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C:\Users\7246592\Desktop\"/>
    </mc:Choice>
  </mc:AlternateContent>
  <xr:revisionPtr revIDLastSave="0" documentId="8_{52BD6BCE-79BC-4A94-9181-BABDDF01EE8A}" xr6:coauthVersionLast="41" xr6:coauthVersionMax="41" xr10:uidLastSave="{00000000-0000-0000-0000-000000000000}"/>
  <bookViews>
    <workbookView xWindow="-120" yWindow="-120" windowWidth="19440" windowHeight="11640" xr2:uid="{00000000-000D-0000-FFFF-FFFF00000000}"/>
  </bookViews>
  <sheets>
    <sheet name="MortgageCalculator" sheetId="1" r:id="rId1"/>
    <sheet name="Help" sheetId="3" r:id="rId2"/>
    <sheet name="©" sheetId="4" r:id="rId3"/>
  </sheets>
  <definedNames>
    <definedName name="chart_balance">OFFSET(MortgageCalculator!$J$35,2,0,payments,1)</definedName>
    <definedName name="chart_balance_noextra">OFFSET(MortgageCalculator!$S$42,2,0,nper,1)</definedName>
    <definedName name="chart_date">OFFSET(MortgageCalculator!$B$35,2,0,nper,1)</definedName>
    <definedName name="chart_date_noextra">OFFSET(MortgageCalculator!$N$42,2,0,nper,1)</definedName>
    <definedName name="chart_nper">ROW(OFFSET(MortgageCalculator!$A$1,0,0,nper,1))</definedName>
    <definedName name="chart_ratehist">OFFSET(MortgageCalculator!$D$35,2,0,payments,1)</definedName>
    <definedName name="chart_taxreturned">OFFSET(MortgageCalculator!#REF!,2,0,payments,1)</definedName>
    <definedName name="compound_period">INDEX({2,12},MATCH(MortgageCalculator!$E$7,compound_periods,0))</definedName>
    <definedName name="compound_periods">{"Semi-Annually";"Monthly"}</definedName>
    <definedName name="CP">INDEX({2,12},MATCH(MortgageCalculator!$E$7,compound_periods,0))</definedName>
    <definedName name="d">MortgageCalculator!$E$6</definedName>
    <definedName name="fpdate">MortgageCalculator!$E$6</definedName>
    <definedName name="frequency">{"Monthly";"Semi-Monthly";"Bi-Weekly";"Weekly";"Acc Bi-Weekly";"Acc Weekly"}</definedName>
    <definedName name="int">MortgageCalculator!$X$4</definedName>
    <definedName name="loan_amount">MortgageCalculator!$E$3</definedName>
    <definedName name="monthly_payment">-PMT((((1+MortgageCalculator!A1048572/CP)^(CP/12))-1),term*12,loan_amount)</definedName>
    <definedName name="months_per_period">INDEX({1,0.5,0.5,0.25,0.5,0.25},MATCH(MortgageCalculator!$E$8,frequency,0))</definedName>
    <definedName name="nper">term*periods_per_year</definedName>
    <definedName name="payment">MortgageCalculator!$E$9</definedName>
    <definedName name="payments">MAX(MortgageCalculator!$A$37:$A$1603)</definedName>
    <definedName name="periods_per_year">INDEX({12,24,26,52,26,52},MATCH(MortgageCalculator!$E$8,frequency,0))</definedName>
    <definedName name="ppy">periods_per_year</definedName>
    <definedName name="_xlnm.Print_Area" localSheetId="0">OFFSET(MortgageCalculator!$A$1,0,0,ROW(MortgageCalculator!$A$35)+1+MortgageCalculator!$I$11,COLUMN(MortgageCalculator!#REF!))</definedName>
    <definedName name="_xlnm.Print_Titles" localSheetId="0">MortgageCalculator!$42:$42</definedName>
    <definedName name="start_rate">MortgageCalculator!$E$4</definedName>
    <definedName name="term">MortgageCalculator!$E$5</definedName>
    <definedName name="valuevx">42.314159</definedName>
    <definedName name="variable">IF(MortgageCalculator!$I$17="Variable Rate",TRUE,FALSE)</definedName>
    <definedName name="vertex42_copyright" hidden="1">"© 2007-2017 Vertex42 LLC"</definedName>
    <definedName name="vertex42_id" hidden="1">"home-mortgage-calculator_3.xlsx"</definedName>
    <definedName name="vertex42_title" hidden="1">"Home Mortgage Calculator"</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W6" i="1" l="1"/>
  <c r="S43" i="1"/>
  <c r="E9" i="1" l="1"/>
  <c r="E11" i="1"/>
  <c r="M44" i="1"/>
  <c r="J36" i="1"/>
  <c r="A37" i="1" s="1"/>
  <c r="E32" i="1"/>
  <c r="D9" i="1"/>
  <c r="N44" i="1" l="1"/>
  <c r="O44" i="1"/>
  <c r="P44" i="1" s="1"/>
  <c r="B37" i="1"/>
  <c r="C37" i="1"/>
  <c r="D37" i="1"/>
  <c r="E37" i="1" s="1"/>
  <c r="F37" i="1" l="1"/>
  <c r="Q44" i="1"/>
  <c r="R44" i="1" s="1"/>
  <c r="S44" i="1" l="1"/>
  <c r="M45" i="1" s="1"/>
  <c r="G37" i="1"/>
  <c r="I37" i="1" s="1"/>
  <c r="O45" i="1" l="1"/>
  <c r="P45" i="1" s="1"/>
  <c r="Q45" i="1" s="1"/>
  <c r="R45" i="1" s="1"/>
  <c r="N45" i="1"/>
  <c r="J37" i="1"/>
  <c r="A38" i="1" s="1"/>
  <c r="S45" i="1" l="1"/>
  <c r="M46" i="1" s="1"/>
  <c r="D38" i="1"/>
  <c r="E38" i="1" s="1"/>
  <c r="B38" i="1"/>
  <c r="C38" i="1"/>
  <c r="O46" i="1" l="1"/>
  <c r="P46" i="1" s="1"/>
  <c r="Q46" i="1" s="1"/>
  <c r="R46" i="1" s="1"/>
  <c r="N46" i="1"/>
  <c r="F38" i="1"/>
  <c r="S46" i="1" l="1"/>
  <c r="M47" i="1" s="1"/>
  <c r="G38" i="1"/>
  <c r="O47" i="1" l="1"/>
  <c r="P47" i="1" s="1"/>
  <c r="Q47" i="1" s="1"/>
  <c r="R47" i="1" s="1"/>
  <c r="N47" i="1"/>
  <c r="I38" i="1"/>
  <c r="S47" i="1" l="1"/>
  <c r="M48" i="1" s="1"/>
  <c r="J38" i="1"/>
  <c r="A39" i="1" s="1"/>
  <c r="O48" i="1" l="1"/>
  <c r="P48" i="1" s="1"/>
  <c r="Q48" i="1" s="1"/>
  <c r="R48" i="1" s="1"/>
  <c r="N48" i="1"/>
  <c r="B39" i="1"/>
  <c r="D39" i="1"/>
  <c r="E39" i="1" s="1"/>
  <c r="C39" i="1"/>
  <c r="S48" i="1" l="1"/>
  <c r="M49" i="1" s="1"/>
  <c r="F39" i="1"/>
  <c r="O49" i="1" l="1"/>
  <c r="P49" i="1" s="1"/>
  <c r="Q49" i="1" s="1"/>
  <c r="R49" i="1" s="1"/>
  <c r="N49" i="1"/>
  <c r="G39" i="1"/>
  <c r="I39" i="1" s="1"/>
  <c r="S49" i="1" l="1"/>
  <c r="M50" i="1" s="1"/>
  <c r="J39" i="1"/>
  <c r="A40" i="1" s="1"/>
  <c r="O50" i="1" l="1"/>
  <c r="P50" i="1" s="1"/>
  <c r="Q50" i="1" s="1"/>
  <c r="R50" i="1" s="1"/>
  <c r="N50" i="1"/>
  <c r="C40" i="1"/>
  <c r="B40" i="1"/>
  <c r="D40" i="1"/>
  <c r="E40" i="1" s="1"/>
  <c r="S50" i="1" l="1"/>
  <c r="M51" i="1" s="1"/>
  <c r="F40" i="1"/>
  <c r="N51" i="1" l="1"/>
  <c r="O51" i="1"/>
  <c r="P51" i="1" s="1"/>
  <c r="Q51" i="1" s="1"/>
  <c r="R51" i="1" s="1"/>
  <c r="G40" i="1"/>
  <c r="I40" i="1" s="1"/>
  <c r="S51" i="1" l="1"/>
  <c r="M52" i="1" s="1"/>
  <c r="J40" i="1"/>
  <c r="A41" i="1" s="1"/>
  <c r="N52" i="1" l="1"/>
  <c r="O52" i="1"/>
  <c r="P52" i="1" s="1"/>
  <c r="Q52" i="1" s="1"/>
  <c r="R52" i="1" s="1"/>
  <c r="D41" i="1"/>
  <c r="E41" i="1" s="1"/>
  <c r="B41" i="1"/>
  <c r="C41" i="1"/>
  <c r="S52" i="1" l="1"/>
  <c r="M53" i="1" s="1"/>
  <c r="F41" i="1"/>
  <c r="N53" i="1" l="1"/>
  <c r="O53" i="1"/>
  <c r="P53" i="1" s="1"/>
  <c r="Q53" i="1" s="1"/>
  <c r="R53" i="1" s="1"/>
  <c r="G41" i="1"/>
  <c r="I41" i="1" s="1"/>
  <c r="S53" i="1" l="1"/>
  <c r="M54" i="1" s="1"/>
  <c r="J41" i="1"/>
  <c r="A42" i="1" s="1"/>
  <c r="N54" i="1" l="1"/>
  <c r="O54" i="1"/>
  <c r="P54" i="1" s="1"/>
  <c r="Q54" i="1" s="1"/>
  <c r="R54" i="1" s="1"/>
  <c r="D42" i="1"/>
  <c r="E42" i="1" s="1"/>
  <c r="C42" i="1"/>
  <c r="B42" i="1"/>
  <c r="S54" i="1" l="1"/>
  <c r="M55" i="1" s="1"/>
  <c r="F42" i="1"/>
  <c r="O55" i="1" l="1"/>
  <c r="P55" i="1" s="1"/>
  <c r="Q55" i="1" s="1"/>
  <c r="R55" i="1" s="1"/>
  <c r="N55" i="1"/>
  <c r="G42" i="1"/>
  <c r="I42" i="1" s="1"/>
  <c r="J42" i="1" s="1"/>
  <c r="A43" i="1" s="1"/>
  <c r="S55" i="1" l="1"/>
  <c r="M56" i="1" s="1"/>
  <c r="D43" i="1"/>
  <c r="E43" i="1" s="1"/>
  <c r="C43" i="1"/>
  <c r="B43" i="1"/>
  <c r="N56" i="1" l="1"/>
  <c r="O56" i="1"/>
  <c r="P56" i="1" s="1"/>
  <c r="Q56" i="1" s="1"/>
  <c r="R56" i="1" s="1"/>
  <c r="F43" i="1"/>
  <c r="S56" i="1" l="1"/>
  <c r="M57" i="1" s="1"/>
  <c r="G43" i="1"/>
  <c r="I43" i="1" s="1"/>
  <c r="J43" i="1" s="1"/>
  <c r="A44" i="1" s="1"/>
  <c r="O57" i="1" l="1"/>
  <c r="P57" i="1" s="1"/>
  <c r="Q57" i="1" s="1"/>
  <c r="R57" i="1" s="1"/>
  <c r="N57" i="1"/>
  <c r="D44" i="1"/>
  <c r="E44" i="1" s="1"/>
  <c r="C44" i="1"/>
  <c r="B44" i="1"/>
  <c r="S57" i="1" l="1"/>
  <c r="M58" i="1" s="1"/>
  <c r="F44" i="1"/>
  <c r="O58" i="1" l="1"/>
  <c r="P58" i="1" s="1"/>
  <c r="Q58" i="1" s="1"/>
  <c r="R58" i="1" s="1"/>
  <c r="N58" i="1"/>
  <c r="G44" i="1"/>
  <c r="I44" i="1" s="1"/>
  <c r="J44" i="1" s="1"/>
  <c r="A45" i="1" s="1"/>
  <c r="S58" i="1" l="1"/>
  <c r="M59" i="1" s="1"/>
  <c r="B45" i="1"/>
  <c r="D45" i="1"/>
  <c r="E45" i="1" s="1"/>
  <c r="C45" i="1"/>
  <c r="O59" i="1" l="1"/>
  <c r="P59" i="1" s="1"/>
  <c r="Q59" i="1" s="1"/>
  <c r="R59" i="1" s="1"/>
  <c r="N59" i="1"/>
  <c r="F45" i="1"/>
  <c r="S59" i="1" l="1"/>
  <c r="M60" i="1" s="1"/>
  <c r="G45" i="1"/>
  <c r="I45" i="1" s="1"/>
  <c r="J45" i="1" s="1"/>
  <c r="A46" i="1" s="1"/>
  <c r="N60" i="1" l="1"/>
  <c r="O60" i="1"/>
  <c r="P60" i="1" s="1"/>
  <c r="Q60" i="1" s="1"/>
  <c r="R60" i="1" s="1"/>
  <c r="B46" i="1"/>
  <c r="C46" i="1"/>
  <c r="D46" i="1"/>
  <c r="E46" i="1" s="1"/>
  <c r="S60" i="1" l="1"/>
  <c r="M61" i="1" s="1"/>
  <c r="F46" i="1"/>
  <c r="O61" i="1" l="1"/>
  <c r="P61" i="1" s="1"/>
  <c r="Q61" i="1" s="1"/>
  <c r="R61" i="1" s="1"/>
  <c r="N61" i="1"/>
  <c r="G46" i="1"/>
  <c r="I46" i="1" s="1"/>
  <c r="J46" i="1" s="1"/>
  <c r="A47" i="1" s="1"/>
  <c r="S61" i="1" l="1"/>
  <c r="M62" i="1" s="1"/>
  <c r="C47" i="1"/>
  <c r="D47" i="1"/>
  <c r="E47" i="1" s="1"/>
  <c r="B47" i="1"/>
  <c r="N62" i="1" l="1"/>
  <c r="O62" i="1"/>
  <c r="P62" i="1" s="1"/>
  <c r="Q62" i="1" s="1"/>
  <c r="R62" i="1" s="1"/>
  <c r="F47" i="1"/>
  <c r="S62" i="1" l="1"/>
  <c r="M63" i="1" s="1"/>
  <c r="G47" i="1"/>
  <c r="I47" i="1" s="1"/>
  <c r="J47" i="1" s="1"/>
  <c r="A48" i="1" s="1"/>
  <c r="N63" i="1" l="1"/>
  <c r="O63" i="1"/>
  <c r="P63" i="1" s="1"/>
  <c r="Q63" i="1" s="1"/>
  <c r="R63" i="1" s="1"/>
  <c r="C48" i="1"/>
  <c r="D48" i="1"/>
  <c r="E48" i="1" s="1"/>
  <c r="B48" i="1"/>
  <c r="S63" i="1" l="1"/>
  <c r="M64" i="1" s="1"/>
  <c r="F48" i="1"/>
  <c r="O64" i="1" l="1"/>
  <c r="P64" i="1" s="1"/>
  <c r="Q64" i="1" s="1"/>
  <c r="R64" i="1" s="1"/>
  <c r="N64" i="1"/>
  <c r="G48" i="1"/>
  <c r="I48" i="1" s="1"/>
  <c r="J48" i="1" s="1"/>
  <c r="A49" i="1" s="1"/>
  <c r="S64" i="1" l="1"/>
  <c r="M65" i="1" s="1"/>
  <c r="C49" i="1"/>
  <c r="D49" i="1"/>
  <c r="E49" i="1" s="1"/>
  <c r="B49" i="1"/>
  <c r="N65" i="1" l="1"/>
  <c r="O65" i="1"/>
  <c r="P65" i="1" s="1"/>
  <c r="Q65" i="1" s="1"/>
  <c r="R65" i="1" s="1"/>
  <c r="F49" i="1"/>
  <c r="S65" i="1" l="1"/>
  <c r="M66" i="1" s="1"/>
  <c r="G49" i="1"/>
  <c r="I49" i="1" s="1"/>
  <c r="J49" i="1" s="1"/>
  <c r="A50" i="1" s="1"/>
  <c r="N66" i="1" l="1"/>
  <c r="O66" i="1"/>
  <c r="P66" i="1" s="1"/>
  <c r="Q66" i="1" s="1"/>
  <c r="R66" i="1" s="1"/>
  <c r="D50" i="1"/>
  <c r="E50" i="1" s="1"/>
  <c r="C50" i="1"/>
  <c r="B50" i="1"/>
  <c r="S66" i="1" l="1"/>
  <c r="M67" i="1" s="1"/>
  <c r="F50" i="1"/>
  <c r="G50" i="1" s="1"/>
  <c r="O67" i="1" l="1"/>
  <c r="P67" i="1" s="1"/>
  <c r="Q67" i="1" s="1"/>
  <c r="R67" i="1" s="1"/>
  <c r="N67" i="1"/>
  <c r="I50" i="1"/>
  <c r="J50" i="1" s="1"/>
  <c r="A51" i="1" s="1"/>
  <c r="S67" i="1" l="1"/>
  <c r="M68" i="1" s="1"/>
  <c r="D51" i="1"/>
  <c r="E51" i="1" s="1"/>
  <c r="C51" i="1"/>
  <c r="B51" i="1"/>
  <c r="O68" i="1" l="1"/>
  <c r="P68" i="1" s="1"/>
  <c r="Q68" i="1" s="1"/>
  <c r="R68" i="1" s="1"/>
  <c r="N68" i="1"/>
  <c r="F51" i="1"/>
  <c r="G51" i="1" s="1"/>
  <c r="I51" i="1" s="1"/>
  <c r="J51" i="1" s="1"/>
  <c r="A52" i="1" s="1"/>
  <c r="S68" i="1" l="1"/>
  <c r="M69" i="1" s="1"/>
  <c r="C52" i="1"/>
  <c r="B52" i="1"/>
  <c r="D52" i="1"/>
  <c r="E52" i="1" s="1"/>
  <c r="O69" i="1" l="1"/>
  <c r="P69" i="1" s="1"/>
  <c r="Q69" i="1" s="1"/>
  <c r="R69" i="1" s="1"/>
  <c r="N69" i="1"/>
  <c r="F52" i="1"/>
  <c r="S69" i="1" l="1"/>
  <c r="M70" i="1" s="1"/>
  <c r="G52" i="1"/>
  <c r="I52" i="1" s="1"/>
  <c r="J52" i="1" s="1"/>
  <c r="A53" i="1" s="1"/>
  <c r="N70" i="1" l="1"/>
  <c r="O70" i="1"/>
  <c r="P70" i="1" s="1"/>
  <c r="Q70" i="1" s="1"/>
  <c r="R70" i="1" s="1"/>
  <c r="C53" i="1"/>
  <c r="D53" i="1"/>
  <c r="E53" i="1" s="1"/>
  <c r="B53" i="1"/>
  <c r="S70" i="1" l="1"/>
  <c r="M71" i="1" s="1"/>
  <c r="F53" i="1"/>
  <c r="G53" i="1" s="1"/>
  <c r="I53" i="1" s="1"/>
  <c r="J53" i="1" s="1"/>
  <c r="A54" i="1" s="1"/>
  <c r="O71" i="1" l="1"/>
  <c r="P71" i="1" s="1"/>
  <c r="Q71" i="1" s="1"/>
  <c r="R71" i="1" s="1"/>
  <c r="N71" i="1"/>
  <c r="B54" i="1"/>
  <c r="C54" i="1"/>
  <c r="D54" i="1"/>
  <c r="E54" i="1" s="1"/>
  <c r="S71" i="1" l="1"/>
  <c r="M72" i="1" s="1"/>
  <c r="F54" i="1"/>
  <c r="G54" i="1" s="1"/>
  <c r="I54" i="1" s="1"/>
  <c r="J54" i="1" s="1"/>
  <c r="A55" i="1" s="1"/>
  <c r="D55" i="1" s="1"/>
  <c r="O72" i="1" l="1"/>
  <c r="P72" i="1" s="1"/>
  <c r="Q72" i="1" s="1"/>
  <c r="R72" i="1" s="1"/>
  <c r="N72" i="1"/>
  <c r="E55" i="1"/>
  <c r="B55" i="1"/>
  <c r="C55" i="1"/>
  <c r="S72" i="1" l="1"/>
  <c r="M73" i="1" s="1"/>
  <c r="F55" i="1"/>
  <c r="G55" i="1" s="1"/>
  <c r="I55" i="1" s="1"/>
  <c r="J55" i="1" s="1"/>
  <c r="A56" i="1" s="1"/>
  <c r="D56" i="1" s="1"/>
  <c r="N73" i="1" l="1"/>
  <c r="O73" i="1"/>
  <c r="P73" i="1" s="1"/>
  <c r="Q73" i="1" s="1"/>
  <c r="R73" i="1" s="1"/>
  <c r="B56" i="1"/>
  <c r="C56" i="1"/>
  <c r="E56" i="1"/>
  <c r="S73" i="1" l="1"/>
  <c r="M74" i="1" s="1"/>
  <c r="F56" i="1"/>
  <c r="G56" i="1" s="1"/>
  <c r="I56" i="1" s="1"/>
  <c r="J56" i="1" s="1"/>
  <c r="A57" i="1" s="1"/>
  <c r="D57" i="1" s="1"/>
  <c r="O74" i="1" l="1"/>
  <c r="P74" i="1" s="1"/>
  <c r="Q74" i="1" s="1"/>
  <c r="R74" i="1" s="1"/>
  <c r="N74" i="1"/>
  <c r="B57" i="1"/>
  <c r="E57" i="1"/>
  <c r="C57" i="1"/>
  <c r="S74" i="1" l="1"/>
  <c r="M75" i="1" s="1"/>
  <c r="F57" i="1"/>
  <c r="G57" i="1" s="1"/>
  <c r="I57" i="1" s="1"/>
  <c r="J57" i="1" s="1"/>
  <c r="A58" i="1" s="1"/>
  <c r="D58" i="1" s="1"/>
  <c r="N75" i="1" l="1"/>
  <c r="O75" i="1"/>
  <c r="P75" i="1" s="1"/>
  <c r="Q75" i="1" s="1"/>
  <c r="R75" i="1" s="1"/>
  <c r="E58" i="1"/>
  <c r="C58" i="1"/>
  <c r="B58" i="1"/>
  <c r="S75" i="1" l="1"/>
  <c r="M76" i="1" s="1"/>
  <c r="F58" i="1"/>
  <c r="G58" i="1" s="1"/>
  <c r="I58" i="1" s="1"/>
  <c r="J58" i="1" s="1"/>
  <c r="A59" i="1" s="1"/>
  <c r="D59" i="1" s="1"/>
  <c r="O76" i="1" l="1"/>
  <c r="P76" i="1" s="1"/>
  <c r="Q76" i="1" s="1"/>
  <c r="R76" i="1" s="1"/>
  <c r="N76" i="1"/>
  <c r="E59" i="1"/>
  <c r="B59" i="1"/>
  <c r="C59" i="1"/>
  <c r="S76" i="1" l="1"/>
  <c r="M77" i="1" s="1"/>
  <c r="F59" i="1"/>
  <c r="G59" i="1" s="1"/>
  <c r="I59" i="1" s="1"/>
  <c r="J59" i="1" s="1"/>
  <c r="A60" i="1" s="1"/>
  <c r="D60" i="1" s="1"/>
  <c r="E60" i="1" s="1"/>
  <c r="O77" i="1" l="1"/>
  <c r="P77" i="1" s="1"/>
  <c r="Q77" i="1" s="1"/>
  <c r="R77" i="1" s="1"/>
  <c r="N77" i="1"/>
  <c r="B60" i="1"/>
  <c r="C60" i="1"/>
  <c r="F60" i="1"/>
  <c r="G60" i="1" s="1"/>
  <c r="I60" i="1" s="1"/>
  <c r="J60" i="1" s="1"/>
  <c r="A61" i="1" s="1"/>
  <c r="S77" i="1" l="1"/>
  <c r="M78" i="1" s="1"/>
  <c r="D61" i="1"/>
  <c r="E61" i="1" s="1"/>
  <c r="B61" i="1"/>
  <c r="C61" i="1"/>
  <c r="O78" i="1" l="1"/>
  <c r="P78" i="1" s="1"/>
  <c r="Q78" i="1" s="1"/>
  <c r="R78" i="1" s="1"/>
  <c r="N78" i="1"/>
  <c r="F61" i="1"/>
  <c r="G61" i="1" s="1"/>
  <c r="I61" i="1" s="1"/>
  <c r="J61" i="1" s="1"/>
  <c r="A62" i="1" s="1"/>
  <c r="S78" i="1" l="1"/>
  <c r="M79" i="1" s="1"/>
  <c r="D62" i="1"/>
  <c r="E62" i="1" s="1"/>
  <c r="F62" i="1" s="1"/>
  <c r="B62" i="1"/>
  <c r="C62" i="1"/>
  <c r="O79" i="1" l="1"/>
  <c r="P79" i="1" s="1"/>
  <c r="Q79" i="1" s="1"/>
  <c r="R79" i="1" s="1"/>
  <c r="N79" i="1"/>
  <c r="G62" i="1"/>
  <c r="I62" i="1" s="1"/>
  <c r="J62" i="1" s="1"/>
  <c r="A63" i="1" s="1"/>
  <c r="S79" i="1" l="1"/>
  <c r="M80" i="1" s="1"/>
  <c r="D63" i="1"/>
  <c r="E63" i="1" s="1"/>
  <c r="F63" i="1" s="1"/>
  <c r="C63" i="1"/>
  <c r="B63" i="1"/>
  <c r="N80" i="1" l="1"/>
  <c r="O80" i="1"/>
  <c r="P80" i="1" s="1"/>
  <c r="Q80" i="1" s="1"/>
  <c r="R80" i="1" s="1"/>
  <c r="G63" i="1"/>
  <c r="I63" i="1" s="1"/>
  <c r="J63" i="1" s="1"/>
  <c r="A64" i="1" s="1"/>
  <c r="S80" i="1" l="1"/>
  <c r="M81" i="1" s="1"/>
  <c r="D64" i="1"/>
  <c r="E64" i="1" s="1"/>
  <c r="C64" i="1"/>
  <c r="B64" i="1"/>
  <c r="N81" i="1" l="1"/>
  <c r="O81" i="1"/>
  <c r="P81" i="1" s="1"/>
  <c r="Q81" i="1" s="1"/>
  <c r="R81" i="1" s="1"/>
  <c r="F64" i="1"/>
  <c r="G64" i="1" s="1"/>
  <c r="S81" i="1" l="1"/>
  <c r="M82" i="1" s="1"/>
  <c r="I64" i="1"/>
  <c r="J64" i="1" s="1"/>
  <c r="A65" i="1" s="1"/>
  <c r="B65" i="1" s="1"/>
  <c r="N82" i="1" l="1"/>
  <c r="O82" i="1"/>
  <c r="P82" i="1" s="1"/>
  <c r="Q82" i="1" s="1"/>
  <c r="R82" i="1" s="1"/>
  <c r="C65" i="1"/>
  <c r="D65" i="1"/>
  <c r="E65" i="1" s="1"/>
  <c r="S82" i="1" l="1"/>
  <c r="M83" i="1" s="1"/>
  <c r="F65" i="1"/>
  <c r="G65" i="1" s="1"/>
  <c r="I65" i="1" s="1"/>
  <c r="J65" i="1" s="1"/>
  <c r="A66" i="1" s="1"/>
  <c r="O83" i="1" l="1"/>
  <c r="P83" i="1" s="1"/>
  <c r="Q83" i="1" s="1"/>
  <c r="R83" i="1" s="1"/>
  <c r="N83" i="1"/>
  <c r="D66" i="1"/>
  <c r="E66" i="1" s="1"/>
  <c r="C66" i="1"/>
  <c r="B66" i="1"/>
  <c r="S83" i="1" l="1"/>
  <c r="M84" i="1" s="1"/>
  <c r="F66" i="1"/>
  <c r="G66" i="1" s="1"/>
  <c r="N84" i="1" l="1"/>
  <c r="O84" i="1"/>
  <c r="P84" i="1" s="1"/>
  <c r="Q84" i="1" s="1"/>
  <c r="R84" i="1" s="1"/>
  <c r="I66" i="1"/>
  <c r="J66" i="1" s="1"/>
  <c r="A67" i="1" s="1"/>
  <c r="D67" i="1" s="1"/>
  <c r="S84" i="1" l="1"/>
  <c r="M85" i="1" s="1"/>
  <c r="C67" i="1"/>
  <c r="B67" i="1"/>
  <c r="E67" i="1"/>
  <c r="F67" i="1" s="1"/>
  <c r="G67" i="1" s="1"/>
  <c r="I67" i="1" s="1"/>
  <c r="J67" i="1" s="1"/>
  <c r="A68" i="1" s="1"/>
  <c r="N85" i="1" l="1"/>
  <c r="O85" i="1"/>
  <c r="P85" i="1" s="1"/>
  <c r="Q85" i="1" s="1"/>
  <c r="R85" i="1" s="1"/>
  <c r="D68" i="1"/>
  <c r="E68" i="1" s="1"/>
  <c r="B68" i="1"/>
  <c r="C68" i="1"/>
  <c r="S85" i="1" l="1"/>
  <c r="M86" i="1" s="1"/>
  <c r="F68" i="1"/>
  <c r="O86" i="1" l="1"/>
  <c r="P86" i="1" s="1"/>
  <c r="Q86" i="1" s="1"/>
  <c r="R86" i="1" s="1"/>
  <c r="N86" i="1"/>
  <c r="G68" i="1"/>
  <c r="I68" i="1" s="1"/>
  <c r="J68" i="1" s="1"/>
  <c r="A69" i="1" s="1"/>
  <c r="S86" i="1" l="1"/>
  <c r="M87" i="1" s="1"/>
  <c r="D69" i="1"/>
  <c r="E69" i="1" s="1"/>
  <c r="B69" i="1"/>
  <c r="C69" i="1"/>
  <c r="O87" i="1" l="1"/>
  <c r="P87" i="1" s="1"/>
  <c r="Q87" i="1" s="1"/>
  <c r="R87" i="1" s="1"/>
  <c r="N87" i="1"/>
  <c r="F69" i="1"/>
  <c r="S87" i="1" l="1"/>
  <c r="M88" i="1" s="1"/>
  <c r="G69" i="1"/>
  <c r="I69" i="1" s="1"/>
  <c r="J69" i="1" s="1"/>
  <c r="A70" i="1" s="1"/>
  <c r="N88" i="1" l="1"/>
  <c r="O88" i="1"/>
  <c r="P88" i="1" s="1"/>
  <c r="Q88" i="1" s="1"/>
  <c r="R88" i="1" s="1"/>
  <c r="D70" i="1"/>
  <c r="E70" i="1" s="1"/>
  <c r="C70" i="1"/>
  <c r="B70" i="1"/>
  <c r="S88" i="1" l="1"/>
  <c r="M89" i="1" s="1"/>
  <c r="F70" i="1"/>
  <c r="O89" i="1" l="1"/>
  <c r="P89" i="1" s="1"/>
  <c r="Q89" i="1" s="1"/>
  <c r="R89" i="1" s="1"/>
  <c r="N89" i="1"/>
  <c r="G70" i="1"/>
  <c r="I70" i="1" s="1"/>
  <c r="J70" i="1" s="1"/>
  <c r="A71" i="1" s="1"/>
  <c r="S89" i="1" l="1"/>
  <c r="M90" i="1" s="1"/>
  <c r="C71" i="1"/>
  <c r="B71" i="1"/>
  <c r="D71" i="1"/>
  <c r="E71" i="1" s="1"/>
  <c r="N90" i="1" l="1"/>
  <c r="O90" i="1"/>
  <c r="P90" i="1" s="1"/>
  <c r="Q90" i="1" s="1"/>
  <c r="R90" i="1" s="1"/>
  <c r="F71" i="1"/>
  <c r="S90" i="1" l="1"/>
  <c r="M91" i="1" s="1"/>
  <c r="G71" i="1"/>
  <c r="I71" i="1" s="1"/>
  <c r="J71" i="1" s="1"/>
  <c r="A72" i="1" s="1"/>
  <c r="O91" i="1" l="1"/>
  <c r="P91" i="1" s="1"/>
  <c r="Q91" i="1" s="1"/>
  <c r="R91" i="1" s="1"/>
  <c r="N91" i="1"/>
  <c r="C72" i="1"/>
  <c r="D72" i="1"/>
  <c r="E72" i="1" s="1"/>
  <c r="B72" i="1"/>
  <c r="S91" i="1" l="1"/>
  <c r="M92" i="1" s="1"/>
  <c r="F72" i="1"/>
  <c r="N92" i="1" l="1"/>
  <c r="O92" i="1"/>
  <c r="P92" i="1" s="1"/>
  <c r="Q92" i="1" s="1"/>
  <c r="R92" i="1" s="1"/>
  <c r="G72" i="1"/>
  <c r="I72" i="1" s="1"/>
  <c r="J72" i="1" s="1"/>
  <c r="A73" i="1" s="1"/>
  <c r="S92" i="1" l="1"/>
  <c r="M93" i="1" s="1"/>
  <c r="B73" i="1"/>
  <c r="D73" i="1"/>
  <c r="E73" i="1" s="1"/>
  <c r="F73" i="1" s="1"/>
  <c r="C73" i="1"/>
  <c r="N93" i="1" l="1"/>
  <c r="O93" i="1"/>
  <c r="P93" i="1" s="1"/>
  <c r="Q93" i="1" s="1"/>
  <c r="R93" i="1" s="1"/>
  <c r="G73" i="1"/>
  <c r="I73" i="1" s="1"/>
  <c r="J73" i="1" s="1"/>
  <c r="A74" i="1" s="1"/>
  <c r="S93" i="1" l="1"/>
  <c r="M94" i="1" s="1"/>
  <c r="B74" i="1"/>
  <c r="D74" i="1"/>
  <c r="E74" i="1" s="1"/>
  <c r="C74" i="1"/>
  <c r="O94" i="1" l="1"/>
  <c r="P94" i="1" s="1"/>
  <c r="Q94" i="1" s="1"/>
  <c r="R94" i="1" s="1"/>
  <c r="N94" i="1"/>
  <c r="F74" i="1"/>
  <c r="G74" i="1" s="1"/>
  <c r="S94" i="1" l="1"/>
  <c r="M95" i="1" s="1"/>
  <c r="I74" i="1"/>
  <c r="J74" i="1" s="1"/>
  <c r="A75" i="1" s="1"/>
  <c r="D75" i="1" s="1"/>
  <c r="O95" i="1" l="1"/>
  <c r="P95" i="1" s="1"/>
  <c r="Q95" i="1" s="1"/>
  <c r="R95" i="1" s="1"/>
  <c r="N95" i="1"/>
  <c r="E75" i="1"/>
  <c r="B75" i="1"/>
  <c r="C75" i="1"/>
  <c r="S95" i="1" l="1"/>
  <c r="M96" i="1" s="1"/>
  <c r="F75" i="1"/>
  <c r="G75" i="1" s="1"/>
  <c r="O96" i="1" l="1"/>
  <c r="P96" i="1" s="1"/>
  <c r="Q96" i="1" s="1"/>
  <c r="R96" i="1" s="1"/>
  <c r="N96" i="1"/>
  <c r="I75" i="1"/>
  <c r="J75" i="1" s="1"/>
  <c r="A76" i="1" s="1"/>
  <c r="D76" i="1" s="1"/>
  <c r="S96" i="1" l="1"/>
  <c r="M97" i="1" s="1"/>
  <c r="B76" i="1"/>
  <c r="C76" i="1"/>
  <c r="E76" i="1"/>
  <c r="N97" i="1" l="1"/>
  <c r="O97" i="1"/>
  <c r="P97" i="1" s="1"/>
  <c r="Q97" i="1" s="1"/>
  <c r="R97" i="1" s="1"/>
  <c r="F76" i="1"/>
  <c r="G76" i="1" s="1"/>
  <c r="I76" i="1" s="1"/>
  <c r="J76" i="1" s="1"/>
  <c r="A77" i="1" s="1"/>
  <c r="S97" i="1" l="1"/>
  <c r="M98" i="1" s="1"/>
  <c r="C77" i="1"/>
  <c r="B77" i="1"/>
  <c r="D77" i="1"/>
  <c r="E77" i="1" s="1"/>
  <c r="O98" i="1" l="1"/>
  <c r="P98" i="1" s="1"/>
  <c r="Q98" i="1" s="1"/>
  <c r="R98" i="1" s="1"/>
  <c r="N98" i="1"/>
  <c r="F77" i="1"/>
  <c r="S98" i="1" l="1"/>
  <c r="M99" i="1" s="1"/>
  <c r="G77" i="1"/>
  <c r="I77" i="1" s="1"/>
  <c r="J77" i="1" s="1"/>
  <c r="A78" i="1" s="1"/>
  <c r="O99" i="1" l="1"/>
  <c r="P99" i="1" s="1"/>
  <c r="Q99" i="1" s="1"/>
  <c r="R99" i="1" s="1"/>
  <c r="N99" i="1"/>
  <c r="D78" i="1"/>
  <c r="E78" i="1" s="1"/>
  <c r="F78" i="1" s="1"/>
  <c r="B78" i="1"/>
  <c r="C78" i="1"/>
  <c r="S99" i="1" l="1"/>
  <c r="M100" i="1" s="1"/>
  <c r="G78" i="1"/>
  <c r="I78" i="1" s="1"/>
  <c r="J78" i="1" s="1"/>
  <c r="A79" i="1" s="1"/>
  <c r="O100" i="1" l="1"/>
  <c r="P100" i="1" s="1"/>
  <c r="Q100" i="1" s="1"/>
  <c r="R100" i="1" s="1"/>
  <c r="N100" i="1"/>
  <c r="C79" i="1"/>
  <c r="B79" i="1"/>
  <c r="D79" i="1"/>
  <c r="E79" i="1" s="1"/>
  <c r="S100" i="1" l="1"/>
  <c r="M101" i="1" s="1"/>
  <c r="F79" i="1"/>
  <c r="N101" i="1" l="1"/>
  <c r="O101" i="1"/>
  <c r="P101" i="1" s="1"/>
  <c r="Q101" i="1" s="1"/>
  <c r="R101" i="1" s="1"/>
  <c r="G79" i="1"/>
  <c r="I79" i="1" s="1"/>
  <c r="J79" i="1" s="1"/>
  <c r="A80" i="1" s="1"/>
  <c r="S101" i="1" l="1"/>
  <c r="M102" i="1" s="1"/>
  <c r="B80" i="1"/>
  <c r="D80" i="1"/>
  <c r="E80" i="1" s="1"/>
  <c r="C80" i="1"/>
  <c r="O102" i="1" l="1"/>
  <c r="P102" i="1" s="1"/>
  <c r="Q102" i="1" s="1"/>
  <c r="R102" i="1" s="1"/>
  <c r="N102" i="1"/>
  <c r="F80" i="1"/>
  <c r="S102" i="1" l="1"/>
  <c r="M103" i="1" s="1"/>
  <c r="G80" i="1"/>
  <c r="I80" i="1" s="1"/>
  <c r="J80" i="1" s="1"/>
  <c r="A81" i="1" s="1"/>
  <c r="N103" i="1" l="1"/>
  <c r="O103" i="1"/>
  <c r="P103" i="1" s="1"/>
  <c r="Q103" i="1" s="1"/>
  <c r="R103" i="1" s="1"/>
  <c r="B81" i="1"/>
  <c r="D81" i="1"/>
  <c r="E81" i="1" s="1"/>
  <c r="F81" i="1" s="1"/>
  <c r="C81" i="1"/>
  <c r="S103" i="1" l="1"/>
  <c r="M104" i="1" s="1"/>
  <c r="G81" i="1"/>
  <c r="I81" i="1" s="1"/>
  <c r="J81" i="1" s="1"/>
  <c r="A82" i="1" s="1"/>
  <c r="O104" i="1" l="1"/>
  <c r="P104" i="1" s="1"/>
  <c r="Q104" i="1" s="1"/>
  <c r="R104" i="1" s="1"/>
  <c r="N104" i="1"/>
  <c r="D82" i="1"/>
  <c r="E82" i="1" s="1"/>
  <c r="F82" i="1" s="1"/>
  <c r="C82" i="1"/>
  <c r="B82" i="1"/>
  <c r="S104" i="1" l="1"/>
  <c r="M105" i="1" s="1"/>
  <c r="G82" i="1"/>
  <c r="I82" i="1" s="1"/>
  <c r="J82" i="1" s="1"/>
  <c r="A83" i="1" s="1"/>
  <c r="O105" i="1" l="1"/>
  <c r="P105" i="1" s="1"/>
  <c r="Q105" i="1" s="1"/>
  <c r="R105" i="1" s="1"/>
  <c r="N105" i="1"/>
  <c r="C83" i="1"/>
  <c r="B83" i="1"/>
  <c r="D83" i="1"/>
  <c r="E83" i="1" s="1"/>
  <c r="S105" i="1" l="1"/>
  <c r="M106" i="1" s="1"/>
  <c r="F83" i="1"/>
  <c r="O106" i="1" l="1"/>
  <c r="P106" i="1" s="1"/>
  <c r="Q106" i="1" s="1"/>
  <c r="R106" i="1" s="1"/>
  <c r="N106" i="1"/>
  <c r="G83" i="1"/>
  <c r="I83" i="1" s="1"/>
  <c r="J83" i="1" s="1"/>
  <c r="A84" i="1" s="1"/>
  <c r="S106" i="1" l="1"/>
  <c r="M107" i="1" s="1"/>
  <c r="C84" i="1"/>
  <c r="B84" i="1"/>
  <c r="D84" i="1"/>
  <c r="E84" i="1" s="1"/>
  <c r="O107" i="1" l="1"/>
  <c r="P107" i="1" s="1"/>
  <c r="Q107" i="1" s="1"/>
  <c r="R107" i="1" s="1"/>
  <c r="N107" i="1"/>
  <c r="F84" i="1"/>
  <c r="S107" i="1" l="1"/>
  <c r="M108" i="1" s="1"/>
  <c r="G84" i="1"/>
  <c r="I84" i="1" s="1"/>
  <c r="J84" i="1" s="1"/>
  <c r="A85" i="1" s="1"/>
  <c r="N108" i="1" l="1"/>
  <c r="O108" i="1"/>
  <c r="P108" i="1" s="1"/>
  <c r="Q108" i="1" s="1"/>
  <c r="R108" i="1" s="1"/>
  <c r="C85" i="1"/>
  <c r="B85" i="1"/>
  <c r="D85" i="1"/>
  <c r="E85" i="1" s="1"/>
  <c r="S108" i="1" l="1"/>
  <c r="M109" i="1" s="1"/>
  <c r="F85" i="1"/>
  <c r="N109" i="1" l="1"/>
  <c r="O109" i="1"/>
  <c r="P109" i="1" s="1"/>
  <c r="Q109" i="1" s="1"/>
  <c r="R109" i="1" s="1"/>
  <c r="G85" i="1"/>
  <c r="I85" i="1" s="1"/>
  <c r="J85" i="1" s="1"/>
  <c r="A86" i="1" s="1"/>
  <c r="S109" i="1" l="1"/>
  <c r="M110" i="1" s="1"/>
  <c r="C86" i="1"/>
  <c r="B86" i="1"/>
  <c r="D86" i="1"/>
  <c r="E86" i="1" s="1"/>
  <c r="N110" i="1" l="1"/>
  <c r="O110" i="1"/>
  <c r="P110" i="1" s="1"/>
  <c r="Q110" i="1" s="1"/>
  <c r="R110" i="1" s="1"/>
  <c r="F86" i="1"/>
  <c r="S110" i="1" l="1"/>
  <c r="M111" i="1" s="1"/>
  <c r="G86" i="1"/>
  <c r="I86" i="1" s="1"/>
  <c r="J86" i="1" s="1"/>
  <c r="A87" i="1" s="1"/>
  <c r="N111" i="1" l="1"/>
  <c r="O111" i="1"/>
  <c r="P111" i="1" s="1"/>
  <c r="Q111" i="1" s="1"/>
  <c r="R111" i="1" s="1"/>
  <c r="C87" i="1"/>
  <c r="D87" i="1"/>
  <c r="E87" i="1" s="1"/>
  <c r="B87" i="1"/>
  <c r="S111" i="1" l="1"/>
  <c r="M112" i="1" s="1"/>
  <c r="F87" i="1"/>
  <c r="O112" i="1" l="1"/>
  <c r="P112" i="1" s="1"/>
  <c r="Q112" i="1" s="1"/>
  <c r="R112" i="1" s="1"/>
  <c r="N112" i="1"/>
  <c r="G87" i="1"/>
  <c r="I87" i="1" s="1"/>
  <c r="J87" i="1" s="1"/>
  <c r="A88" i="1" s="1"/>
  <c r="S112" i="1" l="1"/>
  <c r="M113" i="1" s="1"/>
  <c r="C88" i="1"/>
  <c r="D88" i="1"/>
  <c r="E88" i="1" s="1"/>
  <c r="B88" i="1"/>
  <c r="N113" i="1" l="1"/>
  <c r="O113" i="1"/>
  <c r="P113" i="1" s="1"/>
  <c r="Q113" i="1" s="1"/>
  <c r="R113" i="1" s="1"/>
  <c r="F88" i="1"/>
  <c r="S113" i="1" l="1"/>
  <c r="M114" i="1" s="1"/>
  <c r="G88" i="1"/>
  <c r="I88" i="1" s="1"/>
  <c r="J88" i="1" s="1"/>
  <c r="A89" i="1" s="1"/>
  <c r="O114" i="1" l="1"/>
  <c r="P114" i="1" s="1"/>
  <c r="Q114" i="1" s="1"/>
  <c r="R114" i="1" s="1"/>
  <c r="N114" i="1"/>
  <c r="C89" i="1"/>
  <c r="D89" i="1"/>
  <c r="E89" i="1" s="1"/>
  <c r="B89" i="1"/>
  <c r="S114" i="1" l="1"/>
  <c r="M115" i="1" s="1"/>
  <c r="F89" i="1"/>
  <c r="N115" i="1" l="1"/>
  <c r="O115" i="1"/>
  <c r="P115" i="1" s="1"/>
  <c r="Q115" i="1" s="1"/>
  <c r="R115" i="1" s="1"/>
  <c r="G89" i="1"/>
  <c r="I89" i="1" s="1"/>
  <c r="J89" i="1" s="1"/>
  <c r="A90" i="1" s="1"/>
  <c r="S115" i="1" l="1"/>
  <c r="M116" i="1" s="1"/>
  <c r="B90" i="1"/>
  <c r="C90" i="1"/>
  <c r="D90" i="1"/>
  <c r="E90" i="1" s="1"/>
  <c r="O116" i="1" l="1"/>
  <c r="P116" i="1" s="1"/>
  <c r="Q116" i="1" s="1"/>
  <c r="R116" i="1" s="1"/>
  <c r="N116" i="1"/>
  <c r="F90" i="1"/>
  <c r="S116" i="1" l="1"/>
  <c r="M117" i="1" s="1"/>
  <c r="G90" i="1"/>
  <c r="I90" i="1" s="1"/>
  <c r="J90" i="1" s="1"/>
  <c r="A91" i="1" s="1"/>
  <c r="N117" i="1" l="1"/>
  <c r="O117" i="1"/>
  <c r="P117" i="1" s="1"/>
  <c r="Q117" i="1" s="1"/>
  <c r="R117" i="1" s="1"/>
  <c r="D91" i="1"/>
  <c r="E91" i="1" s="1"/>
  <c r="F91" i="1" s="1"/>
  <c r="C91" i="1"/>
  <c r="B91" i="1"/>
  <c r="S117" i="1" l="1"/>
  <c r="M118" i="1" s="1"/>
  <c r="G91" i="1"/>
  <c r="I91" i="1" s="1"/>
  <c r="J91" i="1" s="1"/>
  <c r="A92" i="1" s="1"/>
  <c r="O118" i="1" l="1"/>
  <c r="P118" i="1" s="1"/>
  <c r="Q118" i="1" s="1"/>
  <c r="R118" i="1" s="1"/>
  <c r="N118" i="1"/>
  <c r="C92" i="1"/>
  <c r="B92" i="1"/>
  <c r="D92" i="1"/>
  <c r="E92" i="1" s="1"/>
  <c r="S118" i="1" l="1"/>
  <c r="M119" i="1" s="1"/>
  <c r="F92" i="1"/>
  <c r="N119" i="1" l="1"/>
  <c r="O119" i="1"/>
  <c r="P119" i="1" s="1"/>
  <c r="Q119" i="1" s="1"/>
  <c r="R119" i="1" s="1"/>
  <c r="G92" i="1"/>
  <c r="I92" i="1" s="1"/>
  <c r="J92" i="1" s="1"/>
  <c r="A93" i="1" s="1"/>
  <c r="S119" i="1" l="1"/>
  <c r="M120" i="1" s="1"/>
  <c r="C93" i="1"/>
  <c r="B93" i="1"/>
  <c r="D93" i="1"/>
  <c r="E93" i="1" s="1"/>
  <c r="F93" i="1" s="1"/>
  <c r="O120" i="1" l="1"/>
  <c r="P120" i="1" s="1"/>
  <c r="Q120" i="1" s="1"/>
  <c r="R120" i="1" s="1"/>
  <c r="N120" i="1"/>
  <c r="G93" i="1"/>
  <c r="I93" i="1" s="1"/>
  <c r="J93" i="1" s="1"/>
  <c r="A94" i="1" s="1"/>
  <c r="S120" i="1" l="1"/>
  <c r="M121" i="1" s="1"/>
  <c r="C94" i="1"/>
  <c r="B94" i="1"/>
  <c r="D94" i="1"/>
  <c r="E94" i="1" s="1"/>
  <c r="N121" i="1" l="1"/>
  <c r="O121" i="1"/>
  <c r="P121" i="1" s="1"/>
  <c r="Q121" i="1" s="1"/>
  <c r="R121" i="1" s="1"/>
  <c r="F94" i="1"/>
  <c r="S121" i="1" l="1"/>
  <c r="M122" i="1" s="1"/>
  <c r="G94" i="1"/>
  <c r="I94" i="1" s="1"/>
  <c r="J94" i="1" s="1"/>
  <c r="A95" i="1" s="1"/>
  <c r="N122" i="1" l="1"/>
  <c r="O122" i="1"/>
  <c r="P122" i="1" s="1"/>
  <c r="Q122" i="1" s="1"/>
  <c r="R122" i="1" s="1"/>
  <c r="C95" i="1"/>
  <c r="B95" i="1"/>
  <c r="D95" i="1"/>
  <c r="E95" i="1" s="1"/>
  <c r="S122" i="1" l="1"/>
  <c r="M123" i="1" s="1"/>
  <c r="F95" i="1"/>
  <c r="N123" i="1" l="1"/>
  <c r="O123" i="1"/>
  <c r="P123" i="1" s="1"/>
  <c r="Q123" i="1" s="1"/>
  <c r="R123" i="1" s="1"/>
  <c r="G95" i="1"/>
  <c r="I95" i="1" s="1"/>
  <c r="J95" i="1" s="1"/>
  <c r="A96" i="1" s="1"/>
  <c r="S123" i="1" l="1"/>
  <c r="M124" i="1" s="1"/>
  <c r="C96" i="1"/>
  <c r="B96" i="1"/>
  <c r="D96" i="1"/>
  <c r="E96" i="1" s="1"/>
  <c r="N124" i="1" l="1"/>
  <c r="O124" i="1"/>
  <c r="P124" i="1" s="1"/>
  <c r="Q124" i="1" s="1"/>
  <c r="R124" i="1" s="1"/>
  <c r="F96" i="1"/>
  <c r="S124" i="1" l="1"/>
  <c r="M125" i="1" s="1"/>
  <c r="G96" i="1"/>
  <c r="I96" i="1" s="1"/>
  <c r="O125" i="1" l="1"/>
  <c r="P125" i="1" s="1"/>
  <c r="Q125" i="1" s="1"/>
  <c r="R125" i="1" s="1"/>
  <c r="N125" i="1"/>
  <c r="J96" i="1"/>
  <c r="S125" i="1" l="1"/>
  <c r="M126" i="1" s="1"/>
  <c r="A97" i="1"/>
  <c r="J7" i="1"/>
  <c r="N126" i="1" l="1"/>
  <c r="O126" i="1"/>
  <c r="P126" i="1" s="1"/>
  <c r="Q126" i="1" s="1"/>
  <c r="R126" i="1" s="1"/>
  <c r="C97" i="1"/>
  <c r="D97" i="1"/>
  <c r="E97" i="1" s="1"/>
  <c r="B97" i="1"/>
  <c r="S126" i="1" l="1"/>
  <c r="M127" i="1" s="1"/>
  <c r="F97" i="1"/>
  <c r="N127" i="1" l="1"/>
  <c r="O127" i="1"/>
  <c r="P127" i="1" s="1"/>
  <c r="Q127" i="1" s="1"/>
  <c r="R127" i="1" s="1"/>
  <c r="G97" i="1"/>
  <c r="I97" i="1" s="1"/>
  <c r="J97" i="1" s="1"/>
  <c r="A98" i="1" s="1"/>
  <c r="S127" i="1" l="1"/>
  <c r="M128" i="1" s="1"/>
  <c r="D98" i="1"/>
  <c r="E98" i="1" s="1"/>
  <c r="C98" i="1"/>
  <c r="B98" i="1"/>
  <c r="N128" i="1" l="1"/>
  <c r="O128" i="1"/>
  <c r="P128" i="1" s="1"/>
  <c r="Q128" i="1" s="1"/>
  <c r="R128" i="1" s="1"/>
  <c r="F98" i="1"/>
  <c r="S128" i="1" l="1"/>
  <c r="M129" i="1" s="1"/>
  <c r="G98" i="1"/>
  <c r="I98" i="1" s="1"/>
  <c r="J98" i="1" s="1"/>
  <c r="A99" i="1" s="1"/>
  <c r="O129" i="1" l="1"/>
  <c r="P129" i="1" s="1"/>
  <c r="Q129" i="1" s="1"/>
  <c r="R129" i="1" s="1"/>
  <c r="N129" i="1"/>
  <c r="C99" i="1"/>
  <c r="B99" i="1"/>
  <c r="D99" i="1"/>
  <c r="E99" i="1" s="1"/>
  <c r="S129" i="1" l="1"/>
  <c r="M130" i="1" s="1"/>
  <c r="F99" i="1"/>
  <c r="N130" i="1" l="1"/>
  <c r="O130" i="1"/>
  <c r="P130" i="1" s="1"/>
  <c r="Q130" i="1" s="1"/>
  <c r="R130" i="1" s="1"/>
  <c r="G99" i="1"/>
  <c r="I99" i="1" s="1"/>
  <c r="J99" i="1" s="1"/>
  <c r="A100" i="1" s="1"/>
  <c r="S130" i="1" l="1"/>
  <c r="M131" i="1" s="1"/>
  <c r="D100" i="1"/>
  <c r="E100" i="1" s="1"/>
  <c r="C100" i="1"/>
  <c r="B100" i="1"/>
  <c r="O131" i="1" l="1"/>
  <c r="P131" i="1" s="1"/>
  <c r="Q131" i="1" s="1"/>
  <c r="R131" i="1" s="1"/>
  <c r="N131" i="1"/>
  <c r="F100" i="1"/>
  <c r="S131" i="1" l="1"/>
  <c r="M132" i="1" s="1"/>
  <c r="G100" i="1"/>
  <c r="I100" i="1" s="1"/>
  <c r="J100" i="1" s="1"/>
  <c r="A101" i="1" s="1"/>
  <c r="O132" i="1" l="1"/>
  <c r="P132" i="1" s="1"/>
  <c r="Q132" i="1" s="1"/>
  <c r="R132" i="1" s="1"/>
  <c r="N132" i="1"/>
  <c r="B101" i="1"/>
  <c r="D101" i="1"/>
  <c r="E101" i="1" s="1"/>
  <c r="C101" i="1"/>
  <c r="S132" i="1" l="1"/>
  <c r="M133" i="1" s="1"/>
  <c r="F101" i="1"/>
  <c r="O133" i="1" l="1"/>
  <c r="P133" i="1" s="1"/>
  <c r="Q133" i="1" s="1"/>
  <c r="R133" i="1" s="1"/>
  <c r="N133" i="1"/>
  <c r="G101" i="1"/>
  <c r="I101" i="1" s="1"/>
  <c r="J101" i="1" s="1"/>
  <c r="A102" i="1" s="1"/>
  <c r="S133" i="1" l="1"/>
  <c r="M134" i="1" s="1"/>
  <c r="B102" i="1"/>
  <c r="D102" i="1"/>
  <c r="E102" i="1" s="1"/>
  <c r="C102" i="1"/>
  <c r="O134" i="1" l="1"/>
  <c r="P134" i="1" s="1"/>
  <c r="Q134" i="1" s="1"/>
  <c r="R134" i="1" s="1"/>
  <c r="N134" i="1"/>
  <c r="F102" i="1"/>
  <c r="S134" i="1" l="1"/>
  <c r="M135" i="1" s="1"/>
  <c r="G102" i="1"/>
  <c r="I102" i="1" s="1"/>
  <c r="J102" i="1" s="1"/>
  <c r="A103" i="1" s="1"/>
  <c r="N135" i="1" l="1"/>
  <c r="O135" i="1"/>
  <c r="P135" i="1" s="1"/>
  <c r="Q135" i="1" s="1"/>
  <c r="R135" i="1" s="1"/>
  <c r="D103" i="1"/>
  <c r="E103" i="1" s="1"/>
  <c r="F103" i="1" s="1"/>
  <c r="B103" i="1"/>
  <c r="C103" i="1"/>
  <c r="S135" i="1" l="1"/>
  <c r="M136" i="1" s="1"/>
  <c r="G103" i="1"/>
  <c r="I103" i="1" s="1"/>
  <c r="J103" i="1" s="1"/>
  <c r="A104" i="1" s="1"/>
  <c r="O136" i="1" l="1"/>
  <c r="P136" i="1" s="1"/>
  <c r="Q136" i="1" s="1"/>
  <c r="R136" i="1" s="1"/>
  <c r="N136" i="1"/>
  <c r="D104" i="1"/>
  <c r="E104" i="1" s="1"/>
  <c r="B104" i="1"/>
  <c r="C104" i="1"/>
  <c r="S136" i="1" l="1"/>
  <c r="M137" i="1" s="1"/>
  <c r="F104" i="1"/>
  <c r="O137" i="1" l="1"/>
  <c r="P137" i="1" s="1"/>
  <c r="Q137" i="1" s="1"/>
  <c r="R137" i="1" s="1"/>
  <c r="N137" i="1"/>
  <c r="G104" i="1"/>
  <c r="I104" i="1" s="1"/>
  <c r="J104" i="1" s="1"/>
  <c r="A105" i="1" s="1"/>
  <c r="S137" i="1" l="1"/>
  <c r="M138" i="1" s="1"/>
  <c r="D105" i="1"/>
  <c r="E105" i="1" s="1"/>
  <c r="C105" i="1"/>
  <c r="B105" i="1"/>
  <c r="O138" i="1" l="1"/>
  <c r="P138" i="1" s="1"/>
  <c r="Q138" i="1" s="1"/>
  <c r="R138" i="1" s="1"/>
  <c r="N138" i="1"/>
  <c r="F105" i="1"/>
  <c r="S138" i="1" l="1"/>
  <c r="M139" i="1" s="1"/>
  <c r="G105" i="1"/>
  <c r="I105" i="1" s="1"/>
  <c r="J105" i="1" s="1"/>
  <c r="A106" i="1" s="1"/>
  <c r="O139" i="1" l="1"/>
  <c r="P139" i="1" s="1"/>
  <c r="Q139" i="1" s="1"/>
  <c r="R139" i="1" s="1"/>
  <c r="N139" i="1"/>
  <c r="C106" i="1"/>
  <c r="D106" i="1"/>
  <c r="E106" i="1" s="1"/>
  <c r="B106" i="1"/>
  <c r="S139" i="1" l="1"/>
  <c r="M140" i="1" s="1"/>
  <c r="F106" i="1"/>
  <c r="O140" i="1" l="1"/>
  <c r="P140" i="1" s="1"/>
  <c r="Q140" i="1" s="1"/>
  <c r="R140" i="1" s="1"/>
  <c r="N140" i="1"/>
  <c r="G106" i="1"/>
  <c r="I106" i="1" s="1"/>
  <c r="J106" i="1" s="1"/>
  <c r="A107" i="1" s="1"/>
  <c r="S140" i="1" l="1"/>
  <c r="M141" i="1" s="1"/>
  <c r="C107" i="1"/>
  <c r="D107" i="1"/>
  <c r="E107" i="1" s="1"/>
  <c r="B107" i="1"/>
  <c r="N141" i="1" l="1"/>
  <c r="O141" i="1"/>
  <c r="P141" i="1" s="1"/>
  <c r="Q141" i="1" s="1"/>
  <c r="R141" i="1" s="1"/>
  <c r="F107" i="1"/>
  <c r="S141" i="1" l="1"/>
  <c r="M142" i="1" s="1"/>
  <c r="G107" i="1"/>
  <c r="I107" i="1" s="1"/>
  <c r="J107" i="1" s="1"/>
  <c r="A108" i="1" s="1"/>
  <c r="N142" i="1" l="1"/>
  <c r="O142" i="1"/>
  <c r="P142" i="1" s="1"/>
  <c r="Q142" i="1" s="1"/>
  <c r="R142" i="1" s="1"/>
  <c r="C108" i="1"/>
  <c r="D108" i="1"/>
  <c r="E108" i="1" s="1"/>
  <c r="F108" i="1" s="1"/>
  <c r="B108" i="1"/>
  <c r="S142" i="1" l="1"/>
  <c r="M143" i="1" s="1"/>
  <c r="G108" i="1"/>
  <c r="I108" i="1" s="1"/>
  <c r="J108" i="1" s="1"/>
  <c r="A109" i="1" s="1"/>
  <c r="N143" i="1" l="1"/>
  <c r="O143" i="1"/>
  <c r="P143" i="1" s="1"/>
  <c r="Q143" i="1" s="1"/>
  <c r="R143" i="1" s="1"/>
  <c r="D109" i="1"/>
  <c r="E109" i="1" s="1"/>
  <c r="F109" i="1" s="1"/>
  <c r="B109" i="1"/>
  <c r="C109" i="1"/>
  <c r="S143" i="1" l="1"/>
  <c r="M144" i="1" s="1"/>
  <c r="G109" i="1"/>
  <c r="I109" i="1" s="1"/>
  <c r="J109" i="1" s="1"/>
  <c r="A110" i="1" s="1"/>
  <c r="O144" i="1" l="1"/>
  <c r="P144" i="1" s="1"/>
  <c r="Q144" i="1" s="1"/>
  <c r="R144" i="1" s="1"/>
  <c r="N144" i="1"/>
  <c r="D110" i="1"/>
  <c r="E110" i="1" s="1"/>
  <c r="B110" i="1"/>
  <c r="C110" i="1"/>
  <c r="S144" i="1" l="1"/>
  <c r="M145" i="1" s="1"/>
  <c r="F110" i="1"/>
  <c r="O145" i="1" l="1"/>
  <c r="P145" i="1" s="1"/>
  <c r="Q145" i="1" s="1"/>
  <c r="R145" i="1" s="1"/>
  <c r="N145" i="1"/>
  <c r="G110" i="1"/>
  <c r="I110" i="1" s="1"/>
  <c r="J110" i="1" s="1"/>
  <c r="A111" i="1" s="1"/>
  <c r="S145" i="1" l="1"/>
  <c r="M146" i="1" s="1"/>
  <c r="D111" i="1"/>
  <c r="E111" i="1" s="1"/>
  <c r="B111" i="1"/>
  <c r="C111" i="1"/>
  <c r="O146" i="1" l="1"/>
  <c r="P146" i="1" s="1"/>
  <c r="Q146" i="1" s="1"/>
  <c r="R146" i="1" s="1"/>
  <c r="N146" i="1"/>
  <c r="F111" i="1"/>
  <c r="S146" i="1" l="1"/>
  <c r="M147" i="1" s="1"/>
  <c r="G111" i="1"/>
  <c r="I111" i="1" s="1"/>
  <c r="J111" i="1" s="1"/>
  <c r="A112" i="1" s="1"/>
  <c r="N147" i="1" l="1"/>
  <c r="O147" i="1"/>
  <c r="P147" i="1" s="1"/>
  <c r="Q147" i="1" s="1"/>
  <c r="R147" i="1" s="1"/>
  <c r="D112" i="1"/>
  <c r="E112" i="1" s="1"/>
  <c r="B112" i="1"/>
  <c r="C112" i="1"/>
  <c r="S147" i="1" l="1"/>
  <c r="M148" i="1" s="1"/>
  <c r="F112" i="1"/>
  <c r="O148" i="1" l="1"/>
  <c r="P148" i="1" s="1"/>
  <c r="Q148" i="1" s="1"/>
  <c r="R148" i="1" s="1"/>
  <c r="N148" i="1"/>
  <c r="G112" i="1"/>
  <c r="I112" i="1" s="1"/>
  <c r="J112" i="1" s="1"/>
  <c r="A113" i="1" s="1"/>
  <c r="S148" i="1" l="1"/>
  <c r="M149" i="1" s="1"/>
  <c r="D113" i="1"/>
  <c r="E113" i="1" s="1"/>
  <c r="B113" i="1"/>
  <c r="C113" i="1"/>
  <c r="N149" i="1" l="1"/>
  <c r="O149" i="1"/>
  <c r="P149" i="1" s="1"/>
  <c r="Q149" i="1" s="1"/>
  <c r="R149" i="1" s="1"/>
  <c r="F113" i="1"/>
  <c r="S149" i="1" l="1"/>
  <c r="M150" i="1" s="1"/>
  <c r="G113" i="1"/>
  <c r="I113" i="1" s="1"/>
  <c r="J113" i="1" s="1"/>
  <c r="A114" i="1" s="1"/>
  <c r="O150" i="1" l="1"/>
  <c r="P150" i="1" s="1"/>
  <c r="Q150" i="1" s="1"/>
  <c r="R150" i="1" s="1"/>
  <c r="N150" i="1"/>
  <c r="D114" i="1"/>
  <c r="E114" i="1" s="1"/>
  <c r="B114" i="1"/>
  <c r="C114" i="1"/>
  <c r="S150" i="1" l="1"/>
  <c r="M151" i="1" s="1"/>
  <c r="F114" i="1"/>
  <c r="N151" i="1" l="1"/>
  <c r="O151" i="1"/>
  <c r="P151" i="1" s="1"/>
  <c r="Q151" i="1" s="1"/>
  <c r="R151" i="1" s="1"/>
  <c r="G114" i="1"/>
  <c r="I114" i="1" s="1"/>
  <c r="J114" i="1" s="1"/>
  <c r="A115" i="1" s="1"/>
  <c r="S151" i="1" l="1"/>
  <c r="M152" i="1" s="1"/>
  <c r="D115" i="1"/>
  <c r="E115" i="1" s="1"/>
  <c r="B115" i="1"/>
  <c r="C115" i="1"/>
  <c r="O152" i="1" l="1"/>
  <c r="P152" i="1" s="1"/>
  <c r="Q152" i="1" s="1"/>
  <c r="R152" i="1" s="1"/>
  <c r="N152" i="1"/>
  <c r="F115" i="1"/>
  <c r="S152" i="1" l="1"/>
  <c r="M153" i="1" s="1"/>
  <c r="G115" i="1"/>
  <c r="I115" i="1" s="1"/>
  <c r="J115" i="1" s="1"/>
  <c r="A116" i="1" s="1"/>
  <c r="O153" i="1" l="1"/>
  <c r="P153" i="1" s="1"/>
  <c r="Q153" i="1" s="1"/>
  <c r="R153" i="1" s="1"/>
  <c r="N153" i="1"/>
  <c r="D116" i="1"/>
  <c r="E116" i="1" s="1"/>
  <c r="B116" i="1"/>
  <c r="C116" i="1"/>
  <c r="S153" i="1" l="1"/>
  <c r="M154" i="1" s="1"/>
  <c r="F116" i="1"/>
  <c r="N154" i="1" l="1"/>
  <c r="O154" i="1"/>
  <c r="P154" i="1" s="1"/>
  <c r="Q154" i="1" s="1"/>
  <c r="R154" i="1" s="1"/>
  <c r="S154" i="1" s="1"/>
  <c r="G116" i="1"/>
  <c r="I116" i="1" s="1"/>
  <c r="J116" i="1" s="1"/>
  <c r="A117" i="1" s="1"/>
  <c r="M155" i="1" l="1"/>
  <c r="D117" i="1"/>
  <c r="E117" i="1" s="1"/>
  <c r="B117" i="1"/>
  <c r="C117" i="1"/>
  <c r="O155" i="1" l="1"/>
  <c r="P155" i="1" s="1"/>
  <c r="Q155" i="1" s="1"/>
  <c r="R155" i="1" s="1"/>
  <c r="N155" i="1"/>
  <c r="F117" i="1"/>
  <c r="S155" i="1" l="1"/>
  <c r="M156" i="1" s="1"/>
  <c r="G117" i="1"/>
  <c r="I117" i="1" s="1"/>
  <c r="J117" i="1" s="1"/>
  <c r="A118" i="1" s="1"/>
  <c r="O156" i="1" l="1"/>
  <c r="P156" i="1" s="1"/>
  <c r="Q156" i="1" s="1"/>
  <c r="R156" i="1" s="1"/>
  <c r="N156" i="1"/>
  <c r="D118" i="1"/>
  <c r="E118" i="1" s="1"/>
  <c r="B118" i="1"/>
  <c r="C118" i="1"/>
  <c r="S156" i="1" l="1"/>
  <c r="M157" i="1" s="1"/>
  <c r="F118" i="1"/>
  <c r="O157" i="1" l="1"/>
  <c r="P157" i="1" s="1"/>
  <c r="Q157" i="1" s="1"/>
  <c r="R157" i="1" s="1"/>
  <c r="N157" i="1"/>
  <c r="G118" i="1"/>
  <c r="I118" i="1" s="1"/>
  <c r="J118" i="1" s="1"/>
  <c r="A119" i="1" s="1"/>
  <c r="S157" i="1" l="1"/>
  <c r="M158" i="1" s="1"/>
  <c r="D119" i="1"/>
  <c r="E119" i="1" s="1"/>
  <c r="F119" i="1" s="1"/>
  <c r="C119" i="1"/>
  <c r="B119" i="1"/>
  <c r="N158" i="1" l="1"/>
  <c r="O158" i="1"/>
  <c r="P158" i="1" s="1"/>
  <c r="Q158" i="1" s="1"/>
  <c r="R158" i="1" s="1"/>
  <c r="S158" i="1" s="1"/>
  <c r="G119" i="1"/>
  <c r="I119" i="1" s="1"/>
  <c r="J119" i="1" s="1"/>
  <c r="A120" i="1" s="1"/>
  <c r="M159" i="1" l="1"/>
  <c r="C120" i="1"/>
  <c r="B120" i="1"/>
  <c r="D120" i="1"/>
  <c r="E120" i="1" s="1"/>
  <c r="F120" i="1" s="1"/>
  <c r="O159" i="1" l="1"/>
  <c r="P159" i="1" s="1"/>
  <c r="Q159" i="1" s="1"/>
  <c r="R159" i="1" s="1"/>
  <c r="N159" i="1"/>
  <c r="G120" i="1"/>
  <c r="I120" i="1" s="1"/>
  <c r="J120" i="1" s="1"/>
  <c r="A121" i="1" s="1"/>
  <c r="S159" i="1" l="1"/>
  <c r="M160" i="1" s="1"/>
  <c r="C121" i="1"/>
  <c r="B121" i="1"/>
  <c r="D121" i="1"/>
  <c r="E121" i="1" s="1"/>
  <c r="N160" i="1" l="1"/>
  <c r="O160" i="1"/>
  <c r="P160" i="1" s="1"/>
  <c r="Q160" i="1" s="1"/>
  <c r="R160" i="1" s="1"/>
  <c r="S160" i="1" s="1"/>
  <c r="F121" i="1"/>
  <c r="M161" i="1" l="1"/>
  <c r="G121" i="1"/>
  <c r="I121" i="1" s="1"/>
  <c r="J121" i="1" s="1"/>
  <c r="A122" i="1" s="1"/>
  <c r="N161" i="1" l="1"/>
  <c r="O161" i="1"/>
  <c r="P161" i="1" s="1"/>
  <c r="Q161" i="1" s="1"/>
  <c r="R161" i="1" s="1"/>
  <c r="S161" i="1" s="1"/>
  <c r="C122" i="1"/>
  <c r="B122" i="1"/>
  <c r="D122" i="1"/>
  <c r="E122" i="1" s="1"/>
  <c r="M162" i="1" l="1"/>
  <c r="F122" i="1"/>
  <c r="N162" i="1" l="1"/>
  <c r="O162" i="1"/>
  <c r="P162" i="1" s="1"/>
  <c r="Q162" i="1" s="1"/>
  <c r="R162" i="1" s="1"/>
  <c r="S162" i="1" s="1"/>
  <c r="G122" i="1"/>
  <c r="I122" i="1" s="1"/>
  <c r="J122" i="1" s="1"/>
  <c r="A123" i="1" s="1"/>
  <c r="M163" i="1" l="1"/>
  <c r="C123" i="1"/>
  <c r="B123" i="1"/>
  <c r="D123" i="1"/>
  <c r="E123" i="1" s="1"/>
  <c r="N163" i="1" l="1"/>
  <c r="O163" i="1"/>
  <c r="P163" i="1" s="1"/>
  <c r="Q163" i="1" s="1"/>
  <c r="R163" i="1" s="1"/>
  <c r="S163" i="1" s="1"/>
  <c r="F123" i="1"/>
  <c r="M164" i="1" l="1"/>
  <c r="G123" i="1"/>
  <c r="I123" i="1" s="1"/>
  <c r="J123" i="1" s="1"/>
  <c r="A124" i="1" s="1"/>
  <c r="O164" i="1" l="1"/>
  <c r="P164" i="1" s="1"/>
  <c r="Q164" i="1" s="1"/>
  <c r="R164" i="1" s="1"/>
  <c r="S164" i="1" s="1"/>
  <c r="N164" i="1"/>
  <c r="C124" i="1"/>
  <c r="B124" i="1"/>
  <c r="D124" i="1"/>
  <c r="E124" i="1" s="1"/>
  <c r="M165" i="1" l="1"/>
  <c r="F124" i="1"/>
  <c r="O165" i="1" l="1"/>
  <c r="P165" i="1" s="1"/>
  <c r="Q165" i="1" s="1"/>
  <c r="R165" i="1" s="1"/>
  <c r="N165" i="1"/>
  <c r="G124" i="1"/>
  <c r="I124" i="1" s="1"/>
  <c r="J124" i="1" s="1"/>
  <c r="A125" i="1" s="1"/>
  <c r="S165" i="1" l="1"/>
  <c r="M166" i="1" s="1"/>
  <c r="C125" i="1"/>
  <c r="B125" i="1"/>
  <c r="D125" i="1"/>
  <c r="E125" i="1" s="1"/>
  <c r="N166" i="1" l="1"/>
  <c r="O166" i="1"/>
  <c r="P166" i="1" s="1"/>
  <c r="Q166" i="1" s="1"/>
  <c r="R166" i="1" s="1"/>
  <c r="F125" i="1"/>
  <c r="S166" i="1" l="1"/>
  <c r="M167" i="1" s="1"/>
  <c r="G125" i="1"/>
  <c r="I125" i="1" s="1"/>
  <c r="J125" i="1" s="1"/>
  <c r="A126" i="1" s="1"/>
  <c r="N167" i="1" l="1"/>
  <c r="O167" i="1"/>
  <c r="P167" i="1" s="1"/>
  <c r="Q167" i="1" s="1"/>
  <c r="R167" i="1" s="1"/>
  <c r="C126" i="1"/>
  <c r="B126" i="1"/>
  <c r="D126" i="1"/>
  <c r="E126" i="1" s="1"/>
  <c r="S167" i="1" l="1"/>
  <c r="M168" i="1" s="1"/>
  <c r="F126" i="1"/>
  <c r="N168" i="1" l="1"/>
  <c r="O168" i="1"/>
  <c r="P168" i="1" s="1"/>
  <c r="Q168" i="1" s="1"/>
  <c r="R168" i="1" s="1"/>
  <c r="G126" i="1"/>
  <c r="I126" i="1" s="1"/>
  <c r="J126" i="1" s="1"/>
  <c r="A127" i="1" s="1"/>
  <c r="S168" i="1" l="1"/>
  <c r="M169" i="1" s="1"/>
  <c r="C127" i="1"/>
  <c r="B127" i="1"/>
  <c r="D127" i="1"/>
  <c r="E127" i="1" s="1"/>
  <c r="N169" i="1" l="1"/>
  <c r="O169" i="1"/>
  <c r="P169" i="1" s="1"/>
  <c r="Q169" i="1" s="1"/>
  <c r="R169" i="1" s="1"/>
  <c r="F127" i="1"/>
  <c r="S169" i="1" l="1"/>
  <c r="M170" i="1" s="1"/>
  <c r="G127" i="1"/>
  <c r="I127" i="1" s="1"/>
  <c r="J127" i="1" s="1"/>
  <c r="A128" i="1" s="1"/>
  <c r="N170" i="1" l="1"/>
  <c r="O170" i="1"/>
  <c r="P170" i="1" s="1"/>
  <c r="Q170" i="1" s="1"/>
  <c r="R170" i="1" s="1"/>
  <c r="D128" i="1"/>
  <c r="E128" i="1" s="1"/>
  <c r="F128" i="1" s="1"/>
  <c r="C128" i="1"/>
  <c r="B128" i="1"/>
  <c r="S170" i="1" l="1"/>
  <c r="M171" i="1" s="1"/>
  <c r="G128" i="1"/>
  <c r="I128" i="1" s="1"/>
  <c r="J128" i="1" s="1"/>
  <c r="A129" i="1" s="1"/>
  <c r="N171" i="1" l="1"/>
  <c r="O171" i="1"/>
  <c r="P171" i="1" s="1"/>
  <c r="Q171" i="1" s="1"/>
  <c r="R171" i="1" s="1"/>
  <c r="D129" i="1"/>
  <c r="E129" i="1" s="1"/>
  <c r="F129" i="1" s="1"/>
  <c r="B129" i="1"/>
  <c r="C129" i="1"/>
  <c r="S171" i="1" l="1"/>
  <c r="M172" i="1" s="1"/>
  <c r="G129" i="1"/>
  <c r="I129" i="1" s="1"/>
  <c r="J129" i="1" s="1"/>
  <c r="A130" i="1" s="1"/>
  <c r="N172" i="1" l="1"/>
  <c r="O172" i="1"/>
  <c r="P172" i="1" s="1"/>
  <c r="Q172" i="1" s="1"/>
  <c r="R172" i="1" s="1"/>
  <c r="S172" i="1" s="1"/>
  <c r="D130" i="1"/>
  <c r="E130" i="1" s="1"/>
  <c r="B130" i="1"/>
  <c r="C130" i="1"/>
  <c r="M173" i="1" l="1"/>
  <c r="F130" i="1"/>
  <c r="N173" i="1" l="1"/>
  <c r="O173" i="1"/>
  <c r="P173" i="1" s="1"/>
  <c r="Q173" i="1" s="1"/>
  <c r="R173" i="1" s="1"/>
  <c r="G130" i="1"/>
  <c r="I130" i="1" s="1"/>
  <c r="J130" i="1" s="1"/>
  <c r="A131" i="1" s="1"/>
  <c r="S173" i="1" l="1"/>
  <c r="M174" i="1" s="1"/>
  <c r="D131" i="1"/>
  <c r="E131" i="1" s="1"/>
  <c r="C131" i="1"/>
  <c r="B131" i="1"/>
  <c r="N174" i="1" l="1"/>
  <c r="O174" i="1"/>
  <c r="P174" i="1" s="1"/>
  <c r="Q174" i="1" s="1"/>
  <c r="R174" i="1" s="1"/>
  <c r="F131" i="1"/>
  <c r="S174" i="1" l="1"/>
  <c r="M175" i="1" s="1"/>
  <c r="G131" i="1"/>
  <c r="I131" i="1" s="1"/>
  <c r="J131" i="1" s="1"/>
  <c r="A132" i="1" s="1"/>
  <c r="O175" i="1" l="1"/>
  <c r="P175" i="1" s="1"/>
  <c r="Q175" i="1" s="1"/>
  <c r="R175" i="1" s="1"/>
  <c r="S175" i="1" s="1"/>
  <c r="N175" i="1"/>
  <c r="C132" i="1"/>
  <c r="D132" i="1"/>
  <c r="E132" i="1" s="1"/>
  <c r="B132" i="1"/>
  <c r="M176" i="1" l="1"/>
  <c r="F132" i="1"/>
  <c r="N176" i="1" l="1"/>
  <c r="O176" i="1"/>
  <c r="P176" i="1" s="1"/>
  <c r="Q176" i="1" s="1"/>
  <c r="R176" i="1" s="1"/>
  <c r="S176" i="1" s="1"/>
  <c r="G132" i="1"/>
  <c r="I132" i="1" s="1"/>
  <c r="J132" i="1" s="1"/>
  <c r="A133" i="1" s="1"/>
  <c r="M177" i="1" l="1"/>
  <c r="C133" i="1"/>
  <c r="D133" i="1"/>
  <c r="E133" i="1" s="1"/>
  <c r="B133" i="1"/>
  <c r="O177" i="1" l="1"/>
  <c r="P177" i="1" s="1"/>
  <c r="Q177" i="1" s="1"/>
  <c r="R177" i="1" s="1"/>
  <c r="N177" i="1"/>
  <c r="F133" i="1"/>
  <c r="S177" i="1" l="1"/>
  <c r="M178" i="1" s="1"/>
  <c r="G133" i="1"/>
  <c r="I133" i="1" s="1"/>
  <c r="J133" i="1" s="1"/>
  <c r="A134" i="1" s="1"/>
  <c r="O178" i="1" l="1"/>
  <c r="P178" i="1" s="1"/>
  <c r="Q178" i="1" s="1"/>
  <c r="R178" i="1" s="1"/>
  <c r="N178" i="1"/>
  <c r="C134" i="1"/>
  <c r="D134" i="1"/>
  <c r="E134" i="1" s="1"/>
  <c r="B134" i="1"/>
  <c r="S178" i="1" l="1"/>
  <c r="M179" i="1" s="1"/>
  <c r="F134" i="1"/>
  <c r="O179" i="1" l="1"/>
  <c r="P179" i="1" s="1"/>
  <c r="Q179" i="1" s="1"/>
  <c r="R179" i="1" s="1"/>
  <c r="N179" i="1"/>
  <c r="G134" i="1"/>
  <c r="I134" i="1" s="1"/>
  <c r="J134" i="1" s="1"/>
  <c r="A135" i="1" s="1"/>
  <c r="S179" i="1" l="1"/>
  <c r="M180" i="1" s="1"/>
  <c r="B135" i="1"/>
  <c r="D135" i="1"/>
  <c r="E135" i="1" s="1"/>
  <c r="F135" i="1" s="1"/>
  <c r="C135" i="1"/>
  <c r="N180" i="1" l="1"/>
  <c r="O180" i="1"/>
  <c r="P180" i="1" s="1"/>
  <c r="Q180" i="1" s="1"/>
  <c r="R180" i="1" s="1"/>
  <c r="S180" i="1" s="1"/>
  <c r="G135" i="1"/>
  <c r="I135" i="1" s="1"/>
  <c r="J135" i="1" s="1"/>
  <c r="A136" i="1" s="1"/>
  <c r="M181" i="1" l="1"/>
  <c r="B136" i="1"/>
  <c r="C136" i="1"/>
  <c r="D136" i="1"/>
  <c r="E136" i="1" s="1"/>
  <c r="O181" i="1" l="1"/>
  <c r="P181" i="1" s="1"/>
  <c r="Q181" i="1" s="1"/>
  <c r="R181" i="1" s="1"/>
  <c r="N181" i="1"/>
  <c r="F136" i="1"/>
  <c r="S181" i="1" l="1"/>
  <c r="M182" i="1" s="1"/>
  <c r="G136" i="1"/>
  <c r="I136" i="1" s="1"/>
  <c r="J136" i="1" s="1"/>
  <c r="A137" i="1" s="1"/>
  <c r="O182" i="1" l="1"/>
  <c r="P182" i="1" s="1"/>
  <c r="Q182" i="1" s="1"/>
  <c r="R182" i="1" s="1"/>
  <c r="S182" i="1" s="1"/>
  <c r="N182" i="1"/>
  <c r="B137" i="1"/>
  <c r="C137" i="1"/>
  <c r="D137" i="1"/>
  <c r="E137" i="1" s="1"/>
  <c r="M183" i="1" l="1"/>
  <c r="F137" i="1"/>
  <c r="N183" i="1" l="1"/>
  <c r="O183" i="1"/>
  <c r="P183" i="1" s="1"/>
  <c r="Q183" i="1" s="1"/>
  <c r="R183" i="1" s="1"/>
  <c r="S183" i="1" s="1"/>
  <c r="G137" i="1"/>
  <c r="I137" i="1" s="1"/>
  <c r="J137" i="1" s="1"/>
  <c r="A138" i="1" s="1"/>
  <c r="M184" i="1" l="1"/>
  <c r="B138" i="1"/>
  <c r="C138" i="1"/>
  <c r="D138" i="1"/>
  <c r="E138" i="1" s="1"/>
  <c r="N184" i="1" l="1"/>
  <c r="O184" i="1"/>
  <c r="P184" i="1" s="1"/>
  <c r="Q184" i="1" s="1"/>
  <c r="R184" i="1" s="1"/>
  <c r="F138" i="1"/>
  <c r="S184" i="1" l="1"/>
  <c r="M185" i="1" s="1"/>
  <c r="G138" i="1"/>
  <c r="I138" i="1" s="1"/>
  <c r="J138" i="1" s="1"/>
  <c r="A139" i="1" s="1"/>
  <c r="O185" i="1" l="1"/>
  <c r="P185" i="1" s="1"/>
  <c r="Q185" i="1" s="1"/>
  <c r="R185" i="1" s="1"/>
  <c r="N185" i="1"/>
  <c r="B139" i="1"/>
  <c r="C139" i="1"/>
  <c r="D139" i="1"/>
  <c r="E139" i="1" s="1"/>
  <c r="S185" i="1" l="1"/>
  <c r="M186" i="1" s="1"/>
  <c r="F139" i="1"/>
  <c r="N186" i="1" l="1"/>
  <c r="O186" i="1"/>
  <c r="P186" i="1" s="1"/>
  <c r="Q186" i="1" s="1"/>
  <c r="R186" i="1" s="1"/>
  <c r="G139" i="1"/>
  <c r="I139" i="1" s="1"/>
  <c r="J139" i="1" s="1"/>
  <c r="A140" i="1" s="1"/>
  <c r="S186" i="1" l="1"/>
  <c r="M187" i="1" s="1"/>
  <c r="B140" i="1"/>
  <c r="C140" i="1"/>
  <c r="D140" i="1"/>
  <c r="E140" i="1" s="1"/>
  <c r="N187" i="1" l="1"/>
  <c r="O187" i="1"/>
  <c r="P187" i="1" s="1"/>
  <c r="Q187" i="1" s="1"/>
  <c r="R187" i="1" s="1"/>
  <c r="F140" i="1"/>
  <c r="S187" i="1" l="1"/>
  <c r="M188" i="1" s="1"/>
  <c r="G140" i="1"/>
  <c r="I140" i="1" s="1"/>
  <c r="J140" i="1" s="1"/>
  <c r="A141" i="1" s="1"/>
  <c r="O188" i="1" l="1"/>
  <c r="P188" i="1" s="1"/>
  <c r="Q188" i="1" s="1"/>
  <c r="R188" i="1" s="1"/>
  <c r="N188" i="1"/>
  <c r="C141" i="1"/>
  <c r="D141" i="1"/>
  <c r="E141" i="1" s="1"/>
  <c r="B141" i="1"/>
  <c r="S188" i="1" l="1"/>
  <c r="M189" i="1" s="1"/>
  <c r="F141" i="1"/>
  <c r="O189" i="1" l="1"/>
  <c r="P189" i="1" s="1"/>
  <c r="Q189" i="1" s="1"/>
  <c r="R189" i="1" s="1"/>
  <c r="N189" i="1"/>
  <c r="G141" i="1"/>
  <c r="I141" i="1" s="1"/>
  <c r="J141" i="1" s="1"/>
  <c r="A142" i="1" s="1"/>
  <c r="S189" i="1" l="1"/>
  <c r="M190" i="1" s="1"/>
  <c r="C142" i="1"/>
  <c r="D142" i="1"/>
  <c r="E142" i="1" s="1"/>
  <c r="B142" i="1"/>
  <c r="O190" i="1" l="1"/>
  <c r="P190" i="1" s="1"/>
  <c r="Q190" i="1" s="1"/>
  <c r="R190" i="1" s="1"/>
  <c r="N190" i="1"/>
  <c r="F142" i="1"/>
  <c r="S190" i="1" l="1"/>
  <c r="M191" i="1" s="1"/>
  <c r="G142" i="1"/>
  <c r="I142" i="1" s="1"/>
  <c r="J142" i="1" s="1"/>
  <c r="A143" i="1" s="1"/>
  <c r="O191" i="1" l="1"/>
  <c r="P191" i="1" s="1"/>
  <c r="Q191" i="1" s="1"/>
  <c r="R191" i="1" s="1"/>
  <c r="N191" i="1"/>
  <c r="C143" i="1"/>
  <c r="D143" i="1"/>
  <c r="E143" i="1" s="1"/>
  <c r="B143" i="1"/>
  <c r="S191" i="1" l="1"/>
  <c r="M192" i="1" s="1"/>
  <c r="F143" i="1"/>
  <c r="N192" i="1" l="1"/>
  <c r="O192" i="1"/>
  <c r="P192" i="1" s="1"/>
  <c r="Q192" i="1" s="1"/>
  <c r="R192" i="1" s="1"/>
  <c r="G143" i="1"/>
  <c r="I143" i="1" s="1"/>
  <c r="J143" i="1" s="1"/>
  <c r="A144" i="1" s="1"/>
  <c r="S192" i="1" l="1"/>
  <c r="M193" i="1" s="1"/>
  <c r="C144" i="1"/>
  <c r="D144" i="1"/>
  <c r="E144" i="1" s="1"/>
  <c r="B144" i="1"/>
  <c r="O193" i="1" l="1"/>
  <c r="P193" i="1" s="1"/>
  <c r="Q193" i="1" s="1"/>
  <c r="R193" i="1" s="1"/>
  <c r="N193" i="1"/>
  <c r="F144" i="1"/>
  <c r="S193" i="1" l="1"/>
  <c r="M194" i="1" s="1"/>
  <c r="G144" i="1"/>
  <c r="I144" i="1" s="1"/>
  <c r="J144" i="1" s="1"/>
  <c r="A145" i="1" s="1"/>
  <c r="N194" i="1" l="1"/>
  <c r="O194" i="1"/>
  <c r="P194" i="1" s="1"/>
  <c r="Q194" i="1" s="1"/>
  <c r="R194" i="1" s="1"/>
  <c r="B145" i="1"/>
  <c r="D145" i="1"/>
  <c r="E145" i="1" s="1"/>
  <c r="C145" i="1"/>
  <c r="S194" i="1" l="1"/>
  <c r="M195" i="1" s="1"/>
  <c r="F145" i="1"/>
  <c r="N195" i="1" l="1"/>
  <c r="O195" i="1"/>
  <c r="P195" i="1" s="1"/>
  <c r="Q195" i="1" s="1"/>
  <c r="R195" i="1" s="1"/>
  <c r="G145" i="1"/>
  <c r="I145" i="1" s="1"/>
  <c r="J145" i="1" s="1"/>
  <c r="A146" i="1" s="1"/>
  <c r="S195" i="1" l="1"/>
  <c r="M196" i="1" s="1"/>
  <c r="B146" i="1"/>
  <c r="D146" i="1"/>
  <c r="E146" i="1" s="1"/>
  <c r="C146" i="1"/>
  <c r="N196" i="1" l="1"/>
  <c r="O196" i="1"/>
  <c r="P196" i="1" s="1"/>
  <c r="Q196" i="1" s="1"/>
  <c r="R196" i="1" s="1"/>
  <c r="F146" i="1"/>
  <c r="S196" i="1" l="1"/>
  <c r="M197" i="1" s="1"/>
  <c r="G146" i="1"/>
  <c r="I146" i="1" s="1"/>
  <c r="J146" i="1" s="1"/>
  <c r="A147" i="1" s="1"/>
  <c r="O197" i="1" l="1"/>
  <c r="P197" i="1" s="1"/>
  <c r="Q197" i="1" s="1"/>
  <c r="R197" i="1" s="1"/>
  <c r="N197" i="1"/>
  <c r="B147" i="1"/>
  <c r="D147" i="1"/>
  <c r="E147" i="1" s="1"/>
  <c r="C147" i="1"/>
  <c r="S197" i="1" l="1"/>
  <c r="M198" i="1" s="1"/>
  <c r="F147" i="1"/>
  <c r="N198" i="1" l="1"/>
  <c r="O198" i="1"/>
  <c r="P198" i="1" s="1"/>
  <c r="Q198" i="1" s="1"/>
  <c r="R198" i="1" s="1"/>
  <c r="G147" i="1"/>
  <c r="I147" i="1" s="1"/>
  <c r="J147" i="1" s="1"/>
  <c r="A148" i="1" s="1"/>
  <c r="S198" i="1" l="1"/>
  <c r="M199" i="1" s="1"/>
  <c r="B148" i="1"/>
  <c r="D148" i="1"/>
  <c r="E148" i="1" s="1"/>
  <c r="C148" i="1"/>
  <c r="O199" i="1" l="1"/>
  <c r="P199" i="1" s="1"/>
  <c r="Q199" i="1" s="1"/>
  <c r="R199" i="1" s="1"/>
  <c r="N199" i="1"/>
  <c r="F148" i="1"/>
  <c r="S199" i="1" l="1"/>
  <c r="M200" i="1" s="1"/>
  <c r="G148" i="1"/>
  <c r="I148" i="1" s="1"/>
  <c r="J148" i="1" s="1"/>
  <c r="A149" i="1" s="1"/>
  <c r="O200" i="1" l="1"/>
  <c r="P200" i="1" s="1"/>
  <c r="Q200" i="1" s="1"/>
  <c r="R200" i="1" s="1"/>
  <c r="N200" i="1"/>
  <c r="B149" i="1"/>
  <c r="D149" i="1"/>
  <c r="E149" i="1" s="1"/>
  <c r="C149" i="1"/>
  <c r="S200" i="1" l="1"/>
  <c r="M201" i="1" s="1"/>
  <c r="F149" i="1"/>
  <c r="G149" i="1" s="1"/>
  <c r="I149" i="1" s="1"/>
  <c r="J149" i="1" s="1"/>
  <c r="A150" i="1" s="1"/>
  <c r="N201" i="1" l="1"/>
  <c r="O201" i="1"/>
  <c r="P201" i="1" s="1"/>
  <c r="Q201" i="1" s="1"/>
  <c r="R201" i="1" s="1"/>
  <c r="B150" i="1"/>
  <c r="D150" i="1"/>
  <c r="E150" i="1" s="1"/>
  <c r="F150" i="1" s="1"/>
  <c r="C150" i="1"/>
  <c r="S201" i="1" l="1"/>
  <c r="M202" i="1" s="1"/>
  <c r="G150" i="1"/>
  <c r="I150" i="1" s="1"/>
  <c r="J150" i="1" s="1"/>
  <c r="A151" i="1" s="1"/>
  <c r="N202" i="1" l="1"/>
  <c r="O202" i="1"/>
  <c r="P202" i="1" s="1"/>
  <c r="Q202" i="1" s="1"/>
  <c r="R202" i="1" s="1"/>
  <c r="B151" i="1"/>
  <c r="D151" i="1"/>
  <c r="E151" i="1" s="1"/>
  <c r="F151" i="1" s="1"/>
  <c r="C151" i="1"/>
  <c r="S202" i="1" l="1"/>
  <c r="M203" i="1" s="1"/>
  <c r="G151" i="1"/>
  <c r="I151" i="1" s="1"/>
  <c r="J151" i="1" s="1"/>
  <c r="A152" i="1" s="1"/>
  <c r="N203" i="1" l="1"/>
  <c r="O203" i="1"/>
  <c r="P203" i="1" s="1"/>
  <c r="Q203" i="1" s="1"/>
  <c r="R203" i="1" s="1"/>
  <c r="B152" i="1"/>
  <c r="D152" i="1"/>
  <c r="E152" i="1" s="1"/>
  <c r="F152" i="1" s="1"/>
  <c r="C152" i="1"/>
  <c r="S203" i="1" l="1"/>
  <c r="M204" i="1" s="1"/>
  <c r="G152" i="1"/>
  <c r="I152" i="1" s="1"/>
  <c r="J152" i="1" s="1"/>
  <c r="A153" i="1" s="1"/>
  <c r="N204" i="1" l="1"/>
  <c r="O204" i="1"/>
  <c r="P204" i="1" s="1"/>
  <c r="Q204" i="1" s="1"/>
  <c r="R204" i="1" s="1"/>
  <c r="B153" i="1"/>
  <c r="D153" i="1"/>
  <c r="E153" i="1" s="1"/>
  <c r="F153" i="1" s="1"/>
  <c r="C153" i="1"/>
  <c r="S204" i="1" l="1"/>
  <c r="M205" i="1" s="1"/>
  <c r="G153" i="1"/>
  <c r="I153" i="1" s="1"/>
  <c r="J153" i="1" s="1"/>
  <c r="A154" i="1" s="1"/>
  <c r="O205" i="1" l="1"/>
  <c r="P205" i="1" s="1"/>
  <c r="Q205" i="1" s="1"/>
  <c r="R205" i="1" s="1"/>
  <c r="N205" i="1"/>
  <c r="B154" i="1"/>
  <c r="D154" i="1"/>
  <c r="E154" i="1" s="1"/>
  <c r="F154" i="1" s="1"/>
  <c r="C154" i="1"/>
  <c r="S205" i="1" l="1"/>
  <c r="M206" i="1" s="1"/>
  <c r="G154" i="1"/>
  <c r="I154" i="1" s="1"/>
  <c r="J154" i="1" s="1"/>
  <c r="A155" i="1" s="1"/>
  <c r="O206" i="1" l="1"/>
  <c r="P206" i="1" s="1"/>
  <c r="Q206" i="1" s="1"/>
  <c r="R206" i="1" s="1"/>
  <c r="N206" i="1"/>
  <c r="B155" i="1"/>
  <c r="D155" i="1"/>
  <c r="E155" i="1" s="1"/>
  <c r="F155" i="1" s="1"/>
  <c r="C155" i="1"/>
  <c r="S206" i="1" l="1"/>
  <c r="M207" i="1" s="1"/>
  <c r="G155" i="1"/>
  <c r="I155" i="1" s="1"/>
  <c r="J155" i="1" s="1"/>
  <c r="A156" i="1" s="1"/>
  <c r="O207" i="1" l="1"/>
  <c r="P207" i="1" s="1"/>
  <c r="Q207" i="1" s="1"/>
  <c r="R207" i="1" s="1"/>
  <c r="N207" i="1"/>
  <c r="B156" i="1"/>
  <c r="D156" i="1"/>
  <c r="E156" i="1" s="1"/>
  <c r="F156" i="1" s="1"/>
  <c r="C156" i="1"/>
  <c r="S207" i="1" l="1"/>
  <c r="M208" i="1" s="1"/>
  <c r="G156" i="1"/>
  <c r="I156" i="1" s="1"/>
  <c r="J156" i="1" s="1"/>
  <c r="A157" i="1" s="1"/>
  <c r="N208" i="1" l="1"/>
  <c r="O208" i="1"/>
  <c r="P208" i="1" s="1"/>
  <c r="Q208" i="1" s="1"/>
  <c r="R208" i="1" s="1"/>
  <c r="B157" i="1"/>
  <c r="D157" i="1"/>
  <c r="E157" i="1" s="1"/>
  <c r="C157" i="1"/>
  <c r="S208" i="1" l="1"/>
  <c r="M209" i="1" s="1"/>
  <c r="F157" i="1"/>
  <c r="G157" i="1" s="1"/>
  <c r="I157" i="1" s="1"/>
  <c r="J157" i="1" s="1"/>
  <c r="A158" i="1" s="1"/>
  <c r="O209" i="1" l="1"/>
  <c r="P209" i="1" s="1"/>
  <c r="Q209" i="1" s="1"/>
  <c r="R209" i="1" s="1"/>
  <c r="N209" i="1"/>
  <c r="B158" i="1"/>
  <c r="C158" i="1"/>
  <c r="D158" i="1"/>
  <c r="E158" i="1" s="1"/>
  <c r="S209" i="1" l="1"/>
  <c r="M210" i="1" s="1"/>
  <c r="F158" i="1"/>
  <c r="O210" i="1" l="1"/>
  <c r="P210" i="1" s="1"/>
  <c r="Q210" i="1" s="1"/>
  <c r="R210" i="1" s="1"/>
  <c r="N210" i="1"/>
  <c r="G158" i="1"/>
  <c r="I158" i="1" s="1"/>
  <c r="J158" i="1" s="1"/>
  <c r="A159" i="1" s="1"/>
  <c r="S210" i="1" l="1"/>
  <c r="M211" i="1" s="1"/>
  <c r="B159" i="1"/>
  <c r="C159" i="1"/>
  <c r="D159" i="1"/>
  <c r="E159" i="1" s="1"/>
  <c r="O211" i="1" l="1"/>
  <c r="P211" i="1" s="1"/>
  <c r="Q211" i="1" s="1"/>
  <c r="R211" i="1" s="1"/>
  <c r="N211" i="1"/>
  <c r="F159" i="1"/>
  <c r="S211" i="1" l="1"/>
  <c r="M212" i="1" s="1"/>
  <c r="G159" i="1"/>
  <c r="I159" i="1" s="1"/>
  <c r="J159" i="1" s="1"/>
  <c r="A160" i="1" s="1"/>
  <c r="O212" i="1" l="1"/>
  <c r="P212" i="1" s="1"/>
  <c r="Q212" i="1" s="1"/>
  <c r="R212" i="1" s="1"/>
  <c r="N212" i="1"/>
  <c r="B160" i="1"/>
  <c r="C160" i="1"/>
  <c r="D160" i="1"/>
  <c r="E160" i="1" s="1"/>
  <c r="F160" i="1" s="1"/>
  <c r="S212" i="1" l="1"/>
  <c r="M213" i="1" s="1"/>
  <c r="G160" i="1"/>
  <c r="I160" i="1" s="1"/>
  <c r="J160" i="1" s="1"/>
  <c r="A161" i="1" s="1"/>
  <c r="O213" i="1" l="1"/>
  <c r="P213" i="1" s="1"/>
  <c r="Q213" i="1" s="1"/>
  <c r="R213" i="1" s="1"/>
  <c r="N213" i="1"/>
  <c r="B161" i="1"/>
  <c r="C161" i="1"/>
  <c r="D161" i="1"/>
  <c r="E161" i="1" s="1"/>
  <c r="S213" i="1" l="1"/>
  <c r="M214" i="1" s="1"/>
  <c r="F161" i="1"/>
  <c r="O214" i="1" l="1"/>
  <c r="P214" i="1" s="1"/>
  <c r="Q214" i="1" s="1"/>
  <c r="R214" i="1" s="1"/>
  <c r="N214" i="1"/>
  <c r="G161" i="1"/>
  <c r="I161" i="1" s="1"/>
  <c r="J161" i="1" s="1"/>
  <c r="A162" i="1" s="1"/>
  <c r="S214" i="1" l="1"/>
  <c r="M215" i="1" s="1"/>
  <c r="B162" i="1"/>
  <c r="C162" i="1"/>
  <c r="D162" i="1"/>
  <c r="E162" i="1" s="1"/>
  <c r="O215" i="1" l="1"/>
  <c r="P215" i="1" s="1"/>
  <c r="Q215" i="1" s="1"/>
  <c r="R215" i="1" s="1"/>
  <c r="N215" i="1"/>
  <c r="F162" i="1"/>
  <c r="S215" i="1" l="1"/>
  <c r="M216" i="1" s="1"/>
  <c r="G162" i="1"/>
  <c r="I162" i="1" s="1"/>
  <c r="J162" i="1" s="1"/>
  <c r="A163" i="1" s="1"/>
  <c r="N216" i="1" l="1"/>
  <c r="O216" i="1"/>
  <c r="P216" i="1" s="1"/>
  <c r="Q216" i="1" s="1"/>
  <c r="R216" i="1" s="1"/>
  <c r="B163" i="1"/>
  <c r="C163" i="1"/>
  <c r="D163" i="1"/>
  <c r="E163" i="1" s="1"/>
  <c r="S216" i="1" l="1"/>
  <c r="M217" i="1" s="1"/>
  <c r="F163" i="1"/>
  <c r="O217" i="1" l="1"/>
  <c r="P217" i="1" s="1"/>
  <c r="Q217" i="1" s="1"/>
  <c r="R217" i="1" s="1"/>
  <c r="N217" i="1"/>
  <c r="G163" i="1"/>
  <c r="I163" i="1" s="1"/>
  <c r="J163" i="1" s="1"/>
  <c r="A164" i="1" s="1"/>
  <c r="S217" i="1" l="1"/>
  <c r="M218" i="1" s="1"/>
  <c r="B164" i="1"/>
  <c r="C164" i="1"/>
  <c r="D164" i="1"/>
  <c r="E164" i="1" s="1"/>
  <c r="O218" i="1" l="1"/>
  <c r="P218" i="1" s="1"/>
  <c r="Q218" i="1" s="1"/>
  <c r="R218" i="1" s="1"/>
  <c r="N218" i="1"/>
  <c r="F164" i="1"/>
  <c r="S218" i="1" l="1"/>
  <c r="M219" i="1" s="1"/>
  <c r="G164" i="1"/>
  <c r="I164" i="1" s="1"/>
  <c r="J164" i="1" s="1"/>
  <c r="A165" i="1" s="1"/>
  <c r="O219" i="1" l="1"/>
  <c r="P219" i="1" s="1"/>
  <c r="Q219" i="1" s="1"/>
  <c r="R219" i="1" s="1"/>
  <c r="N219" i="1"/>
  <c r="B165" i="1"/>
  <c r="C165" i="1"/>
  <c r="D165" i="1"/>
  <c r="E165" i="1" s="1"/>
  <c r="S219" i="1" l="1"/>
  <c r="M220" i="1" s="1"/>
  <c r="F165" i="1"/>
  <c r="N220" i="1" l="1"/>
  <c r="O220" i="1"/>
  <c r="P220" i="1" s="1"/>
  <c r="Q220" i="1" s="1"/>
  <c r="R220" i="1" s="1"/>
  <c r="G165" i="1"/>
  <c r="I165" i="1" s="1"/>
  <c r="J165" i="1" s="1"/>
  <c r="A166" i="1" s="1"/>
  <c r="S220" i="1" l="1"/>
  <c r="M221" i="1" s="1"/>
  <c r="B166" i="1"/>
  <c r="D166" i="1"/>
  <c r="E166" i="1" s="1"/>
  <c r="F166" i="1" s="1"/>
  <c r="C166" i="1"/>
  <c r="O221" i="1" l="1"/>
  <c r="P221" i="1" s="1"/>
  <c r="Q221" i="1" s="1"/>
  <c r="R221" i="1" s="1"/>
  <c r="N221" i="1"/>
  <c r="G166" i="1"/>
  <c r="I166" i="1" s="1"/>
  <c r="J166" i="1" s="1"/>
  <c r="A167" i="1" s="1"/>
  <c r="S221" i="1" l="1"/>
  <c r="M222" i="1" s="1"/>
  <c r="B167" i="1"/>
  <c r="C167" i="1"/>
  <c r="D167" i="1"/>
  <c r="E167" i="1" s="1"/>
  <c r="N222" i="1" l="1"/>
  <c r="O222" i="1"/>
  <c r="P222" i="1" s="1"/>
  <c r="Q222" i="1" s="1"/>
  <c r="R222" i="1" s="1"/>
  <c r="F167" i="1"/>
  <c r="S222" i="1" l="1"/>
  <c r="M223" i="1" s="1"/>
  <c r="G167" i="1"/>
  <c r="I167" i="1" s="1"/>
  <c r="J167" i="1" s="1"/>
  <c r="A168" i="1" s="1"/>
  <c r="N223" i="1" l="1"/>
  <c r="O223" i="1"/>
  <c r="P223" i="1" s="1"/>
  <c r="Q223" i="1" s="1"/>
  <c r="R223" i="1" s="1"/>
  <c r="B168" i="1"/>
  <c r="D168" i="1"/>
  <c r="E168" i="1" s="1"/>
  <c r="C168" i="1"/>
  <c r="S223" i="1" l="1"/>
  <c r="M224" i="1" s="1"/>
  <c r="F168" i="1"/>
  <c r="O224" i="1" l="1"/>
  <c r="P224" i="1" s="1"/>
  <c r="Q224" i="1" s="1"/>
  <c r="R224" i="1" s="1"/>
  <c r="N224" i="1"/>
  <c r="G168" i="1"/>
  <c r="I168" i="1" s="1"/>
  <c r="J168" i="1" s="1"/>
  <c r="A169" i="1" s="1"/>
  <c r="S224" i="1" l="1"/>
  <c r="M225" i="1" s="1"/>
  <c r="C169" i="1"/>
  <c r="D169" i="1"/>
  <c r="E169" i="1" s="1"/>
  <c r="B169" i="1"/>
  <c r="O225" i="1" l="1"/>
  <c r="P225" i="1" s="1"/>
  <c r="Q225" i="1" s="1"/>
  <c r="R225" i="1" s="1"/>
  <c r="N225" i="1"/>
  <c r="F169" i="1"/>
  <c r="S225" i="1" l="1"/>
  <c r="M226" i="1" s="1"/>
  <c r="G169" i="1"/>
  <c r="I169" i="1" s="1"/>
  <c r="J169" i="1" s="1"/>
  <c r="A170" i="1" s="1"/>
  <c r="N226" i="1" l="1"/>
  <c r="O226" i="1"/>
  <c r="P226" i="1" s="1"/>
  <c r="Q226" i="1" s="1"/>
  <c r="R226" i="1" s="1"/>
  <c r="C170" i="1"/>
  <c r="D170" i="1"/>
  <c r="E170" i="1" s="1"/>
  <c r="B170" i="1"/>
  <c r="S226" i="1" l="1"/>
  <c r="M227" i="1" s="1"/>
  <c r="F170" i="1"/>
  <c r="O227" i="1" l="1"/>
  <c r="P227" i="1" s="1"/>
  <c r="Q227" i="1" s="1"/>
  <c r="R227" i="1" s="1"/>
  <c r="N227" i="1"/>
  <c r="G170" i="1"/>
  <c r="I170" i="1" s="1"/>
  <c r="J170" i="1" s="1"/>
  <c r="A171" i="1" s="1"/>
  <c r="S227" i="1" l="1"/>
  <c r="M228" i="1" s="1"/>
  <c r="C171" i="1"/>
  <c r="D171" i="1"/>
  <c r="E171" i="1" s="1"/>
  <c r="B171" i="1"/>
  <c r="O228" i="1" l="1"/>
  <c r="P228" i="1" s="1"/>
  <c r="Q228" i="1" s="1"/>
  <c r="R228" i="1" s="1"/>
  <c r="N228" i="1"/>
  <c r="F171" i="1"/>
  <c r="S228" i="1" l="1"/>
  <c r="M229" i="1" s="1"/>
  <c r="G171" i="1"/>
  <c r="I171" i="1" s="1"/>
  <c r="J171" i="1" s="1"/>
  <c r="A172" i="1" s="1"/>
  <c r="O229" i="1" l="1"/>
  <c r="P229" i="1" s="1"/>
  <c r="Q229" i="1" s="1"/>
  <c r="R229" i="1" s="1"/>
  <c r="N229" i="1"/>
  <c r="B172" i="1"/>
  <c r="D172" i="1"/>
  <c r="E172" i="1" s="1"/>
  <c r="C172" i="1"/>
  <c r="S229" i="1" l="1"/>
  <c r="M230" i="1" s="1"/>
  <c r="F172" i="1"/>
  <c r="N230" i="1" l="1"/>
  <c r="O230" i="1"/>
  <c r="P230" i="1" s="1"/>
  <c r="Q230" i="1" s="1"/>
  <c r="R230" i="1" s="1"/>
  <c r="G172" i="1"/>
  <c r="I172" i="1" s="1"/>
  <c r="J172" i="1" s="1"/>
  <c r="A173" i="1" s="1"/>
  <c r="S230" i="1" l="1"/>
  <c r="M231" i="1" s="1"/>
  <c r="B173" i="1"/>
  <c r="D173" i="1"/>
  <c r="E173" i="1" s="1"/>
  <c r="C173" i="1"/>
  <c r="N231" i="1" l="1"/>
  <c r="O231" i="1"/>
  <c r="P231" i="1" s="1"/>
  <c r="Q231" i="1" s="1"/>
  <c r="R231" i="1" s="1"/>
  <c r="F173" i="1"/>
  <c r="S231" i="1" l="1"/>
  <c r="M232" i="1" s="1"/>
  <c r="G173" i="1"/>
  <c r="I173" i="1" s="1"/>
  <c r="J173" i="1" s="1"/>
  <c r="A174" i="1" s="1"/>
  <c r="O232" i="1" l="1"/>
  <c r="P232" i="1" s="1"/>
  <c r="Q232" i="1" s="1"/>
  <c r="R232" i="1" s="1"/>
  <c r="N232" i="1"/>
  <c r="B174" i="1"/>
  <c r="D174" i="1"/>
  <c r="E174" i="1" s="1"/>
  <c r="C174" i="1"/>
  <c r="S232" i="1" l="1"/>
  <c r="M233" i="1" s="1"/>
  <c r="F174" i="1"/>
  <c r="N233" i="1" l="1"/>
  <c r="O233" i="1"/>
  <c r="P233" i="1" s="1"/>
  <c r="Q233" i="1" s="1"/>
  <c r="R233" i="1" s="1"/>
  <c r="G174" i="1"/>
  <c r="I174" i="1" s="1"/>
  <c r="J174" i="1" s="1"/>
  <c r="A175" i="1" s="1"/>
  <c r="S233" i="1" l="1"/>
  <c r="M234" i="1" s="1"/>
  <c r="B175" i="1"/>
  <c r="D175" i="1"/>
  <c r="E175" i="1" s="1"/>
  <c r="C175" i="1"/>
  <c r="N234" i="1" l="1"/>
  <c r="O234" i="1"/>
  <c r="P234" i="1" s="1"/>
  <c r="Q234" i="1" s="1"/>
  <c r="R234" i="1" s="1"/>
  <c r="F175" i="1"/>
  <c r="S234" i="1" l="1"/>
  <c r="M235" i="1" s="1"/>
  <c r="G175" i="1"/>
  <c r="I175" i="1" s="1"/>
  <c r="J175" i="1" s="1"/>
  <c r="A176" i="1" s="1"/>
  <c r="O235" i="1" l="1"/>
  <c r="P235" i="1" s="1"/>
  <c r="Q235" i="1" s="1"/>
  <c r="R235" i="1" s="1"/>
  <c r="N235" i="1"/>
  <c r="B176" i="1"/>
  <c r="D176" i="1"/>
  <c r="E176" i="1" s="1"/>
  <c r="C176" i="1"/>
  <c r="S235" i="1" l="1"/>
  <c r="M236" i="1" s="1"/>
  <c r="F176" i="1"/>
  <c r="O236" i="1" l="1"/>
  <c r="P236" i="1" s="1"/>
  <c r="Q236" i="1" s="1"/>
  <c r="R236" i="1" s="1"/>
  <c r="N236" i="1"/>
  <c r="G176" i="1"/>
  <c r="I176" i="1" s="1"/>
  <c r="J176" i="1" s="1"/>
  <c r="A177" i="1" s="1"/>
  <c r="S236" i="1" l="1"/>
  <c r="M237" i="1" s="1"/>
  <c r="D177" i="1"/>
  <c r="E177" i="1" s="1"/>
  <c r="F177" i="1" s="1"/>
  <c r="C177" i="1"/>
  <c r="B177" i="1"/>
  <c r="N237" i="1" l="1"/>
  <c r="O237" i="1"/>
  <c r="P237" i="1" s="1"/>
  <c r="Q237" i="1" s="1"/>
  <c r="R237" i="1" s="1"/>
  <c r="G177" i="1"/>
  <c r="I177" i="1" s="1"/>
  <c r="J177" i="1" s="1"/>
  <c r="A178" i="1" s="1"/>
  <c r="S237" i="1" l="1"/>
  <c r="M238" i="1" s="1"/>
  <c r="C178" i="1"/>
  <c r="D178" i="1"/>
  <c r="E178" i="1" s="1"/>
  <c r="B178" i="1"/>
  <c r="N238" i="1" l="1"/>
  <c r="O238" i="1"/>
  <c r="P238" i="1" s="1"/>
  <c r="Q238" i="1" s="1"/>
  <c r="R238" i="1" s="1"/>
  <c r="F178" i="1"/>
  <c r="S238" i="1" l="1"/>
  <c r="M239" i="1" s="1"/>
  <c r="G178" i="1"/>
  <c r="I178" i="1" s="1"/>
  <c r="J178" i="1" s="1"/>
  <c r="A179" i="1" s="1"/>
  <c r="O239" i="1" l="1"/>
  <c r="P239" i="1" s="1"/>
  <c r="Q239" i="1" s="1"/>
  <c r="R239" i="1" s="1"/>
  <c r="N239" i="1"/>
  <c r="C179" i="1"/>
  <c r="D179" i="1"/>
  <c r="E179" i="1" s="1"/>
  <c r="B179" i="1"/>
  <c r="S239" i="1" l="1"/>
  <c r="M240" i="1" s="1"/>
  <c r="F179" i="1"/>
  <c r="N240" i="1" l="1"/>
  <c r="O240" i="1"/>
  <c r="P240" i="1" s="1"/>
  <c r="Q240" i="1" s="1"/>
  <c r="R240" i="1" s="1"/>
  <c r="G179" i="1"/>
  <c r="I179" i="1" s="1"/>
  <c r="J179" i="1" s="1"/>
  <c r="A180" i="1" s="1"/>
  <c r="S240" i="1" l="1"/>
  <c r="M241" i="1" s="1"/>
  <c r="C180" i="1"/>
  <c r="D180" i="1"/>
  <c r="E180" i="1" s="1"/>
  <c r="B180" i="1"/>
  <c r="O241" i="1" l="1"/>
  <c r="P241" i="1" s="1"/>
  <c r="Q241" i="1" s="1"/>
  <c r="R241" i="1" s="1"/>
  <c r="N241" i="1"/>
  <c r="F180" i="1"/>
  <c r="S241" i="1" l="1"/>
  <c r="M242" i="1" s="1"/>
  <c r="G180" i="1"/>
  <c r="I180" i="1" s="1"/>
  <c r="J180" i="1" s="1"/>
  <c r="A181" i="1" s="1"/>
  <c r="N242" i="1" l="1"/>
  <c r="O242" i="1"/>
  <c r="P242" i="1" s="1"/>
  <c r="Q242" i="1" s="1"/>
  <c r="R242" i="1" s="1"/>
  <c r="C181" i="1"/>
  <c r="D181" i="1"/>
  <c r="E181" i="1" s="1"/>
  <c r="B181" i="1"/>
  <c r="S242" i="1" l="1"/>
  <c r="M243" i="1" s="1"/>
  <c r="F181" i="1"/>
  <c r="N243" i="1" l="1"/>
  <c r="O243" i="1"/>
  <c r="P243" i="1" s="1"/>
  <c r="Q243" i="1" s="1"/>
  <c r="R243" i="1" s="1"/>
  <c r="G181" i="1"/>
  <c r="I181" i="1" s="1"/>
  <c r="J181" i="1" s="1"/>
  <c r="A182" i="1" s="1"/>
  <c r="S243" i="1" l="1"/>
  <c r="M244" i="1" s="1"/>
  <c r="C182" i="1"/>
  <c r="D182" i="1"/>
  <c r="E182" i="1" s="1"/>
  <c r="B182" i="1"/>
  <c r="O244" i="1" l="1"/>
  <c r="P244" i="1" s="1"/>
  <c r="Q244" i="1" s="1"/>
  <c r="R244" i="1" s="1"/>
  <c r="N244" i="1"/>
  <c r="F182" i="1"/>
  <c r="S244" i="1" l="1"/>
  <c r="M245" i="1" s="1"/>
  <c r="G182" i="1"/>
  <c r="I182" i="1" s="1"/>
  <c r="J182" i="1" s="1"/>
  <c r="A183" i="1" s="1"/>
  <c r="O245" i="1" l="1"/>
  <c r="P245" i="1" s="1"/>
  <c r="Q245" i="1" s="1"/>
  <c r="R245" i="1" s="1"/>
  <c r="N245" i="1"/>
  <c r="C183" i="1"/>
  <c r="D183" i="1"/>
  <c r="E183" i="1" s="1"/>
  <c r="B183" i="1"/>
  <c r="S245" i="1" l="1"/>
  <c r="M246" i="1" s="1"/>
  <c r="F183" i="1"/>
  <c r="O246" i="1" l="1"/>
  <c r="P246" i="1" s="1"/>
  <c r="Q246" i="1" s="1"/>
  <c r="R246" i="1" s="1"/>
  <c r="N246" i="1"/>
  <c r="G183" i="1"/>
  <c r="I183" i="1" s="1"/>
  <c r="J183" i="1" s="1"/>
  <c r="A184" i="1" s="1"/>
  <c r="S246" i="1" l="1"/>
  <c r="M247" i="1" s="1"/>
  <c r="C184" i="1"/>
  <c r="D184" i="1"/>
  <c r="E184" i="1" s="1"/>
  <c r="B184" i="1"/>
  <c r="N247" i="1" l="1"/>
  <c r="O247" i="1"/>
  <c r="P247" i="1" s="1"/>
  <c r="Q247" i="1" s="1"/>
  <c r="R247" i="1" s="1"/>
  <c r="F184" i="1"/>
  <c r="S247" i="1" l="1"/>
  <c r="M248" i="1" s="1"/>
  <c r="G184" i="1"/>
  <c r="I184" i="1" s="1"/>
  <c r="J184" i="1" s="1"/>
  <c r="A185" i="1" s="1"/>
  <c r="O248" i="1" l="1"/>
  <c r="P248" i="1" s="1"/>
  <c r="Q248" i="1" s="1"/>
  <c r="R248" i="1" s="1"/>
  <c r="N248" i="1"/>
  <c r="B185" i="1"/>
  <c r="D185" i="1"/>
  <c r="E185" i="1" s="1"/>
  <c r="C185" i="1"/>
  <c r="S248" i="1" l="1"/>
  <c r="M249" i="1" s="1"/>
  <c r="F185" i="1"/>
  <c r="O249" i="1" l="1"/>
  <c r="P249" i="1" s="1"/>
  <c r="Q249" i="1" s="1"/>
  <c r="R249" i="1" s="1"/>
  <c r="N249" i="1"/>
  <c r="G185" i="1"/>
  <c r="I185" i="1" s="1"/>
  <c r="J185" i="1" s="1"/>
  <c r="A186" i="1" s="1"/>
  <c r="S249" i="1" l="1"/>
  <c r="M250" i="1" s="1"/>
  <c r="D186" i="1"/>
  <c r="E186" i="1" s="1"/>
  <c r="B186" i="1"/>
  <c r="C186" i="1"/>
  <c r="O250" i="1" l="1"/>
  <c r="P250" i="1" s="1"/>
  <c r="Q250" i="1" s="1"/>
  <c r="R250" i="1" s="1"/>
  <c r="N250" i="1"/>
  <c r="F186" i="1"/>
  <c r="S250" i="1" l="1"/>
  <c r="M251" i="1" s="1"/>
  <c r="G186" i="1"/>
  <c r="I186" i="1" s="1"/>
  <c r="J186" i="1" s="1"/>
  <c r="A187" i="1" s="1"/>
  <c r="N251" i="1" l="1"/>
  <c r="O251" i="1"/>
  <c r="P251" i="1" s="1"/>
  <c r="Q251" i="1" s="1"/>
  <c r="R251" i="1" s="1"/>
  <c r="D187" i="1"/>
  <c r="E187" i="1" s="1"/>
  <c r="B187" i="1"/>
  <c r="C187" i="1"/>
  <c r="S251" i="1" l="1"/>
  <c r="M252" i="1" s="1"/>
  <c r="F187" i="1"/>
  <c r="N252" i="1" l="1"/>
  <c r="O252" i="1"/>
  <c r="P252" i="1" s="1"/>
  <c r="Q252" i="1" s="1"/>
  <c r="R252" i="1" s="1"/>
  <c r="G187" i="1"/>
  <c r="I187" i="1" s="1"/>
  <c r="J187" i="1" s="1"/>
  <c r="A188" i="1" s="1"/>
  <c r="S252" i="1" l="1"/>
  <c r="M253" i="1" s="1"/>
  <c r="D188" i="1"/>
  <c r="E188" i="1" s="1"/>
  <c r="B188" i="1"/>
  <c r="C188" i="1"/>
  <c r="O253" i="1" l="1"/>
  <c r="P253" i="1" s="1"/>
  <c r="Q253" i="1" s="1"/>
  <c r="R253" i="1" s="1"/>
  <c r="N253" i="1"/>
  <c r="F188" i="1"/>
  <c r="S253" i="1" l="1"/>
  <c r="M254" i="1" s="1"/>
  <c r="G188" i="1"/>
  <c r="I188" i="1" s="1"/>
  <c r="J188" i="1" s="1"/>
  <c r="A189" i="1" s="1"/>
  <c r="N254" i="1" l="1"/>
  <c r="O254" i="1"/>
  <c r="P254" i="1" s="1"/>
  <c r="Q254" i="1" s="1"/>
  <c r="R254" i="1" s="1"/>
  <c r="D189" i="1"/>
  <c r="E189" i="1" s="1"/>
  <c r="F189" i="1" s="1"/>
  <c r="B189" i="1"/>
  <c r="C189" i="1"/>
  <c r="S254" i="1" l="1"/>
  <c r="M255" i="1" s="1"/>
  <c r="G189" i="1"/>
  <c r="I189" i="1" s="1"/>
  <c r="J189" i="1" s="1"/>
  <c r="A190" i="1" s="1"/>
  <c r="O255" i="1" l="1"/>
  <c r="P255" i="1" s="1"/>
  <c r="Q255" i="1" s="1"/>
  <c r="R255" i="1" s="1"/>
  <c r="N255" i="1"/>
  <c r="D190" i="1"/>
  <c r="E190" i="1" s="1"/>
  <c r="B190" i="1"/>
  <c r="C190" i="1"/>
  <c r="S255" i="1" l="1"/>
  <c r="M256" i="1" s="1"/>
  <c r="F190" i="1"/>
  <c r="N256" i="1" l="1"/>
  <c r="O256" i="1"/>
  <c r="P256" i="1" s="1"/>
  <c r="Q256" i="1" s="1"/>
  <c r="R256" i="1" s="1"/>
  <c r="G190" i="1"/>
  <c r="I190" i="1" s="1"/>
  <c r="J190" i="1" s="1"/>
  <c r="A191" i="1" s="1"/>
  <c r="S256" i="1" l="1"/>
  <c r="M257" i="1" s="1"/>
  <c r="D191" i="1"/>
  <c r="E191" i="1" s="1"/>
  <c r="B191" i="1"/>
  <c r="C191" i="1"/>
  <c r="N257" i="1" l="1"/>
  <c r="O257" i="1"/>
  <c r="P257" i="1" s="1"/>
  <c r="Q257" i="1" s="1"/>
  <c r="R257" i="1" s="1"/>
  <c r="F191" i="1"/>
  <c r="S257" i="1" l="1"/>
  <c r="M258" i="1" s="1"/>
  <c r="G191" i="1"/>
  <c r="I191" i="1" s="1"/>
  <c r="J191" i="1" s="1"/>
  <c r="A192" i="1" s="1"/>
  <c r="N258" i="1" l="1"/>
  <c r="O258" i="1"/>
  <c r="P258" i="1" s="1"/>
  <c r="Q258" i="1" s="1"/>
  <c r="R258" i="1" s="1"/>
  <c r="D192" i="1"/>
  <c r="E192" i="1" s="1"/>
  <c r="F192" i="1" s="1"/>
  <c r="B192" i="1"/>
  <c r="C192" i="1"/>
  <c r="S258" i="1" l="1"/>
  <c r="M259" i="1" s="1"/>
  <c r="G192" i="1"/>
  <c r="I192" i="1" s="1"/>
  <c r="J192" i="1" s="1"/>
  <c r="A193" i="1" s="1"/>
  <c r="O259" i="1" l="1"/>
  <c r="P259" i="1" s="1"/>
  <c r="Q259" i="1" s="1"/>
  <c r="R259" i="1" s="1"/>
  <c r="N259" i="1"/>
  <c r="D193" i="1"/>
  <c r="E193" i="1" s="1"/>
  <c r="F193" i="1" s="1"/>
  <c r="B193" i="1"/>
  <c r="C193" i="1"/>
  <c r="S259" i="1" l="1"/>
  <c r="M260" i="1" s="1"/>
  <c r="G193" i="1"/>
  <c r="I193" i="1" s="1"/>
  <c r="J193" i="1" s="1"/>
  <c r="A194" i="1" s="1"/>
  <c r="O260" i="1" l="1"/>
  <c r="P260" i="1" s="1"/>
  <c r="Q260" i="1" s="1"/>
  <c r="R260" i="1" s="1"/>
  <c r="N260" i="1"/>
  <c r="D194" i="1"/>
  <c r="E194" i="1" s="1"/>
  <c r="F194" i="1" s="1"/>
  <c r="C194" i="1"/>
  <c r="B194" i="1"/>
  <c r="S260" i="1" l="1"/>
  <c r="M261" i="1" s="1"/>
  <c r="G194" i="1"/>
  <c r="I194" i="1" s="1"/>
  <c r="J194" i="1" s="1"/>
  <c r="A195" i="1" s="1"/>
  <c r="N261" i="1" l="1"/>
  <c r="O261" i="1"/>
  <c r="P261" i="1" s="1"/>
  <c r="Q261" i="1" s="1"/>
  <c r="R261" i="1" s="1"/>
  <c r="C195" i="1"/>
  <c r="D195" i="1"/>
  <c r="E195" i="1" s="1"/>
  <c r="B195" i="1"/>
  <c r="S261" i="1" l="1"/>
  <c r="M262" i="1" s="1"/>
  <c r="F195" i="1"/>
  <c r="O262" i="1" l="1"/>
  <c r="P262" i="1" s="1"/>
  <c r="Q262" i="1" s="1"/>
  <c r="R262" i="1" s="1"/>
  <c r="N262" i="1"/>
  <c r="G195" i="1"/>
  <c r="I195" i="1" s="1"/>
  <c r="J195" i="1" s="1"/>
  <c r="A196" i="1" s="1"/>
  <c r="S262" i="1" l="1"/>
  <c r="M263" i="1" s="1"/>
  <c r="C196" i="1"/>
  <c r="D196" i="1"/>
  <c r="E196" i="1" s="1"/>
  <c r="B196" i="1"/>
  <c r="N263" i="1" l="1"/>
  <c r="O263" i="1"/>
  <c r="P263" i="1" s="1"/>
  <c r="Q263" i="1" s="1"/>
  <c r="R263" i="1" s="1"/>
  <c r="F196" i="1"/>
  <c r="S263" i="1" l="1"/>
  <c r="M264" i="1" s="1"/>
  <c r="G196" i="1"/>
  <c r="I196" i="1" s="1"/>
  <c r="J196" i="1" s="1"/>
  <c r="A197" i="1" s="1"/>
  <c r="N264" i="1" l="1"/>
  <c r="O264" i="1"/>
  <c r="P264" i="1" s="1"/>
  <c r="Q264" i="1" s="1"/>
  <c r="R264" i="1" s="1"/>
  <c r="C197" i="1"/>
  <c r="D197" i="1"/>
  <c r="E197" i="1" s="1"/>
  <c r="B197" i="1"/>
  <c r="S264" i="1" l="1"/>
  <c r="M265" i="1" s="1"/>
  <c r="F197" i="1"/>
  <c r="O265" i="1" l="1"/>
  <c r="P265" i="1" s="1"/>
  <c r="Q265" i="1" s="1"/>
  <c r="R265" i="1" s="1"/>
  <c r="N265" i="1"/>
  <c r="G197" i="1"/>
  <c r="I197" i="1" s="1"/>
  <c r="J197" i="1" s="1"/>
  <c r="A198" i="1" s="1"/>
  <c r="S265" i="1" l="1"/>
  <c r="M266" i="1" s="1"/>
  <c r="C198" i="1"/>
  <c r="D198" i="1"/>
  <c r="E198" i="1" s="1"/>
  <c r="B198" i="1"/>
  <c r="N266" i="1" l="1"/>
  <c r="O266" i="1"/>
  <c r="P266" i="1" s="1"/>
  <c r="Q266" i="1" s="1"/>
  <c r="R266" i="1" s="1"/>
  <c r="F198" i="1"/>
  <c r="S266" i="1" l="1"/>
  <c r="M267" i="1" s="1"/>
  <c r="G198" i="1"/>
  <c r="I198" i="1" s="1"/>
  <c r="J198" i="1" s="1"/>
  <c r="A199" i="1" s="1"/>
  <c r="N267" i="1" l="1"/>
  <c r="O267" i="1"/>
  <c r="P267" i="1" s="1"/>
  <c r="Q267" i="1" s="1"/>
  <c r="R267" i="1" s="1"/>
  <c r="C199" i="1"/>
  <c r="D199" i="1"/>
  <c r="E199" i="1" s="1"/>
  <c r="B199" i="1"/>
  <c r="S267" i="1" l="1"/>
  <c r="M268" i="1" s="1"/>
  <c r="F199" i="1"/>
  <c r="N268" i="1" l="1"/>
  <c r="O268" i="1"/>
  <c r="P268" i="1" s="1"/>
  <c r="Q268" i="1" s="1"/>
  <c r="R268" i="1" s="1"/>
  <c r="G199" i="1"/>
  <c r="I199" i="1" s="1"/>
  <c r="J199" i="1" s="1"/>
  <c r="A200" i="1" s="1"/>
  <c r="S268" i="1" l="1"/>
  <c r="M269" i="1" s="1"/>
  <c r="C200" i="1"/>
  <c r="D200" i="1"/>
  <c r="E200" i="1" s="1"/>
  <c r="B200" i="1"/>
  <c r="O269" i="1" l="1"/>
  <c r="P269" i="1" s="1"/>
  <c r="Q269" i="1" s="1"/>
  <c r="R269" i="1" s="1"/>
  <c r="N269" i="1"/>
  <c r="F200" i="1"/>
  <c r="S269" i="1" l="1"/>
  <c r="M270" i="1" s="1"/>
  <c r="G200" i="1"/>
  <c r="I200" i="1" s="1"/>
  <c r="J200" i="1" s="1"/>
  <c r="A201" i="1" s="1"/>
  <c r="N270" i="1" l="1"/>
  <c r="O270" i="1"/>
  <c r="P270" i="1" s="1"/>
  <c r="Q270" i="1" s="1"/>
  <c r="R270" i="1" s="1"/>
  <c r="B201" i="1"/>
  <c r="C201" i="1"/>
  <c r="D201" i="1"/>
  <c r="E201" i="1" s="1"/>
  <c r="F201" i="1" s="1"/>
  <c r="S270" i="1" l="1"/>
  <c r="M271" i="1" s="1"/>
  <c r="G201" i="1"/>
  <c r="I201" i="1" s="1"/>
  <c r="J201" i="1" s="1"/>
  <c r="A202" i="1" s="1"/>
  <c r="O271" i="1" l="1"/>
  <c r="P271" i="1" s="1"/>
  <c r="Q271" i="1" s="1"/>
  <c r="R271" i="1" s="1"/>
  <c r="N271" i="1"/>
  <c r="B202" i="1"/>
  <c r="C202" i="1"/>
  <c r="D202" i="1"/>
  <c r="E202" i="1" s="1"/>
  <c r="S271" i="1" l="1"/>
  <c r="M272" i="1" s="1"/>
  <c r="F202" i="1"/>
  <c r="O272" i="1" l="1"/>
  <c r="P272" i="1" s="1"/>
  <c r="Q272" i="1" s="1"/>
  <c r="R272" i="1" s="1"/>
  <c r="N272" i="1"/>
  <c r="G202" i="1"/>
  <c r="I202" i="1" s="1"/>
  <c r="J202" i="1" s="1"/>
  <c r="A203" i="1" s="1"/>
  <c r="S272" i="1" l="1"/>
  <c r="M273" i="1" s="1"/>
  <c r="C203" i="1"/>
  <c r="D203" i="1"/>
  <c r="E203" i="1" s="1"/>
  <c r="B203" i="1"/>
  <c r="N273" i="1" l="1"/>
  <c r="O273" i="1"/>
  <c r="P273" i="1" s="1"/>
  <c r="Q273" i="1" s="1"/>
  <c r="R273" i="1" s="1"/>
  <c r="F203" i="1"/>
  <c r="S273" i="1" l="1"/>
  <c r="M274" i="1" s="1"/>
  <c r="G203" i="1"/>
  <c r="I203" i="1" s="1"/>
  <c r="J203" i="1" s="1"/>
  <c r="A204" i="1" s="1"/>
  <c r="N274" i="1" l="1"/>
  <c r="O274" i="1"/>
  <c r="P274" i="1" s="1"/>
  <c r="Q274" i="1" s="1"/>
  <c r="R274" i="1" s="1"/>
  <c r="B204" i="1"/>
  <c r="D204" i="1"/>
  <c r="E204" i="1" s="1"/>
  <c r="C204" i="1"/>
  <c r="S274" i="1" l="1"/>
  <c r="M275" i="1" s="1"/>
  <c r="F204" i="1"/>
  <c r="N275" i="1" l="1"/>
  <c r="O275" i="1"/>
  <c r="P275" i="1" s="1"/>
  <c r="Q275" i="1" s="1"/>
  <c r="R275" i="1" s="1"/>
  <c r="G204" i="1"/>
  <c r="I204" i="1" s="1"/>
  <c r="J204" i="1" s="1"/>
  <c r="A205" i="1" s="1"/>
  <c r="S275" i="1" l="1"/>
  <c r="M276" i="1" s="1"/>
  <c r="B205" i="1"/>
  <c r="D205" i="1"/>
  <c r="E205" i="1" s="1"/>
  <c r="C205" i="1"/>
  <c r="N276" i="1" l="1"/>
  <c r="O276" i="1"/>
  <c r="P276" i="1" s="1"/>
  <c r="Q276" i="1" s="1"/>
  <c r="R276" i="1" s="1"/>
  <c r="F205" i="1"/>
  <c r="S276" i="1" l="1"/>
  <c r="M277" i="1" s="1"/>
  <c r="G205" i="1"/>
  <c r="I205" i="1" s="1"/>
  <c r="J205" i="1" s="1"/>
  <c r="A206" i="1" s="1"/>
  <c r="N277" i="1" l="1"/>
  <c r="O277" i="1"/>
  <c r="P277" i="1" s="1"/>
  <c r="Q277" i="1" s="1"/>
  <c r="R277" i="1" s="1"/>
  <c r="B206" i="1"/>
  <c r="D206" i="1"/>
  <c r="E206" i="1" s="1"/>
  <c r="C206" i="1"/>
  <c r="S277" i="1" l="1"/>
  <c r="M278" i="1" s="1"/>
  <c r="F206" i="1"/>
  <c r="N278" i="1" l="1"/>
  <c r="O278" i="1"/>
  <c r="P278" i="1" s="1"/>
  <c r="Q278" i="1" s="1"/>
  <c r="R278" i="1" s="1"/>
  <c r="G206" i="1"/>
  <c r="I206" i="1" s="1"/>
  <c r="J206" i="1" s="1"/>
  <c r="A207" i="1" s="1"/>
  <c r="S278" i="1" l="1"/>
  <c r="M279" i="1" s="1"/>
  <c r="B207" i="1"/>
  <c r="D207" i="1"/>
  <c r="E207" i="1" s="1"/>
  <c r="C207" i="1"/>
  <c r="N279" i="1" l="1"/>
  <c r="O279" i="1"/>
  <c r="P279" i="1" s="1"/>
  <c r="Q279" i="1" s="1"/>
  <c r="R279" i="1" s="1"/>
  <c r="F207" i="1"/>
  <c r="S279" i="1" l="1"/>
  <c r="M280" i="1" s="1"/>
  <c r="G207" i="1"/>
  <c r="I207" i="1" s="1"/>
  <c r="J207" i="1" s="1"/>
  <c r="A208" i="1" s="1"/>
  <c r="O280" i="1" l="1"/>
  <c r="P280" i="1" s="1"/>
  <c r="Q280" i="1" s="1"/>
  <c r="R280" i="1" s="1"/>
  <c r="N280" i="1"/>
  <c r="B208" i="1"/>
  <c r="D208" i="1"/>
  <c r="E208" i="1" s="1"/>
  <c r="C208" i="1"/>
  <c r="S280" i="1" l="1"/>
  <c r="M281" i="1" s="1"/>
  <c r="F208" i="1"/>
  <c r="O281" i="1" l="1"/>
  <c r="P281" i="1" s="1"/>
  <c r="Q281" i="1" s="1"/>
  <c r="R281" i="1" s="1"/>
  <c r="N281" i="1"/>
  <c r="G208" i="1"/>
  <c r="I208" i="1" s="1"/>
  <c r="J208" i="1" s="1"/>
  <c r="A209" i="1" s="1"/>
  <c r="S281" i="1" l="1"/>
  <c r="M282" i="1" s="1"/>
  <c r="C209" i="1"/>
  <c r="D209" i="1"/>
  <c r="E209" i="1" s="1"/>
  <c r="B209" i="1"/>
  <c r="N282" i="1" l="1"/>
  <c r="O282" i="1"/>
  <c r="P282" i="1" s="1"/>
  <c r="Q282" i="1" s="1"/>
  <c r="R282" i="1" s="1"/>
  <c r="F209" i="1"/>
  <c r="S282" i="1" l="1"/>
  <c r="M283" i="1" s="1"/>
  <c r="G209" i="1"/>
  <c r="I209" i="1" s="1"/>
  <c r="J209" i="1" s="1"/>
  <c r="A210" i="1" s="1"/>
  <c r="N283" i="1" l="1"/>
  <c r="O283" i="1"/>
  <c r="P283" i="1" s="1"/>
  <c r="Q283" i="1" s="1"/>
  <c r="R283" i="1" s="1"/>
  <c r="C210" i="1"/>
  <c r="D210" i="1"/>
  <c r="E210" i="1" s="1"/>
  <c r="B210" i="1"/>
  <c r="S283" i="1" l="1"/>
  <c r="M284" i="1" s="1"/>
  <c r="F210" i="1"/>
  <c r="N284" i="1" l="1"/>
  <c r="O284" i="1"/>
  <c r="P284" i="1" s="1"/>
  <c r="Q284" i="1" s="1"/>
  <c r="R284" i="1" s="1"/>
  <c r="G210" i="1"/>
  <c r="I210" i="1" s="1"/>
  <c r="J210" i="1" s="1"/>
  <c r="A211" i="1" s="1"/>
  <c r="S284" i="1" l="1"/>
  <c r="M285" i="1" s="1"/>
  <c r="C211" i="1"/>
  <c r="D211" i="1"/>
  <c r="E211" i="1" s="1"/>
  <c r="B211" i="1"/>
  <c r="N285" i="1" l="1"/>
  <c r="O285" i="1"/>
  <c r="P285" i="1" s="1"/>
  <c r="Q285" i="1" s="1"/>
  <c r="R285" i="1" s="1"/>
  <c r="F211" i="1"/>
  <c r="S285" i="1" l="1"/>
  <c r="M286" i="1" s="1"/>
  <c r="G211" i="1"/>
  <c r="I211" i="1" s="1"/>
  <c r="J211" i="1" s="1"/>
  <c r="A212" i="1" s="1"/>
  <c r="O286" i="1" l="1"/>
  <c r="P286" i="1" s="1"/>
  <c r="Q286" i="1" s="1"/>
  <c r="R286" i="1" s="1"/>
  <c r="N286" i="1"/>
  <c r="C212" i="1"/>
  <c r="D212" i="1"/>
  <c r="E212" i="1" s="1"/>
  <c r="B212" i="1"/>
  <c r="S286" i="1" l="1"/>
  <c r="M287" i="1" s="1"/>
  <c r="F212" i="1"/>
  <c r="N287" i="1" l="1"/>
  <c r="O287" i="1"/>
  <c r="P287" i="1" s="1"/>
  <c r="Q287" i="1" s="1"/>
  <c r="R287" i="1" s="1"/>
  <c r="G212" i="1"/>
  <c r="I212" i="1" s="1"/>
  <c r="J212" i="1" s="1"/>
  <c r="A213" i="1" s="1"/>
  <c r="S287" i="1" l="1"/>
  <c r="M288" i="1" s="1"/>
  <c r="C213" i="1"/>
  <c r="D213" i="1"/>
  <c r="E213" i="1" s="1"/>
  <c r="B213" i="1"/>
  <c r="O288" i="1" l="1"/>
  <c r="P288" i="1" s="1"/>
  <c r="Q288" i="1" s="1"/>
  <c r="R288" i="1" s="1"/>
  <c r="N288" i="1"/>
  <c r="F213" i="1"/>
  <c r="S288" i="1" l="1"/>
  <c r="M289" i="1" s="1"/>
  <c r="G213" i="1"/>
  <c r="I213" i="1" s="1"/>
  <c r="J213" i="1" s="1"/>
  <c r="A214" i="1" s="1"/>
  <c r="O289" i="1" l="1"/>
  <c r="P289" i="1" s="1"/>
  <c r="Q289" i="1" s="1"/>
  <c r="R289" i="1" s="1"/>
  <c r="N289" i="1"/>
  <c r="C214" i="1"/>
  <c r="D214" i="1"/>
  <c r="E214" i="1" s="1"/>
  <c r="B214" i="1"/>
  <c r="S289" i="1" l="1"/>
  <c r="M290" i="1" s="1"/>
  <c r="F214" i="1"/>
  <c r="O290" i="1" l="1"/>
  <c r="P290" i="1" s="1"/>
  <c r="Q290" i="1" s="1"/>
  <c r="R290" i="1" s="1"/>
  <c r="N290" i="1"/>
  <c r="G214" i="1"/>
  <c r="I214" i="1" s="1"/>
  <c r="J214" i="1" s="1"/>
  <c r="A215" i="1" s="1"/>
  <c r="S290" i="1" l="1"/>
  <c r="M291" i="1" s="1"/>
  <c r="C215" i="1"/>
  <c r="D215" i="1"/>
  <c r="E215" i="1" s="1"/>
  <c r="B215" i="1"/>
  <c r="N291" i="1" l="1"/>
  <c r="O291" i="1"/>
  <c r="P291" i="1" s="1"/>
  <c r="Q291" i="1" s="1"/>
  <c r="R291" i="1" s="1"/>
  <c r="F215" i="1"/>
  <c r="S291" i="1" l="1"/>
  <c r="M292" i="1" s="1"/>
  <c r="G215" i="1"/>
  <c r="I215" i="1" s="1"/>
  <c r="J215" i="1" s="1"/>
  <c r="A216" i="1" s="1"/>
  <c r="N292" i="1" l="1"/>
  <c r="O292" i="1"/>
  <c r="P292" i="1" s="1"/>
  <c r="Q292" i="1" s="1"/>
  <c r="R292" i="1" s="1"/>
  <c r="C216" i="1"/>
  <c r="D216" i="1"/>
  <c r="E216" i="1" s="1"/>
  <c r="B216" i="1"/>
  <c r="S292" i="1" l="1"/>
  <c r="M293" i="1" s="1"/>
  <c r="F216" i="1"/>
  <c r="O293" i="1" l="1"/>
  <c r="P293" i="1" s="1"/>
  <c r="Q293" i="1" s="1"/>
  <c r="R293" i="1" s="1"/>
  <c r="N293" i="1"/>
  <c r="G216" i="1"/>
  <c r="I216" i="1" s="1"/>
  <c r="J216" i="1" s="1"/>
  <c r="A217" i="1" s="1"/>
  <c r="S293" i="1" l="1"/>
  <c r="M294" i="1" s="1"/>
  <c r="C217" i="1"/>
  <c r="D217" i="1"/>
  <c r="E217" i="1" s="1"/>
  <c r="B217" i="1"/>
  <c r="O294" i="1" l="1"/>
  <c r="P294" i="1" s="1"/>
  <c r="Q294" i="1" s="1"/>
  <c r="R294" i="1" s="1"/>
  <c r="N294" i="1"/>
  <c r="F217" i="1"/>
  <c r="S294" i="1" l="1"/>
  <c r="M295" i="1" s="1"/>
  <c r="G217" i="1"/>
  <c r="I217" i="1" s="1"/>
  <c r="J217" i="1" s="1"/>
  <c r="A218" i="1" s="1"/>
  <c r="N295" i="1" l="1"/>
  <c r="O295" i="1"/>
  <c r="P295" i="1" s="1"/>
  <c r="Q295" i="1" s="1"/>
  <c r="R295" i="1" s="1"/>
  <c r="D218" i="1"/>
  <c r="E218" i="1" s="1"/>
  <c r="B218" i="1"/>
  <c r="C218" i="1"/>
  <c r="S295" i="1" l="1"/>
  <c r="M296" i="1" s="1"/>
  <c r="F218" i="1"/>
  <c r="O296" i="1" l="1"/>
  <c r="P296" i="1" s="1"/>
  <c r="Q296" i="1" s="1"/>
  <c r="R296" i="1" s="1"/>
  <c r="N296" i="1"/>
  <c r="G218" i="1"/>
  <c r="I218" i="1" s="1"/>
  <c r="J218" i="1" s="1"/>
  <c r="A219" i="1" s="1"/>
  <c r="S296" i="1" l="1"/>
  <c r="M297" i="1" s="1"/>
  <c r="B219" i="1"/>
  <c r="D219" i="1"/>
  <c r="E219" i="1" s="1"/>
  <c r="C219" i="1"/>
  <c r="O297" i="1" l="1"/>
  <c r="P297" i="1" s="1"/>
  <c r="Q297" i="1" s="1"/>
  <c r="R297" i="1" s="1"/>
  <c r="N297" i="1"/>
  <c r="F219" i="1"/>
  <c r="S297" i="1" l="1"/>
  <c r="M298" i="1" s="1"/>
  <c r="G219" i="1"/>
  <c r="I219" i="1" s="1"/>
  <c r="J219" i="1" s="1"/>
  <c r="A220" i="1" s="1"/>
  <c r="O298" i="1" l="1"/>
  <c r="P298" i="1" s="1"/>
  <c r="Q298" i="1" s="1"/>
  <c r="R298" i="1" s="1"/>
  <c r="N298" i="1"/>
  <c r="C220" i="1"/>
  <c r="D220" i="1"/>
  <c r="E220" i="1" s="1"/>
  <c r="B220" i="1"/>
  <c r="S298" i="1" l="1"/>
  <c r="M299" i="1" s="1"/>
  <c r="F220" i="1"/>
  <c r="O299" i="1" l="1"/>
  <c r="P299" i="1" s="1"/>
  <c r="Q299" i="1" s="1"/>
  <c r="R299" i="1" s="1"/>
  <c r="N299" i="1"/>
  <c r="G220" i="1"/>
  <c r="I220" i="1" s="1"/>
  <c r="J220" i="1" s="1"/>
  <c r="A221" i="1" s="1"/>
  <c r="S299" i="1" l="1"/>
  <c r="M300" i="1" s="1"/>
  <c r="B221" i="1"/>
  <c r="D221" i="1"/>
  <c r="E221" i="1" s="1"/>
  <c r="C221" i="1"/>
  <c r="N300" i="1" l="1"/>
  <c r="O300" i="1"/>
  <c r="P300" i="1" s="1"/>
  <c r="Q300" i="1" s="1"/>
  <c r="R300" i="1" s="1"/>
  <c r="F221" i="1"/>
  <c r="S300" i="1" l="1"/>
  <c r="M301" i="1" s="1"/>
  <c r="G221" i="1"/>
  <c r="I221" i="1" s="1"/>
  <c r="J221" i="1" s="1"/>
  <c r="A222" i="1" s="1"/>
  <c r="N301" i="1" l="1"/>
  <c r="O301" i="1"/>
  <c r="P301" i="1" s="1"/>
  <c r="Q301" i="1" s="1"/>
  <c r="R301" i="1" s="1"/>
  <c r="B222" i="1"/>
  <c r="C222" i="1"/>
  <c r="D222" i="1"/>
  <c r="E222" i="1" s="1"/>
  <c r="F222" i="1" s="1"/>
  <c r="G222" i="1" s="1"/>
  <c r="S301" i="1" l="1"/>
  <c r="M302" i="1" s="1"/>
  <c r="I222" i="1"/>
  <c r="J222" i="1" s="1"/>
  <c r="A223" i="1" s="1"/>
  <c r="O302" i="1" l="1"/>
  <c r="P302" i="1" s="1"/>
  <c r="Q302" i="1" s="1"/>
  <c r="R302" i="1" s="1"/>
  <c r="N302" i="1"/>
  <c r="B223" i="1"/>
  <c r="C223" i="1"/>
  <c r="D223" i="1"/>
  <c r="E223" i="1" s="1"/>
  <c r="S302" i="1" l="1"/>
  <c r="M303" i="1" s="1"/>
  <c r="F223" i="1"/>
  <c r="N303" i="1" l="1"/>
  <c r="O303" i="1"/>
  <c r="P303" i="1" s="1"/>
  <c r="Q303" i="1" s="1"/>
  <c r="R303" i="1" s="1"/>
  <c r="G223" i="1"/>
  <c r="I223" i="1" s="1"/>
  <c r="J223" i="1" s="1"/>
  <c r="A224" i="1" s="1"/>
  <c r="S303" i="1" l="1"/>
  <c r="M304" i="1" s="1"/>
  <c r="C224" i="1"/>
  <c r="B224" i="1"/>
  <c r="D224" i="1"/>
  <c r="E224" i="1" s="1"/>
  <c r="F224" i="1" s="1"/>
  <c r="G224" i="1" s="1"/>
  <c r="I224" i="1" s="1"/>
  <c r="J224" i="1" s="1"/>
  <c r="A225" i="1" s="1"/>
  <c r="O304" i="1" l="1"/>
  <c r="P304" i="1" s="1"/>
  <c r="Q304" i="1" s="1"/>
  <c r="R304" i="1" s="1"/>
  <c r="N304" i="1"/>
  <c r="D225" i="1"/>
  <c r="E225" i="1" s="1"/>
  <c r="F225" i="1" s="1"/>
  <c r="C225" i="1"/>
  <c r="B225" i="1"/>
  <c r="S304" i="1" l="1"/>
  <c r="M305" i="1" s="1"/>
  <c r="G225" i="1"/>
  <c r="I225" i="1" s="1"/>
  <c r="J225" i="1" s="1"/>
  <c r="A226" i="1" s="1"/>
  <c r="O305" i="1" l="1"/>
  <c r="P305" i="1" s="1"/>
  <c r="Q305" i="1" s="1"/>
  <c r="R305" i="1" s="1"/>
  <c r="N305" i="1"/>
  <c r="B226" i="1"/>
  <c r="C226" i="1"/>
  <c r="D226" i="1"/>
  <c r="E226" i="1" s="1"/>
  <c r="S305" i="1" l="1"/>
  <c r="M306" i="1" s="1"/>
  <c r="F226" i="1"/>
  <c r="O306" i="1" l="1"/>
  <c r="P306" i="1" s="1"/>
  <c r="Q306" i="1" s="1"/>
  <c r="R306" i="1" s="1"/>
  <c r="N306" i="1"/>
  <c r="G226" i="1"/>
  <c r="I226" i="1" s="1"/>
  <c r="J226" i="1" s="1"/>
  <c r="A227" i="1" s="1"/>
  <c r="S306" i="1" l="1"/>
  <c r="M307" i="1" s="1"/>
  <c r="B227" i="1"/>
  <c r="D227" i="1"/>
  <c r="E227" i="1" s="1"/>
  <c r="C227" i="1"/>
  <c r="O307" i="1" l="1"/>
  <c r="P307" i="1" s="1"/>
  <c r="Q307" i="1" s="1"/>
  <c r="R307" i="1" s="1"/>
  <c r="N307" i="1"/>
  <c r="F227" i="1"/>
  <c r="S307" i="1" l="1"/>
  <c r="M308" i="1" s="1"/>
  <c r="G227" i="1"/>
  <c r="I227" i="1" s="1"/>
  <c r="J227" i="1" s="1"/>
  <c r="A228" i="1" s="1"/>
  <c r="O308" i="1" l="1"/>
  <c r="P308" i="1" s="1"/>
  <c r="Q308" i="1" s="1"/>
  <c r="R308" i="1" s="1"/>
  <c r="N308" i="1"/>
  <c r="B228" i="1"/>
  <c r="C228" i="1"/>
  <c r="D228" i="1"/>
  <c r="E228" i="1" s="1"/>
  <c r="S308" i="1" l="1"/>
  <c r="M309" i="1" s="1"/>
  <c r="F228" i="1"/>
  <c r="N309" i="1" l="1"/>
  <c r="O309" i="1"/>
  <c r="P309" i="1" s="1"/>
  <c r="Q309" i="1" s="1"/>
  <c r="R309" i="1" s="1"/>
  <c r="G228" i="1"/>
  <c r="I228" i="1" s="1"/>
  <c r="J228" i="1" s="1"/>
  <c r="A229" i="1" s="1"/>
  <c r="S309" i="1" l="1"/>
  <c r="M310" i="1" s="1"/>
  <c r="C229" i="1"/>
  <c r="D229" i="1"/>
  <c r="E229" i="1" s="1"/>
  <c r="B229" i="1"/>
  <c r="O310" i="1" l="1"/>
  <c r="P310" i="1" s="1"/>
  <c r="Q310" i="1" s="1"/>
  <c r="R310" i="1" s="1"/>
  <c r="N310" i="1"/>
  <c r="F229" i="1"/>
  <c r="S310" i="1" l="1"/>
  <c r="M311" i="1" s="1"/>
  <c r="G229" i="1"/>
  <c r="I229" i="1" s="1"/>
  <c r="J229" i="1" s="1"/>
  <c r="A230" i="1" s="1"/>
  <c r="N311" i="1" l="1"/>
  <c r="O311" i="1"/>
  <c r="P311" i="1" s="1"/>
  <c r="Q311" i="1" s="1"/>
  <c r="R311" i="1" s="1"/>
  <c r="D230" i="1"/>
  <c r="E230" i="1" s="1"/>
  <c r="B230" i="1"/>
  <c r="C230" i="1"/>
  <c r="S311" i="1" l="1"/>
  <c r="M312" i="1" s="1"/>
  <c r="F230" i="1"/>
  <c r="G230" i="1" s="1"/>
  <c r="I230" i="1" s="1"/>
  <c r="J230" i="1" s="1"/>
  <c r="A231" i="1" s="1"/>
  <c r="N312" i="1" l="1"/>
  <c r="O312" i="1"/>
  <c r="P312" i="1" s="1"/>
  <c r="Q312" i="1" s="1"/>
  <c r="R312" i="1" s="1"/>
  <c r="C231" i="1"/>
  <c r="B231" i="1"/>
  <c r="D231" i="1"/>
  <c r="E231" i="1" s="1"/>
  <c r="S312" i="1" l="1"/>
  <c r="M313" i="1" s="1"/>
  <c r="F231" i="1"/>
  <c r="N313" i="1" l="1"/>
  <c r="O313" i="1"/>
  <c r="P313" i="1" s="1"/>
  <c r="Q313" i="1" s="1"/>
  <c r="R313" i="1" s="1"/>
  <c r="S313" i="1" s="1"/>
  <c r="G231" i="1"/>
  <c r="I231" i="1" s="1"/>
  <c r="J231" i="1" s="1"/>
  <c r="A232" i="1" s="1"/>
  <c r="M314" i="1" l="1"/>
  <c r="D232" i="1"/>
  <c r="E232" i="1" s="1"/>
  <c r="F232" i="1" s="1"/>
  <c r="B232" i="1"/>
  <c r="C232" i="1"/>
  <c r="N314" i="1" l="1"/>
  <c r="O314" i="1"/>
  <c r="P314" i="1" s="1"/>
  <c r="Q314" i="1" s="1"/>
  <c r="R314" i="1" s="1"/>
  <c r="G232" i="1"/>
  <c r="I232" i="1" s="1"/>
  <c r="J232" i="1" s="1"/>
  <c r="A233" i="1" s="1"/>
  <c r="S314" i="1" l="1"/>
  <c r="M315" i="1" s="1"/>
  <c r="D233" i="1"/>
  <c r="E233" i="1" s="1"/>
  <c r="C233" i="1"/>
  <c r="B233" i="1"/>
  <c r="N315" i="1" l="1"/>
  <c r="O315" i="1"/>
  <c r="P315" i="1" s="1"/>
  <c r="Q315" i="1" s="1"/>
  <c r="R315" i="1" s="1"/>
  <c r="F233" i="1"/>
  <c r="S315" i="1" l="1"/>
  <c r="M316" i="1" s="1"/>
  <c r="G233" i="1"/>
  <c r="I233" i="1" s="1"/>
  <c r="J233" i="1" s="1"/>
  <c r="A234" i="1" s="1"/>
  <c r="N316" i="1" l="1"/>
  <c r="O316" i="1"/>
  <c r="P316" i="1" s="1"/>
  <c r="Q316" i="1" s="1"/>
  <c r="R316" i="1" s="1"/>
  <c r="D234" i="1"/>
  <c r="E234" i="1" s="1"/>
  <c r="B234" i="1"/>
  <c r="C234" i="1"/>
  <c r="S316" i="1" l="1"/>
  <c r="M317" i="1" s="1"/>
  <c r="F234" i="1"/>
  <c r="G234" i="1" s="1"/>
  <c r="I234" i="1" s="1"/>
  <c r="J234" i="1" s="1"/>
  <c r="A235" i="1" s="1"/>
  <c r="N317" i="1" l="1"/>
  <c r="O317" i="1"/>
  <c r="P317" i="1" s="1"/>
  <c r="Q317" i="1" s="1"/>
  <c r="R317" i="1" s="1"/>
  <c r="D235" i="1"/>
  <c r="E235" i="1" s="1"/>
  <c r="C235" i="1"/>
  <c r="B235" i="1"/>
  <c r="S317" i="1" l="1"/>
  <c r="M318" i="1" s="1"/>
  <c r="F235" i="1"/>
  <c r="N318" i="1" l="1"/>
  <c r="O318" i="1"/>
  <c r="P318" i="1" s="1"/>
  <c r="Q318" i="1" s="1"/>
  <c r="R318" i="1" s="1"/>
  <c r="G235" i="1"/>
  <c r="I235" i="1" s="1"/>
  <c r="J235" i="1" s="1"/>
  <c r="A236" i="1" s="1"/>
  <c r="S318" i="1" l="1"/>
  <c r="M319" i="1" s="1"/>
  <c r="C236" i="1"/>
  <c r="B236" i="1"/>
  <c r="D236" i="1"/>
  <c r="E236" i="1" s="1"/>
  <c r="N319" i="1" l="1"/>
  <c r="O319" i="1"/>
  <c r="P319" i="1" s="1"/>
  <c r="Q319" i="1" s="1"/>
  <c r="R319" i="1" s="1"/>
  <c r="F236" i="1"/>
  <c r="S319" i="1" l="1"/>
  <c r="M320" i="1" s="1"/>
  <c r="G236" i="1"/>
  <c r="I236" i="1" s="1"/>
  <c r="J236" i="1" s="1"/>
  <c r="A237" i="1" s="1"/>
  <c r="N320" i="1" l="1"/>
  <c r="O320" i="1"/>
  <c r="P320" i="1" s="1"/>
  <c r="Q320" i="1" s="1"/>
  <c r="R320" i="1" s="1"/>
  <c r="B237" i="1"/>
  <c r="D237" i="1"/>
  <c r="E237" i="1" s="1"/>
  <c r="C237" i="1"/>
  <c r="S320" i="1" l="1"/>
  <c r="M321" i="1" s="1"/>
  <c r="F237" i="1"/>
  <c r="O321" i="1" l="1"/>
  <c r="P321" i="1" s="1"/>
  <c r="Q321" i="1" s="1"/>
  <c r="R321" i="1" s="1"/>
  <c r="N321" i="1"/>
  <c r="G237" i="1"/>
  <c r="I237" i="1" s="1"/>
  <c r="J237" i="1" s="1"/>
  <c r="A238" i="1" s="1"/>
  <c r="S321" i="1" l="1"/>
  <c r="M322" i="1" s="1"/>
  <c r="D238" i="1"/>
  <c r="E238" i="1" s="1"/>
  <c r="C238" i="1"/>
  <c r="B238" i="1"/>
  <c r="N322" i="1" l="1"/>
  <c r="O322" i="1"/>
  <c r="P322" i="1" s="1"/>
  <c r="Q322" i="1" s="1"/>
  <c r="R322" i="1" s="1"/>
  <c r="F238" i="1"/>
  <c r="S322" i="1" l="1"/>
  <c r="M323" i="1" s="1"/>
  <c r="G238" i="1"/>
  <c r="I238" i="1" s="1"/>
  <c r="J238" i="1" s="1"/>
  <c r="A239" i="1" s="1"/>
  <c r="N323" i="1" l="1"/>
  <c r="O323" i="1"/>
  <c r="P323" i="1" s="1"/>
  <c r="Q323" i="1" s="1"/>
  <c r="R323" i="1" s="1"/>
  <c r="C239" i="1"/>
  <c r="D239" i="1"/>
  <c r="E239" i="1" s="1"/>
  <c r="F239" i="1" s="1"/>
  <c r="B239" i="1"/>
  <c r="S323" i="1" l="1"/>
  <c r="M324" i="1" s="1"/>
  <c r="G239" i="1"/>
  <c r="I239" i="1" s="1"/>
  <c r="J239" i="1" s="1"/>
  <c r="A240" i="1" s="1"/>
  <c r="N324" i="1" l="1"/>
  <c r="O324" i="1"/>
  <c r="P324" i="1" s="1"/>
  <c r="Q324" i="1" s="1"/>
  <c r="R324" i="1" s="1"/>
  <c r="D240" i="1"/>
  <c r="E240" i="1" s="1"/>
  <c r="F240" i="1" s="1"/>
  <c r="C240" i="1"/>
  <c r="B240" i="1"/>
  <c r="S324" i="1" l="1"/>
  <c r="M325" i="1" s="1"/>
  <c r="G240" i="1"/>
  <c r="I240" i="1" s="1"/>
  <c r="J240" i="1" s="1"/>
  <c r="A241" i="1" s="1"/>
  <c r="O325" i="1" l="1"/>
  <c r="P325" i="1" s="1"/>
  <c r="Q325" i="1" s="1"/>
  <c r="R325" i="1" s="1"/>
  <c r="N325" i="1"/>
  <c r="D241" i="1"/>
  <c r="E241" i="1" s="1"/>
  <c r="B241" i="1"/>
  <c r="C241" i="1"/>
  <c r="S325" i="1" l="1"/>
  <c r="M326" i="1" s="1"/>
  <c r="F241" i="1"/>
  <c r="N326" i="1" l="1"/>
  <c r="O326" i="1"/>
  <c r="P326" i="1" s="1"/>
  <c r="Q326" i="1" s="1"/>
  <c r="R326" i="1" s="1"/>
  <c r="G241" i="1"/>
  <c r="I241" i="1" s="1"/>
  <c r="J241" i="1" s="1"/>
  <c r="A242" i="1" s="1"/>
  <c r="S326" i="1" l="1"/>
  <c r="M327" i="1" s="1"/>
  <c r="B242" i="1"/>
  <c r="C242" i="1"/>
  <c r="D242" i="1"/>
  <c r="E242" i="1" s="1"/>
  <c r="N327" i="1" l="1"/>
  <c r="O327" i="1"/>
  <c r="P327" i="1" s="1"/>
  <c r="Q327" i="1" s="1"/>
  <c r="R327" i="1" s="1"/>
  <c r="F242" i="1"/>
  <c r="G242" i="1" s="1"/>
  <c r="S327" i="1" l="1"/>
  <c r="M328" i="1" s="1"/>
  <c r="I242" i="1"/>
  <c r="J242" i="1" s="1"/>
  <c r="A243" i="1" s="1"/>
  <c r="D243" i="1" s="1"/>
  <c r="N328" i="1" l="1"/>
  <c r="O328" i="1"/>
  <c r="P328" i="1" s="1"/>
  <c r="Q328" i="1" s="1"/>
  <c r="R328" i="1" s="1"/>
  <c r="C243" i="1"/>
  <c r="E243" i="1"/>
  <c r="B243" i="1"/>
  <c r="S328" i="1" l="1"/>
  <c r="M329" i="1" s="1"/>
  <c r="F243" i="1"/>
  <c r="O329" i="1" l="1"/>
  <c r="P329" i="1" s="1"/>
  <c r="Q329" i="1" s="1"/>
  <c r="R329" i="1" s="1"/>
  <c r="N329" i="1"/>
  <c r="G243" i="1"/>
  <c r="I243" i="1" s="1"/>
  <c r="J243" i="1" s="1"/>
  <c r="A244" i="1" s="1"/>
  <c r="S329" i="1" l="1"/>
  <c r="M330" i="1" s="1"/>
  <c r="D244" i="1"/>
  <c r="E244" i="1" s="1"/>
  <c r="F244" i="1" s="1"/>
  <c r="G244" i="1" s="1"/>
  <c r="I244" i="1" s="1"/>
  <c r="J244" i="1" s="1"/>
  <c r="A245" i="1" s="1"/>
  <c r="B244" i="1"/>
  <c r="C244" i="1"/>
  <c r="O330" i="1" l="1"/>
  <c r="P330" i="1" s="1"/>
  <c r="Q330" i="1" s="1"/>
  <c r="R330" i="1" s="1"/>
  <c r="N330" i="1"/>
  <c r="C245" i="1"/>
  <c r="B245" i="1"/>
  <c r="D245" i="1"/>
  <c r="E245" i="1" s="1"/>
  <c r="F245" i="1" s="1"/>
  <c r="S330" i="1" l="1"/>
  <c r="M331" i="1" s="1"/>
  <c r="G245" i="1"/>
  <c r="I245" i="1" s="1"/>
  <c r="J245" i="1" s="1"/>
  <c r="A246" i="1" s="1"/>
  <c r="O331" i="1" l="1"/>
  <c r="P331" i="1" s="1"/>
  <c r="Q331" i="1" s="1"/>
  <c r="R331" i="1" s="1"/>
  <c r="N331" i="1"/>
  <c r="C246" i="1"/>
  <c r="B246" i="1"/>
  <c r="D246" i="1"/>
  <c r="E246" i="1" s="1"/>
  <c r="S331" i="1" l="1"/>
  <c r="M332" i="1" s="1"/>
  <c r="F246" i="1"/>
  <c r="O332" i="1" l="1"/>
  <c r="P332" i="1" s="1"/>
  <c r="Q332" i="1" s="1"/>
  <c r="R332" i="1" s="1"/>
  <c r="S332" i="1" s="1"/>
  <c r="N332" i="1"/>
  <c r="G246" i="1"/>
  <c r="I246" i="1" s="1"/>
  <c r="J246" i="1" s="1"/>
  <c r="A247" i="1" s="1"/>
  <c r="M333" i="1" l="1"/>
  <c r="C247" i="1"/>
  <c r="D247" i="1"/>
  <c r="E247" i="1" s="1"/>
  <c r="B247" i="1"/>
  <c r="O333" i="1" l="1"/>
  <c r="P333" i="1" s="1"/>
  <c r="Q333" i="1" s="1"/>
  <c r="R333" i="1" s="1"/>
  <c r="S333" i="1" s="1"/>
  <c r="N333" i="1"/>
  <c r="F247" i="1"/>
  <c r="M334" i="1" l="1"/>
  <c r="G247" i="1"/>
  <c r="I247" i="1" s="1"/>
  <c r="J247" i="1" s="1"/>
  <c r="A248" i="1" s="1"/>
  <c r="N334" i="1" l="1"/>
  <c r="O334" i="1"/>
  <c r="P334" i="1" s="1"/>
  <c r="Q334" i="1" s="1"/>
  <c r="R334" i="1" s="1"/>
  <c r="C248" i="1"/>
  <c r="D248" i="1"/>
  <c r="E248" i="1" s="1"/>
  <c r="B248" i="1"/>
  <c r="S334" i="1" l="1"/>
  <c r="M335" i="1" s="1"/>
  <c r="F248" i="1"/>
  <c r="O335" i="1" l="1"/>
  <c r="P335" i="1" s="1"/>
  <c r="Q335" i="1" s="1"/>
  <c r="R335" i="1" s="1"/>
  <c r="N335" i="1"/>
  <c r="G248" i="1"/>
  <c r="I248" i="1" s="1"/>
  <c r="J248" i="1" s="1"/>
  <c r="A249" i="1" s="1"/>
  <c r="S335" i="1" l="1"/>
  <c r="M336" i="1" s="1"/>
  <c r="C249" i="1"/>
  <c r="B249" i="1"/>
  <c r="D249" i="1"/>
  <c r="E249" i="1" s="1"/>
  <c r="O336" i="1" l="1"/>
  <c r="P336" i="1" s="1"/>
  <c r="Q336" i="1" s="1"/>
  <c r="R336" i="1" s="1"/>
  <c r="N336" i="1"/>
  <c r="F249" i="1"/>
  <c r="S336" i="1" l="1"/>
  <c r="M337" i="1" s="1"/>
  <c r="G249" i="1"/>
  <c r="I249" i="1" s="1"/>
  <c r="J249" i="1" s="1"/>
  <c r="A250" i="1" s="1"/>
  <c r="O337" i="1" l="1"/>
  <c r="P337" i="1" s="1"/>
  <c r="Q337" i="1" s="1"/>
  <c r="R337" i="1" s="1"/>
  <c r="N337" i="1"/>
  <c r="C250" i="1"/>
  <c r="D250" i="1"/>
  <c r="E250" i="1" s="1"/>
  <c r="B250" i="1"/>
  <c r="S337" i="1" l="1"/>
  <c r="M338" i="1" s="1"/>
  <c r="F250" i="1"/>
  <c r="O338" i="1" l="1"/>
  <c r="P338" i="1" s="1"/>
  <c r="Q338" i="1" s="1"/>
  <c r="R338" i="1" s="1"/>
  <c r="N338" i="1"/>
  <c r="G250" i="1"/>
  <c r="I250" i="1" s="1"/>
  <c r="J250" i="1" s="1"/>
  <c r="A251" i="1" s="1"/>
  <c r="S338" i="1" l="1"/>
  <c r="M339" i="1" s="1"/>
  <c r="B251" i="1"/>
  <c r="D251" i="1"/>
  <c r="E251" i="1" s="1"/>
  <c r="C251" i="1"/>
  <c r="O339" i="1" l="1"/>
  <c r="P339" i="1" s="1"/>
  <c r="Q339" i="1" s="1"/>
  <c r="R339" i="1" s="1"/>
  <c r="N339" i="1"/>
  <c r="F251" i="1"/>
  <c r="S339" i="1" l="1"/>
  <c r="M340" i="1" s="1"/>
  <c r="G251" i="1"/>
  <c r="I251" i="1" s="1"/>
  <c r="J251" i="1" s="1"/>
  <c r="A252" i="1" s="1"/>
  <c r="O340" i="1" l="1"/>
  <c r="P340" i="1" s="1"/>
  <c r="Q340" i="1" s="1"/>
  <c r="R340" i="1" s="1"/>
  <c r="N340" i="1"/>
  <c r="D252" i="1"/>
  <c r="E252" i="1" s="1"/>
  <c r="C252" i="1"/>
  <c r="B252" i="1"/>
  <c r="S340" i="1" l="1"/>
  <c r="M341" i="1" s="1"/>
  <c r="F252" i="1"/>
  <c r="O341" i="1" l="1"/>
  <c r="P341" i="1" s="1"/>
  <c r="Q341" i="1" s="1"/>
  <c r="R341" i="1" s="1"/>
  <c r="N341" i="1"/>
  <c r="G252" i="1"/>
  <c r="I252" i="1" s="1"/>
  <c r="J252" i="1" s="1"/>
  <c r="A253" i="1" s="1"/>
  <c r="S341" i="1" l="1"/>
  <c r="M342" i="1" s="1"/>
  <c r="D253" i="1"/>
  <c r="E253" i="1" s="1"/>
  <c r="F253" i="1" s="1"/>
  <c r="C253" i="1"/>
  <c r="B253" i="1"/>
  <c r="O342" i="1" l="1"/>
  <c r="P342" i="1" s="1"/>
  <c r="Q342" i="1" s="1"/>
  <c r="R342" i="1" s="1"/>
  <c r="N342" i="1"/>
  <c r="G253" i="1"/>
  <c r="I253" i="1" s="1"/>
  <c r="J253" i="1" s="1"/>
  <c r="A254" i="1" s="1"/>
  <c r="S342" i="1" l="1"/>
  <c r="M343" i="1" s="1"/>
  <c r="B254" i="1"/>
  <c r="C254" i="1"/>
  <c r="D254" i="1"/>
  <c r="E254" i="1" s="1"/>
  <c r="N343" i="1" l="1"/>
  <c r="O343" i="1"/>
  <c r="P343" i="1" s="1"/>
  <c r="Q343" i="1" s="1"/>
  <c r="R343" i="1" s="1"/>
  <c r="F254" i="1"/>
  <c r="G254" i="1" s="1"/>
  <c r="S343" i="1" l="1"/>
  <c r="M344" i="1" s="1"/>
  <c r="I254" i="1"/>
  <c r="J254" i="1" s="1"/>
  <c r="A255" i="1" s="1"/>
  <c r="B255" i="1" s="1"/>
  <c r="S344" i="1" l="1"/>
  <c r="O344" i="1"/>
  <c r="N344" i="1"/>
  <c r="P344" i="1"/>
  <c r="Q344" i="1" s="1"/>
  <c r="R344" i="1" s="1"/>
  <c r="D255" i="1"/>
  <c r="E255" i="1" s="1"/>
  <c r="C255" i="1"/>
  <c r="M345" i="1" l="1"/>
  <c r="S345" i="1" s="1"/>
  <c r="N345" i="1"/>
  <c r="F255" i="1"/>
  <c r="G255" i="1" s="1"/>
  <c r="I255" i="1" s="1"/>
  <c r="J255" i="1" s="1"/>
  <c r="A256" i="1" s="1"/>
  <c r="O345" i="1" l="1"/>
  <c r="P345" i="1" s="1"/>
  <c r="Q345" i="1" s="1"/>
  <c r="R345" i="1" s="1"/>
  <c r="M346" i="1"/>
  <c r="S346" i="1" s="1"/>
  <c r="B256" i="1"/>
  <c r="C256" i="1"/>
  <c r="D256" i="1"/>
  <c r="E256" i="1" s="1"/>
  <c r="N346" i="1" l="1"/>
  <c r="O346" i="1"/>
  <c r="P346" i="1" s="1"/>
  <c r="Q346" i="1" s="1"/>
  <c r="R346" i="1" s="1"/>
  <c r="M347" i="1"/>
  <c r="S347" i="1" s="1"/>
  <c r="F256" i="1"/>
  <c r="G256" i="1" s="1"/>
  <c r="N347" i="1" l="1"/>
  <c r="O347" i="1"/>
  <c r="P347" i="1"/>
  <c r="Q347" i="1" s="1"/>
  <c r="R347" i="1" s="1"/>
  <c r="M348" i="1"/>
  <c r="S348" i="1" s="1"/>
  <c r="I256" i="1"/>
  <c r="J256" i="1" s="1"/>
  <c r="A257" i="1" s="1"/>
  <c r="D257" i="1" s="1"/>
  <c r="E257" i="1" s="1"/>
  <c r="N348" i="1" l="1"/>
  <c r="O348" i="1"/>
  <c r="P348" i="1" s="1"/>
  <c r="Q348" i="1" s="1"/>
  <c r="R348" i="1" s="1"/>
  <c r="M349" i="1"/>
  <c r="B257" i="1"/>
  <c r="C257" i="1"/>
  <c r="F257" i="1"/>
  <c r="S349" i="1" l="1"/>
  <c r="O349" i="1"/>
  <c r="P349" i="1" s="1"/>
  <c r="Q349" i="1" s="1"/>
  <c r="R349" i="1" s="1"/>
  <c r="N349" i="1"/>
  <c r="G257" i="1"/>
  <c r="I257" i="1" s="1"/>
  <c r="J257" i="1" s="1"/>
  <c r="A258" i="1" s="1"/>
  <c r="M350" i="1" l="1"/>
  <c r="D258" i="1"/>
  <c r="E258" i="1" s="1"/>
  <c r="F258" i="1" s="1"/>
  <c r="B258" i="1"/>
  <c r="C258" i="1"/>
  <c r="S350" i="1" l="1"/>
  <c r="O350" i="1"/>
  <c r="Q350" i="1"/>
  <c r="R350" i="1" s="1"/>
  <c r="N350" i="1"/>
  <c r="P350" i="1"/>
  <c r="G258" i="1"/>
  <c r="I258" i="1" s="1"/>
  <c r="J258" i="1" s="1"/>
  <c r="A259" i="1" s="1"/>
  <c r="M351" i="1" l="1"/>
  <c r="S351" i="1" s="1"/>
  <c r="D259" i="1"/>
  <c r="E259" i="1" s="1"/>
  <c r="F259" i="1" s="1"/>
  <c r="C259" i="1"/>
  <c r="B259" i="1"/>
  <c r="N351" i="1" l="1"/>
  <c r="O351" i="1"/>
  <c r="P351" i="1" s="1"/>
  <c r="Q351" i="1" s="1"/>
  <c r="R351" i="1" s="1"/>
  <c r="M352" i="1"/>
  <c r="G259" i="1"/>
  <c r="I259" i="1" s="1"/>
  <c r="J259" i="1" s="1"/>
  <c r="A260" i="1" s="1"/>
  <c r="S352" i="1" l="1"/>
  <c r="O352" i="1"/>
  <c r="P352" i="1" s="1"/>
  <c r="Q352" i="1" s="1"/>
  <c r="R352" i="1" s="1"/>
  <c r="N352" i="1"/>
  <c r="D260" i="1"/>
  <c r="E260" i="1" s="1"/>
  <c r="B260" i="1"/>
  <c r="C260" i="1"/>
  <c r="M353" i="1" l="1"/>
  <c r="F260" i="1"/>
  <c r="S353" i="1" l="1"/>
  <c r="N353" i="1"/>
  <c r="O353" i="1"/>
  <c r="P353" i="1"/>
  <c r="Q353" i="1"/>
  <c r="R353" i="1" s="1"/>
  <c r="G260" i="1"/>
  <c r="I260" i="1" s="1"/>
  <c r="J260" i="1" s="1"/>
  <c r="A261" i="1" s="1"/>
  <c r="M354" i="1" l="1"/>
  <c r="D261" i="1"/>
  <c r="E261" i="1" s="1"/>
  <c r="C261" i="1"/>
  <c r="B261" i="1"/>
  <c r="S354" i="1" l="1"/>
  <c r="O354" i="1"/>
  <c r="P354" i="1"/>
  <c r="Q354" i="1" s="1"/>
  <c r="R354" i="1" s="1"/>
  <c r="N354" i="1"/>
  <c r="F261" i="1"/>
  <c r="M355" i="1" l="1"/>
  <c r="S355" i="1" s="1"/>
  <c r="G261" i="1"/>
  <c r="I261" i="1" s="1"/>
  <c r="J261" i="1" s="1"/>
  <c r="A262" i="1" s="1"/>
  <c r="O355" i="1" l="1"/>
  <c r="P355" i="1" s="1"/>
  <c r="Q355" i="1" s="1"/>
  <c r="R355" i="1" s="1"/>
  <c r="M356" i="1" s="1"/>
  <c r="S356" i="1" s="1"/>
  <c r="N355" i="1"/>
  <c r="C262" i="1"/>
  <c r="B262" i="1"/>
  <c r="D262" i="1"/>
  <c r="E262" i="1" s="1"/>
  <c r="O356" i="1" l="1"/>
  <c r="P356" i="1" s="1"/>
  <c r="Q356" i="1" s="1"/>
  <c r="R356" i="1" s="1"/>
  <c r="N356" i="1"/>
  <c r="M357" i="1"/>
  <c r="O357" i="1" s="1"/>
  <c r="P357" i="1" s="1"/>
  <c r="Q357" i="1" s="1"/>
  <c r="R357" i="1" s="1"/>
  <c r="F262" i="1"/>
  <c r="S357" i="1" l="1"/>
  <c r="M358" i="1" s="1"/>
  <c r="S358" i="1" s="1"/>
  <c r="N357" i="1"/>
  <c r="G262" i="1"/>
  <c r="I262" i="1" s="1"/>
  <c r="J262" i="1" s="1"/>
  <c r="A263" i="1" s="1"/>
  <c r="N358" i="1" l="1"/>
  <c r="O358" i="1"/>
  <c r="P358" i="1" s="1"/>
  <c r="Q358" i="1" s="1"/>
  <c r="R358" i="1" s="1"/>
  <c r="M359" i="1" s="1"/>
  <c r="N359" i="1" s="1"/>
  <c r="D263" i="1"/>
  <c r="E263" i="1" s="1"/>
  <c r="F263" i="1" s="1"/>
  <c r="C263" i="1"/>
  <c r="B263" i="1"/>
  <c r="O359" i="1" l="1"/>
  <c r="S359" i="1"/>
  <c r="P359" i="1"/>
  <c r="Q359" i="1" s="1"/>
  <c r="R359" i="1" s="1"/>
  <c r="M360" i="1"/>
  <c r="S360" i="1" s="1"/>
  <c r="G263" i="1"/>
  <c r="I263" i="1" s="1"/>
  <c r="J263" i="1" s="1"/>
  <c r="A264" i="1" s="1"/>
  <c r="N360" i="1" l="1"/>
  <c r="O360" i="1"/>
  <c r="P360" i="1" s="1"/>
  <c r="Q360" i="1" s="1"/>
  <c r="R360" i="1" s="1"/>
  <c r="M361" i="1" s="1"/>
  <c r="N361" i="1" s="1"/>
  <c r="D264" i="1"/>
  <c r="E264" i="1" s="1"/>
  <c r="F264" i="1" s="1"/>
  <c r="B264" i="1"/>
  <c r="C264" i="1"/>
  <c r="O361" i="1" l="1"/>
  <c r="S361" i="1"/>
  <c r="P361" i="1"/>
  <c r="Q361" i="1" s="1"/>
  <c r="R361" i="1" s="1"/>
  <c r="M362" i="1" s="1"/>
  <c r="S362" i="1" s="1"/>
  <c r="G264" i="1"/>
  <c r="I264" i="1" s="1"/>
  <c r="J264" i="1" s="1"/>
  <c r="A265" i="1" s="1"/>
  <c r="N362" i="1" l="1"/>
  <c r="O362" i="1"/>
  <c r="P362" i="1" s="1"/>
  <c r="Q362" i="1" s="1"/>
  <c r="R362" i="1" s="1"/>
  <c r="M363" i="1" s="1"/>
  <c r="O363" i="1" s="1"/>
  <c r="P363" i="1" s="1"/>
  <c r="Q363" i="1" s="1"/>
  <c r="R363" i="1" s="1"/>
  <c r="D265" i="1"/>
  <c r="E265" i="1" s="1"/>
  <c r="C265" i="1"/>
  <c r="B265" i="1"/>
  <c r="N363" i="1" l="1"/>
  <c r="S363" i="1"/>
  <c r="M364" i="1" s="1"/>
  <c r="F265" i="1"/>
  <c r="G265" i="1" s="1"/>
  <c r="I265" i="1" s="1"/>
  <c r="J265" i="1" s="1"/>
  <c r="A266" i="1" s="1"/>
  <c r="D266" i="1" s="1"/>
  <c r="N364" i="1" l="1"/>
  <c r="O364" i="1"/>
  <c r="P364" i="1" s="1"/>
  <c r="Q364" i="1" s="1"/>
  <c r="R364" i="1" s="1"/>
  <c r="S364" i="1"/>
  <c r="C266" i="1"/>
  <c r="E266" i="1"/>
  <c r="B266" i="1"/>
  <c r="M365" i="1" l="1"/>
  <c r="N365" i="1" s="1"/>
  <c r="F266" i="1"/>
  <c r="S365" i="1" l="1"/>
  <c r="M366" i="1" s="1"/>
  <c r="S366" i="1" s="1"/>
  <c r="M367" i="1" s="1"/>
  <c r="S367" i="1" s="1"/>
  <c r="O365" i="1"/>
  <c r="P365" i="1" s="1"/>
  <c r="Q365" i="1" s="1"/>
  <c r="R365" i="1" s="1"/>
  <c r="G266" i="1"/>
  <c r="I266" i="1" s="1"/>
  <c r="J266" i="1" s="1"/>
  <c r="A267" i="1" s="1"/>
  <c r="N366" i="1" l="1"/>
  <c r="O366" i="1"/>
  <c r="P366" i="1" s="1"/>
  <c r="Q366" i="1" s="1"/>
  <c r="R366" i="1" s="1"/>
  <c r="O367" i="1"/>
  <c r="P367" i="1"/>
  <c r="Q367" i="1" s="1"/>
  <c r="R367" i="1" s="1"/>
  <c r="N367" i="1"/>
  <c r="M368" i="1"/>
  <c r="S368" i="1" s="1"/>
  <c r="C267" i="1"/>
  <c r="B267" i="1"/>
  <c r="D267" i="1"/>
  <c r="E267" i="1" s="1"/>
  <c r="F267" i="1" s="1"/>
  <c r="G267" i="1" s="1"/>
  <c r="I267" i="1" s="1"/>
  <c r="J267" i="1" s="1"/>
  <c r="A268" i="1" s="1"/>
  <c r="O368" i="1" l="1"/>
  <c r="P368" i="1" s="1"/>
  <c r="Q368" i="1" s="1"/>
  <c r="R368" i="1" s="1"/>
  <c r="N368" i="1"/>
  <c r="M369" i="1"/>
  <c r="S369" i="1" s="1"/>
  <c r="D268" i="1"/>
  <c r="E268" i="1" s="1"/>
  <c r="C268" i="1"/>
  <c r="B268" i="1"/>
  <c r="O369" i="1" l="1"/>
  <c r="P369" i="1" s="1"/>
  <c r="Q369" i="1" s="1"/>
  <c r="R369" i="1" s="1"/>
  <c r="M370" i="1"/>
  <c r="N370" i="1" s="1"/>
  <c r="N369" i="1"/>
  <c r="F268" i="1"/>
  <c r="G268" i="1" s="1"/>
  <c r="I268" i="1" s="1"/>
  <c r="J268" i="1" s="1"/>
  <c r="A269" i="1" s="1"/>
  <c r="B269" i="1" s="1"/>
  <c r="P370" i="1" l="1"/>
  <c r="Q370" i="1" s="1"/>
  <c r="R370" i="1" s="1"/>
  <c r="O370" i="1"/>
  <c r="S370" i="1"/>
  <c r="M371" i="1" s="1"/>
  <c r="C269" i="1"/>
  <c r="D269" i="1"/>
  <c r="E269" i="1" s="1"/>
  <c r="S371" i="1" l="1"/>
  <c r="P371" i="1"/>
  <c r="Q371" i="1" s="1"/>
  <c r="R371" i="1" s="1"/>
  <c r="O371" i="1"/>
  <c r="N371" i="1"/>
  <c r="M372" i="1"/>
  <c r="S372" i="1" s="1"/>
  <c r="F269" i="1"/>
  <c r="G269" i="1" s="1"/>
  <c r="I269" i="1" s="1"/>
  <c r="J269" i="1" s="1"/>
  <c r="A270" i="1" s="1"/>
  <c r="O372" i="1" l="1"/>
  <c r="P372" i="1" s="1"/>
  <c r="Q372" i="1" s="1"/>
  <c r="R372" i="1" s="1"/>
  <c r="N372" i="1"/>
  <c r="M373" i="1"/>
  <c r="S373" i="1" s="1"/>
  <c r="C270" i="1"/>
  <c r="B270" i="1"/>
  <c r="D270" i="1"/>
  <c r="E270" i="1" s="1"/>
  <c r="P373" i="1" l="1"/>
  <c r="Q373" i="1" s="1"/>
  <c r="R373" i="1" s="1"/>
  <c r="M374" i="1" s="1"/>
  <c r="O374" i="1" s="1"/>
  <c r="N373" i="1"/>
  <c r="O373" i="1"/>
  <c r="F270" i="1"/>
  <c r="S374" i="1" l="1"/>
  <c r="P374" i="1"/>
  <c r="Q374" i="1" s="1"/>
  <c r="R374" i="1" s="1"/>
  <c r="N374" i="1"/>
  <c r="G270" i="1"/>
  <c r="I270" i="1" s="1"/>
  <c r="J270" i="1" s="1"/>
  <c r="A271" i="1" s="1"/>
  <c r="M375" i="1" l="1"/>
  <c r="N375" i="1" s="1"/>
  <c r="B271" i="1"/>
  <c r="D271" i="1"/>
  <c r="E271" i="1" s="1"/>
  <c r="C271" i="1"/>
  <c r="S375" i="1" l="1"/>
  <c r="O375" i="1"/>
  <c r="P375" i="1" s="1"/>
  <c r="Q375" i="1" s="1"/>
  <c r="R375" i="1" s="1"/>
  <c r="M376" i="1" s="1"/>
  <c r="O376" i="1" s="1"/>
  <c r="P376" i="1" s="1"/>
  <c r="Q376" i="1" s="1"/>
  <c r="R376" i="1" s="1"/>
  <c r="F271" i="1"/>
  <c r="S376" i="1" l="1"/>
  <c r="M377" i="1" s="1"/>
  <c r="N376" i="1"/>
  <c r="G271" i="1"/>
  <c r="I271" i="1" s="1"/>
  <c r="J271" i="1" s="1"/>
  <c r="A272" i="1" s="1"/>
  <c r="S377" i="1" l="1"/>
  <c r="N377" i="1"/>
  <c r="O377" i="1"/>
  <c r="P377" i="1" s="1"/>
  <c r="Q377" i="1" s="1"/>
  <c r="R377" i="1" s="1"/>
  <c r="M378" i="1" s="1"/>
  <c r="S378" i="1" s="1"/>
  <c r="D272" i="1"/>
  <c r="E272" i="1" s="1"/>
  <c r="B272" i="1"/>
  <c r="C272" i="1"/>
  <c r="N378" i="1" l="1"/>
  <c r="O378" i="1"/>
  <c r="P378" i="1" s="1"/>
  <c r="Q378" i="1" s="1"/>
  <c r="R378" i="1" s="1"/>
  <c r="M379" i="1" s="1"/>
  <c r="N379" i="1" s="1"/>
  <c r="F272" i="1"/>
  <c r="S379" i="1" l="1"/>
  <c r="M380" i="1" s="1"/>
  <c r="S380" i="1" s="1"/>
  <c r="O379" i="1"/>
  <c r="P379" i="1" s="1"/>
  <c r="Q379" i="1" s="1"/>
  <c r="R379" i="1" s="1"/>
  <c r="G272" i="1"/>
  <c r="I272" i="1" s="1"/>
  <c r="J272" i="1" s="1"/>
  <c r="A273" i="1" s="1"/>
  <c r="O380" i="1" l="1"/>
  <c r="P380" i="1" s="1"/>
  <c r="Q380" i="1" s="1"/>
  <c r="R380" i="1" s="1"/>
  <c r="M381" i="1" s="1"/>
  <c r="S381" i="1" s="1"/>
  <c r="N380" i="1"/>
  <c r="C273" i="1"/>
  <c r="D273" i="1"/>
  <c r="E273" i="1" s="1"/>
  <c r="B273" i="1"/>
  <c r="N381" i="1" l="1"/>
  <c r="O381" i="1"/>
  <c r="P381" i="1" s="1"/>
  <c r="Q381" i="1" s="1"/>
  <c r="R381" i="1" s="1"/>
  <c r="M382" i="1" s="1"/>
  <c r="O382" i="1" s="1"/>
  <c r="P382" i="1" s="1"/>
  <c r="Q382" i="1" s="1"/>
  <c r="R382" i="1" s="1"/>
  <c r="F273" i="1"/>
  <c r="S382" i="1" l="1"/>
  <c r="M383" i="1" s="1"/>
  <c r="O383" i="1" s="1"/>
  <c r="P383" i="1" s="1"/>
  <c r="Q383" i="1" s="1"/>
  <c r="R383" i="1" s="1"/>
  <c r="N382" i="1"/>
  <c r="G273" i="1"/>
  <c r="I273" i="1" s="1"/>
  <c r="J273" i="1" s="1"/>
  <c r="A274" i="1" s="1"/>
  <c r="N383" i="1" l="1"/>
  <c r="S383" i="1"/>
  <c r="M384" i="1"/>
  <c r="O384" i="1" s="1"/>
  <c r="P384" i="1" s="1"/>
  <c r="Q384" i="1" s="1"/>
  <c r="R384" i="1" s="1"/>
  <c r="D274" i="1"/>
  <c r="E274" i="1" s="1"/>
  <c r="C274" i="1"/>
  <c r="B274" i="1"/>
  <c r="N384" i="1" l="1"/>
  <c r="S384" i="1"/>
  <c r="M385" i="1" s="1"/>
  <c r="N385" i="1" s="1"/>
  <c r="F274" i="1"/>
  <c r="G274" i="1" s="1"/>
  <c r="S385" i="1" l="1"/>
  <c r="O385" i="1"/>
  <c r="P385" i="1"/>
  <c r="Q385" i="1" s="1"/>
  <c r="R385" i="1" s="1"/>
  <c r="M386" i="1"/>
  <c r="N386" i="1" s="1"/>
  <c r="I274" i="1"/>
  <c r="J274" i="1" s="1"/>
  <c r="A275" i="1" s="1"/>
  <c r="C275" i="1" s="1"/>
  <c r="O386" i="1" l="1"/>
  <c r="P386" i="1" s="1"/>
  <c r="Q386" i="1" s="1"/>
  <c r="R386" i="1" s="1"/>
  <c r="S386" i="1"/>
  <c r="M387" i="1" s="1"/>
  <c r="D275" i="1"/>
  <c r="E275" i="1" s="1"/>
  <c r="F275" i="1" s="1"/>
  <c r="B275" i="1"/>
  <c r="S387" i="1" l="1"/>
  <c r="N387" i="1"/>
  <c r="O387" i="1"/>
  <c r="P387" i="1" s="1"/>
  <c r="Q387" i="1" s="1"/>
  <c r="R387" i="1" s="1"/>
  <c r="M388" i="1" s="1"/>
  <c r="G275" i="1"/>
  <c r="I275" i="1" s="1"/>
  <c r="J275" i="1" s="1"/>
  <c r="A276" i="1" s="1"/>
  <c r="N388" i="1" l="1"/>
  <c r="S388" i="1"/>
  <c r="M389" i="1" s="1"/>
  <c r="N389" i="1" s="1"/>
  <c r="O388" i="1"/>
  <c r="P388" i="1" s="1"/>
  <c r="Q388" i="1" s="1"/>
  <c r="R388" i="1" s="1"/>
  <c r="C276" i="1"/>
  <c r="B276" i="1"/>
  <c r="D276" i="1"/>
  <c r="E276" i="1" s="1"/>
  <c r="S389" i="1" l="1"/>
  <c r="M390" i="1" s="1"/>
  <c r="N390" i="1" s="1"/>
  <c r="O389" i="1"/>
  <c r="P389" i="1" s="1"/>
  <c r="Q389" i="1" s="1"/>
  <c r="R389" i="1" s="1"/>
  <c r="F276" i="1"/>
  <c r="S390" i="1" l="1"/>
  <c r="M391" i="1" s="1"/>
  <c r="O390" i="1"/>
  <c r="P390" i="1" s="1"/>
  <c r="Q390" i="1" s="1"/>
  <c r="R390" i="1" s="1"/>
  <c r="G276" i="1"/>
  <c r="I276" i="1" s="1"/>
  <c r="J276" i="1" s="1"/>
  <c r="A277" i="1" s="1"/>
  <c r="S391" i="1" l="1"/>
  <c r="O391" i="1"/>
  <c r="P391" i="1" s="1"/>
  <c r="Q391" i="1" s="1"/>
  <c r="R391" i="1" s="1"/>
  <c r="M392" i="1" s="1"/>
  <c r="N391" i="1"/>
  <c r="C277" i="1"/>
  <c r="B277" i="1"/>
  <c r="D277" i="1"/>
  <c r="E277" i="1" s="1"/>
  <c r="P392" i="1" l="1"/>
  <c r="Q392" i="1" s="1"/>
  <c r="R392" i="1" s="1"/>
  <c r="O392" i="1"/>
  <c r="S392" i="1"/>
  <c r="N392" i="1"/>
  <c r="F277" i="1"/>
  <c r="M393" i="1" l="1"/>
  <c r="G277" i="1"/>
  <c r="I277" i="1" s="1"/>
  <c r="J277" i="1" s="1"/>
  <c r="A278" i="1" s="1"/>
  <c r="O393" i="1" l="1"/>
  <c r="P393" i="1" s="1"/>
  <c r="Q393" i="1" s="1"/>
  <c r="R393" i="1" s="1"/>
  <c r="N393" i="1"/>
  <c r="S393" i="1"/>
  <c r="M394" i="1" s="1"/>
  <c r="D278" i="1"/>
  <c r="E278" i="1" s="1"/>
  <c r="B278" i="1"/>
  <c r="C278" i="1"/>
  <c r="S394" i="1" l="1"/>
  <c r="O394" i="1"/>
  <c r="P394" i="1" s="1"/>
  <c r="Q394" i="1" s="1"/>
  <c r="R394" i="1" s="1"/>
  <c r="M395" i="1" s="1"/>
  <c r="N394" i="1"/>
  <c r="F278" i="1"/>
  <c r="G278" i="1" s="1"/>
  <c r="S395" i="1" l="1"/>
  <c r="O395" i="1"/>
  <c r="P395" i="1" s="1"/>
  <c r="Q395" i="1" s="1"/>
  <c r="R395" i="1" s="1"/>
  <c r="M396" i="1" s="1"/>
  <c r="N395" i="1"/>
  <c r="I278" i="1"/>
  <c r="J278" i="1" s="1"/>
  <c r="A279" i="1" s="1"/>
  <c r="D279" i="1" s="1"/>
  <c r="E279" i="1" s="1"/>
  <c r="O396" i="1" l="1"/>
  <c r="P396" i="1" s="1"/>
  <c r="Q396" i="1" s="1"/>
  <c r="R396" i="1" s="1"/>
  <c r="S396" i="1"/>
  <c r="M397" i="1" s="1"/>
  <c r="N396" i="1"/>
  <c r="C279" i="1"/>
  <c r="B279" i="1"/>
  <c r="F279" i="1"/>
  <c r="O397" i="1" l="1"/>
  <c r="P397" i="1" s="1"/>
  <c r="Q397" i="1" s="1"/>
  <c r="R397" i="1" s="1"/>
  <c r="M398" i="1" s="1"/>
  <c r="S397" i="1"/>
  <c r="N397" i="1"/>
  <c r="G279" i="1"/>
  <c r="I279" i="1" s="1"/>
  <c r="J279" i="1" s="1"/>
  <c r="A280" i="1" s="1"/>
  <c r="N398" i="1" l="1"/>
  <c r="S398" i="1"/>
  <c r="O398" i="1"/>
  <c r="P398" i="1" s="1"/>
  <c r="Q398" i="1" s="1"/>
  <c r="R398" i="1" s="1"/>
  <c r="M399" i="1" s="1"/>
  <c r="C280" i="1"/>
  <c r="B280" i="1"/>
  <c r="D280" i="1"/>
  <c r="E280" i="1" s="1"/>
  <c r="O399" i="1" l="1"/>
  <c r="P399" i="1" s="1"/>
  <c r="Q399" i="1" s="1"/>
  <c r="R399" i="1" s="1"/>
  <c r="N399" i="1"/>
  <c r="S399" i="1"/>
  <c r="M400" i="1" s="1"/>
  <c r="F280" i="1"/>
  <c r="N400" i="1" l="1"/>
  <c r="P400" i="1"/>
  <c r="Q400" i="1" s="1"/>
  <c r="R400" i="1" s="1"/>
  <c r="S400" i="1"/>
  <c r="O400" i="1"/>
  <c r="G280" i="1"/>
  <c r="I280" i="1" s="1"/>
  <c r="J280" i="1" s="1"/>
  <c r="A281" i="1" s="1"/>
  <c r="M401" i="1" l="1"/>
  <c r="S401" i="1" s="1"/>
  <c r="M402" i="1" s="1"/>
  <c r="D281" i="1"/>
  <c r="E281" i="1" s="1"/>
  <c r="F281" i="1" s="1"/>
  <c r="C281" i="1"/>
  <c r="B281" i="1"/>
  <c r="O401" i="1" l="1"/>
  <c r="N401" i="1"/>
  <c r="P401" i="1"/>
  <c r="Q401" i="1" s="1"/>
  <c r="R401" i="1" s="1"/>
  <c r="S402" i="1"/>
  <c r="M403" i="1" s="1"/>
  <c r="O402" i="1"/>
  <c r="P402" i="1" s="1"/>
  <c r="Q402" i="1" s="1"/>
  <c r="R402" i="1" s="1"/>
  <c r="N402" i="1"/>
  <c r="G281" i="1"/>
  <c r="I281" i="1" s="1"/>
  <c r="J281" i="1" s="1"/>
  <c r="A282" i="1" s="1"/>
  <c r="S403" i="1" l="1"/>
  <c r="M404" i="1" s="1"/>
  <c r="S404" i="1" s="1"/>
  <c r="M405" i="1" s="1"/>
  <c r="S405" i="1" s="1"/>
  <c r="M406" i="1" s="1"/>
  <c r="O403" i="1"/>
  <c r="P403" i="1"/>
  <c r="Q403" i="1" s="1"/>
  <c r="R403" i="1" s="1"/>
  <c r="N403" i="1"/>
  <c r="O404" i="1"/>
  <c r="B282" i="1"/>
  <c r="C282" i="1"/>
  <c r="D282" i="1"/>
  <c r="E282" i="1" s="1"/>
  <c r="Q405" i="1" l="1"/>
  <c r="N405" i="1"/>
  <c r="N404" i="1"/>
  <c r="O405" i="1"/>
  <c r="P404" i="1"/>
  <c r="R405" i="1"/>
  <c r="R404" i="1"/>
  <c r="P405" i="1"/>
  <c r="Q404" i="1"/>
  <c r="S406" i="1"/>
  <c r="M407" i="1" s="1"/>
  <c r="R406" i="1"/>
  <c r="Q406" i="1"/>
  <c r="N406" i="1"/>
  <c r="P406" i="1"/>
  <c r="O406" i="1"/>
  <c r="F282" i="1"/>
  <c r="S407" i="1" l="1"/>
  <c r="M408" i="1" s="1"/>
  <c r="R407" i="1"/>
  <c r="Q407" i="1"/>
  <c r="O407" i="1"/>
  <c r="N407" i="1"/>
  <c r="P407" i="1"/>
  <c r="G282" i="1"/>
  <c r="I282" i="1" s="1"/>
  <c r="J282" i="1" s="1"/>
  <c r="A283" i="1" s="1"/>
  <c r="S408" i="1" l="1"/>
  <c r="M409" i="1" s="1"/>
  <c r="P408" i="1"/>
  <c r="O408" i="1"/>
  <c r="Q408" i="1"/>
  <c r="N408" i="1"/>
  <c r="R408" i="1"/>
  <c r="B283" i="1"/>
  <c r="D283" i="1"/>
  <c r="E283" i="1" s="1"/>
  <c r="C283" i="1"/>
  <c r="S409" i="1" l="1"/>
  <c r="M410" i="1" s="1"/>
  <c r="N409" i="1"/>
  <c r="P409" i="1"/>
  <c r="R409" i="1"/>
  <c r="Q409" i="1"/>
  <c r="O409" i="1"/>
  <c r="F283" i="1"/>
  <c r="S410" i="1" l="1"/>
  <c r="M411" i="1" s="1"/>
  <c r="R410" i="1"/>
  <c r="O410" i="1"/>
  <c r="Q410" i="1"/>
  <c r="P410" i="1"/>
  <c r="N410" i="1"/>
  <c r="G283" i="1"/>
  <c r="I283" i="1" s="1"/>
  <c r="J283" i="1" s="1"/>
  <c r="A284" i="1" s="1"/>
  <c r="S411" i="1" l="1"/>
  <c r="M412" i="1" s="1"/>
  <c r="R411" i="1"/>
  <c r="O411" i="1"/>
  <c r="N411" i="1"/>
  <c r="P411" i="1"/>
  <c r="Q411" i="1"/>
  <c r="C284" i="1"/>
  <c r="D284" i="1"/>
  <c r="E284" i="1" s="1"/>
  <c r="B284" i="1"/>
  <c r="S412" i="1" l="1"/>
  <c r="M413" i="1" s="1"/>
  <c r="R412" i="1"/>
  <c r="Q412" i="1"/>
  <c r="O412" i="1"/>
  <c r="N412" i="1"/>
  <c r="P412" i="1"/>
  <c r="F284" i="1"/>
  <c r="S413" i="1" l="1"/>
  <c r="M414" i="1" s="1"/>
  <c r="R413" i="1"/>
  <c r="Q413" i="1"/>
  <c r="O413" i="1"/>
  <c r="N413" i="1"/>
  <c r="P413" i="1"/>
  <c r="G284" i="1"/>
  <c r="I284" i="1" s="1"/>
  <c r="J284" i="1" s="1"/>
  <c r="A285" i="1" s="1"/>
  <c r="S414" i="1" l="1"/>
  <c r="M415" i="1" s="1"/>
  <c r="R414" i="1"/>
  <c r="N414" i="1"/>
  <c r="P414" i="1"/>
  <c r="O414" i="1"/>
  <c r="Q414" i="1"/>
  <c r="C285" i="1"/>
  <c r="B285" i="1"/>
  <c r="D285" i="1"/>
  <c r="E285" i="1" s="1"/>
  <c r="S415" i="1" l="1"/>
  <c r="M416" i="1" s="1"/>
  <c r="N415" i="1"/>
  <c r="P415" i="1"/>
  <c r="R415" i="1"/>
  <c r="Q415" i="1"/>
  <c r="O415" i="1"/>
  <c r="F285" i="1"/>
  <c r="S416" i="1" l="1"/>
  <c r="M417" i="1" s="1"/>
  <c r="R416" i="1"/>
  <c r="Q416" i="1"/>
  <c r="O416" i="1"/>
  <c r="P416" i="1"/>
  <c r="N416" i="1"/>
  <c r="G285" i="1"/>
  <c r="I285" i="1" s="1"/>
  <c r="J285" i="1" s="1"/>
  <c r="A286" i="1" s="1"/>
  <c r="S417" i="1" l="1"/>
  <c r="M418" i="1" s="1"/>
  <c r="N417" i="1"/>
  <c r="O417" i="1"/>
  <c r="P417" i="1"/>
  <c r="Q417" i="1"/>
  <c r="R417" i="1"/>
  <c r="D286" i="1"/>
  <c r="E286" i="1" s="1"/>
  <c r="B286" i="1"/>
  <c r="C286" i="1"/>
  <c r="S418" i="1" l="1"/>
  <c r="M419" i="1" s="1"/>
  <c r="O418" i="1"/>
  <c r="P418" i="1"/>
  <c r="R418" i="1"/>
  <c r="Q418" i="1"/>
  <c r="N418" i="1"/>
  <c r="F286" i="1"/>
  <c r="S419" i="1" l="1"/>
  <c r="M420" i="1" s="1"/>
  <c r="Q419" i="1"/>
  <c r="R419" i="1"/>
  <c r="N419" i="1"/>
  <c r="P419" i="1"/>
  <c r="O419" i="1"/>
  <c r="G286" i="1"/>
  <c r="I286" i="1" s="1"/>
  <c r="J286" i="1" s="1"/>
  <c r="A287" i="1" s="1"/>
  <c r="S420" i="1" l="1"/>
  <c r="M421" i="1" s="1"/>
  <c r="P420" i="1"/>
  <c r="Q420" i="1"/>
  <c r="O420" i="1"/>
  <c r="R420" i="1"/>
  <c r="N420" i="1"/>
  <c r="C287" i="1"/>
  <c r="B287" i="1"/>
  <c r="D287" i="1"/>
  <c r="E287" i="1" s="1"/>
  <c r="F287" i="1" s="1"/>
  <c r="S421" i="1" l="1"/>
  <c r="M422" i="1" s="1"/>
  <c r="N421" i="1"/>
  <c r="Q421" i="1"/>
  <c r="R421" i="1"/>
  <c r="P421" i="1"/>
  <c r="O421" i="1"/>
  <c r="G287" i="1"/>
  <c r="I287" i="1" s="1"/>
  <c r="J287" i="1" s="1"/>
  <c r="A288" i="1" s="1"/>
  <c r="S422" i="1" l="1"/>
  <c r="M423" i="1" s="1"/>
  <c r="Q422" i="1"/>
  <c r="N422" i="1"/>
  <c r="O422" i="1"/>
  <c r="P422" i="1"/>
  <c r="R422" i="1"/>
  <c r="D288" i="1"/>
  <c r="E288" i="1" s="1"/>
  <c r="B288" i="1"/>
  <c r="C288" i="1"/>
  <c r="S423" i="1" l="1"/>
  <c r="M424" i="1" s="1"/>
  <c r="R423" i="1"/>
  <c r="O423" i="1"/>
  <c r="P423" i="1"/>
  <c r="Q423" i="1"/>
  <c r="N423" i="1"/>
  <c r="F288" i="1"/>
  <c r="S424" i="1" l="1"/>
  <c r="M425" i="1" s="1"/>
  <c r="N424" i="1"/>
  <c r="O424" i="1"/>
  <c r="R424" i="1"/>
  <c r="P424" i="1"/>
  <c r="Q424" i="1"/>
  <c r="G288" i="1"/>
  <c r="I288" i="1" s="1"/>
  <c r="J288" i="1" s="1"/>
  <c r="A289" i="1" s="1"/>
  <c r="S425" i="1" l="1"/>
  <c r="M426" i="1" s="1"/>
  <c r="N425" i="1"/>
  <c r="R425" i="1"/>
  <c r="O425" i="1"/>
  <c r="P425" i="1"/>
  <c r="Q425" i="1"/>
  <c r="C289" i="1"/>
  <c r="B289" i="1"/>
  <c r="D289" i="1"/>
  <c r="E289" i="1" s="1"/>
  <c r="F289" i="1" s="1"/>
  <c r="S426" i="1" l="1"/>
  <c r="M427" i="1" s="1"/>
  <c r="Q426" i="1"/>
  <c r="N426" i="1"/>
  <c r="O426" i="1"/>
  <c r="P426" i="1"/>
  <c r="R426" i="1"/>
  <c r="G289" i="1"/>
  <c r="I289" i="1" s="1"/>
  <c r="J289" i="1" s="1"/>
  <c r="A290" i="1" s="1"/>
  <c r="S427" i="1" l="1"/>
  <c r="M428" i="1" s="1"/>
  <c r="P427" i="1"/>
  <c r="N427" i="1"/>
  <c r="R427" i="1"/>
  <c r="O427" i="1"/>
  <c r="Q427" i="1"/>
  <c r="C290" i="1"/>
  <c r="D290" i="1"/>
  <c r="E290" i="1" s="1"/>
  <c r="B290" i="1"/>
  <c r="S428" i="1" l="1"/>
  <c r="M429" i="1" s="1"/>
  <c r="P428" i="1"/>
  <c r="Q428" i="1"/>
  <c r="N428" i="1"/>
  <c r="R428" i="1"/>
  <c r="O428" i="1"/>
  <c r="F290" i="1"/>
  <c r="S429" i="1" l="1"/>
  <c r="M430" i="1" s="1"/>
  <c r="Q429" i="1"/>
  <c r="O429" i="1"/>
  <c r="N429" i="1"/>
  <c r="P429" i="1"/>
  <c r="R429" i="1"/>
  <c r="G290" i="1"/>
  <c r="I290" i="1" s="1"/>
  <c r="J290" i="1" s="1"/>
  <c r="A291" i="1" s="1"/>
  <c r="S430" i="1" l="1"/>
  <c r="M431" i="1" s="1"/>
  <c r="Q430" i="1"/>
  <c r="P430" i="1"/>
  <c r="O430" i="1"/>
  <c r="R430" i="1"/>
  <c r="N430" i="1"/>
  <c r="D291" i="1"/>
  <c r="E291" i="1" s="1"/>
  <c r="C291" i="1"/>
  <c r="B291" i="1"/>
  <c r="S431" i="1" l="1"/>
  <c r="M432" i="1" s="1"/>
  <c r="R431" i="1"/>
  <c r="N431" i="1"/>
  <c r="O431" i="1"/>
  <c r="P431" i="1"/>
  <c r="Q431" i="1"/>
  <c r="F291" i="1"/>
  <c r="S432" i="1" l="1"/>
  <c r="M433" i="1" s="1"/>
  <c r="P432" i="1"/>
  <c r="Q432" i="1"/>
  <c r="N432" i="1"/>
  <c r="R432" i="1"/>
  <c r="O432" i="1"/>
  <c r="G291" i="1"/>
  <c r="I291" i="1" s="1"/>
  <c r="J291" i="1" s="1"/>
  <c r="A292" i="1" s="1"/>
  <c r="S433" i="1" l="1"/>
  <c r="M434" i="1" s="1"/>
  <c r="N433" i="1"/>
  <c r="P433" i="1"/>
  <c r="O433" i="1"/>
  <c r="R433" i="1"/>
  <c r="Q433" i="1"/>
  <c r="D292" i="1"/>
  <c r="E292" i="1" s="1"/>
  <c r="B292" i="1"/>
  <c r="C292" i="1"/>
  <c r="S434" i="1" l="1"/>
  <c r="M435" i="1" s="1"/>
  <c r="P434" i="1"/>
  <c r="Q434" i="1"/>
  <c r="N434" i="1"/>
  <c r="R434" i="1"/>
  <c r="O434" i="1"/>
  <c r="F292" i="1"/>
  <c r="S435" i="1" l="1"/>
  <c r="M436" i="1" s="1"/>
  <c r="P435" i="1"/>
  <c r="N435" i="1"/>
  <c r="O435" i="1"/>
  <c r="R435" i="1"/>
  <c r="Q435" i="1"/>
  <c r="G292" i="1"/>
  <c r="I292" i="1" s="1"/>
  <c r="J292" i="1" s="1"/>
  <c r="A293" i="1" s="1"/>
  <c r="S436" i="1" l="1"/>
  <c r="M437" i="1" s="1"/>
  <c r="N436" i="1"/>
  <c r="O436" i="1"/>
  <c r="P436" i="1"/>
  <c r="Q436" i="1"/>
  <c r="R436" i="1"/>
  <c r="B293" i="1"/>
  <c r="D293" i="1"/>
  <c r="E293" i="1" s="1"/>
  <c r="C293" i="1"/>
  <c r="S437" i="1" l="1"/>
  <c r="M438" i="1" s="1"/>
  <c r="O437" i="1"/>
  <c r="Q437" i="1"/>
  <c r="R437" i="1"/>
  <c r="P437" i="1"/>
  <c r="N437" i="1"/>
  <c r="F293" i="1"/>
  <c r="S438" i="1" l="1"/>
  <c r="M439" i="1" s="1"/>
  <c r="R438" i="1"/>
  <c r="O438" i="1"/>
  <c r="N438" i="1"/>
  <c r="P438" i="1"/>
  <c r="Q438" i="1"/>
  <c r="G293" i="1"/>
  <c r="I293" i="1" s="1"/>
  <c r="J293" i="1" s="1"/>
  <c r="A294" i="1" s="1"/>
  <c r="S439" i="1" l="1"/>
  <c r="M440" i="1" s="1"/>
  <c r="R439" i="1"/>
  <c r="Q439" i="1"/>
  <c r="N439" i="1"/>
  <c r="O439" i="1"/>
  <c r="P439" i="1"/>
  <c r="D294" i="1"/>
  <c r="E294" i="1" s="1"/>
  <c r="F294" i="1" s="1"/>
  <c r="G294" i="1" s="1"/>
  <c r="I294" i="1" s="1"/>
  <c r="J294" i="1" s="1"/>
  <c r="A295" i="1" s="1"/>
  <c r="B294" i="1"/>
  <c r="C294" i="1"/>
  <c r="S440" i="1" l="1"/>
  <c r="M441" i="1" s="1"/>
  <c r="O440" i="1"/>
  <c r="Q440" i="1"/>
  <c r="R440" i="1"/>
  <c r="N440" i="1"/>
  <c r="P440" i="1"/>
  <c r="C295" i="1"/>
  <c r="B295" i="1"/>
  <c r="D295" i="1"/>
  <c r="E295" i="1" s="1"/>
  <c r="F295" i="1" s="1"/>
  <c r="S441" i="1" l="1"/>
  <c r="M442" i="1" s="1"/>
  <c r="N441" i="1"/>
  <c r="Q441" i="1"/>
  <c r="P441" i="1"/>
  <c r="O441" i="1"/>
  <c r="R441" i="1"/>
  <c r="G295" i="1"/>
  <c r="I295" i="1" s="1"/>
  <c r="J295" i="1" s="1"/>
  <c r="A296" i="1" s="1"/>
  <c r="S442" i="1" l="1"/>
  <c r="M443" i="1" s="1"/>
  <c r="N442" i="1"/>
  <c r="O442" i="1"/>
  <c r="P442" i="1"/>
  <c r="Q442" i="1"/>
  <c r="R442" i="1"/>
  <c r="D296" i="1"/>
  <c r="E296" i="1" s="1"/>
  <c r="F296" i="1" s="1"/>
  <c r="B296" i="1"/>
  <c r="C296" i="1"/>
  <c r="S443" i="1" l="1"/>
  <c r="M444" i="1" s="1"/>
  <c r="R443" i="1"/>
  <c r="Q443" i="1"/>
  <c r="O443" i="1"/>
  <c r="N443" i="1"/>
  <c r="P443" i="1"/>
  <c r="G296" i="1"/>
  <c r="I296" i="1" s="1"/>
  <c r="J296" i="1" s="1"/>
  <c r="A297" i="1" s="1"/>
  <c r="S444" i="1" l="1"/>
  <c r="M445" i="1" s="1"/>
  <c r="P444" i="1"/>
  <c r="O444" i="1"/>
  <c r="N444" i="1"/>
  <c r="Q444" i="1"/>
  <c r="R444" i="1"/>
  <c r="B297" i="1"/>
  <c r="C297" i="1"/>
  <c r="D297" i="1"/>
  <c r="E297" i="1" s="1"/>
  <c r="S445" i="1" l="1"/>
  <c r="M446" i="1" s="1"/>
  <c r="R445" i="1"/>
  <c r="O445" i="1"/>
  <c r="N445" i="1"/>
  <c r="Q445" i="1"/>
  <c r="P445" i="1"/>
  <c r="F297" i="1"/>
  <c r="S446" i="1" l="1"/>
  <c r="M447" i="1" s="1"/>
  <c r="P446" i="1"/>
  <c r="R446" i="1"/>
  <c r="N446" i="1"/>
  <c r="O446" i="1"/>
  <c r="Q446" i="1"/>
  <c r="G297" i="1"/>
  <c r="I297" i="1" s="1"/>
  <c r="J297" i="1" s="1"/>
  <c r="A298" i="1" s="1"/>
  <c r="S447" i="1" l="1"/>
  <c r="M448" i="1" s="1"/>
  <c r="N447" i="1"/>
  <c r="Q447" i="1"/>
  <c r="R447" i="1"/>
  <c r="P447" i="1"/>
  <c r="O447" i="1"/>
  <c r="C298" i="1"/>
  <c r="D298" i="1"/>
  <c r="E298" i="1" s="1"/>
  <c r="B298" i="1"/>
  <c r="S448" i="1" l="1"/>
  <c r="M449" i="1" s="1"/>
  <c r="O448" i="1"/>
  <c r="R448" i="1"/>
  <c r="N448" i="1"/>
  <c r="P448" i="1"/>
  <c r="Q448" i="1"/>
  <c r="F298" i="1"/>
  <c r="S449" i="1" l="1"/>
  <c r="M450" i="1" s="1"/>
  <c r="Q449" i="1"/>
  <c r="P449" i="1"/>
  <c r="N449" i="1"/>
  <c r="O449" i="1"/>
  <c r="R449" i="1"/>
  <c r="G298" i="1"/>
  <c r="I298" i="1" s="1"/>
  <c r="J298" i="1" s="1"/>
  <c r="A299" i="1" s="1"/>
  <c r="S450" i="1" l="1"/>
  <c r="M451" i="1" s="1"/>
  <c r="R450" i="1"/>
  <c r="Q450" i="1"/>
  <c r="N450" i="1"/>
  <c r="O450" i="1"/>
  <c r="P450" i="1"/>
  <c r="B299" i="1"/>
  <c r="D299" i="1"/>
  <c r="E299" i="1" s="1"/>
  <c r="F299" i="1" s="1"/>
  <c r="C299" i="1"/>
  <c r="S451" i="1" l="1"/>
  <c r="M452" i="1" s="1"/>
  <c r="N451" i="1"/>
  <c r="Q451" i="1"/>
  <c r="P451" i="1"/>
  <c r="R451" i="1"/>
  <c r="O451" i="1"/>
  <c r="G299" i="1"/>
  <c r="I299" i="1" s="1"/>
  <c r="J299" i="1" s="1"/>
  <c r="A300" i="1" s="1"/>
  <c r="S452" i="1" l="1"/>
  <c r="M453" i="1" s="1"/>
  <c r="Q452" i="1"/>
  <c r="P452" i="1"/>
  <c r="O452" i="1"/>
  <c r="R452" i="1"/>
  <c r="N452" i="1"/>
  <c r="B300" i="1"/>
  <c r="D300" i="1"/>
  <c r="E300" i="1" s="1"/>
  <c r="C300" i="1"/>
  <c r="S453" i="1" l="1"/>
  <c r="M454" i="1" s="1"/>
  <c r="O453" i="1"/>
  <c r="P453" i="1"/>
  <c r="Q453" i="1"/>
  <c r="R453" i="1"/>
  <c r="N453" i="1"/>
  <c r="F300" i="1"/>
  <c r="S454" i="1" l="1"/>
  <c r="M455" i="1" s="1"/>
  <c r="Q454" i="1"/>
  <c r="P454" i="1"/>
  <c r="N454" i="1"/>
  <c r="O454" i="1"/>
  <c r="R454" i="1"/>
  <c r="G300" i="1"/>
  <c r="I300" i="1" s="1"/>
  <c r="J300" i="1" s="1"/>
  <c r="A301" i="1" s="1"/>
  <c r="S455" i="1" l="1"/>
  <c r="M456" i="1" s="1"/>
  <c r="N455" i="1"/>
  <c r="Q455" i="1"/>
  <c r="P455" i="1"/>
  <c r="O455" i="1"/>
  <c r="R455" i="1"/>
  <c r="D301" i="1"/>
  <c r="E301" i="1" s="1"/>
  <c r="B301" i="1"/>
  <c r="C301" i="1"/>
  <c r="S456" i="1" l="1"/>
  <c r="M457" i="1" s="1"/>
  <c r="R456" i="1"/>
  <c r="Q456" i="1"/>
  <c r="P456" i="1"/>
  <c r="N456" i="1"/>
  <c r="O456" i="1"/>
  <c r="F301" i="1"/>
  <c r="S457" i="1" l="1"/>
  <c r="M458" i="1" s="1"/>
  <c r="N457" i="1"/>
  <c r="Q457" i="1"/>
  <c r="P457" i="1"/>
  <c r="O457" i="1"/>
  <c r="R457" i="1"/>
  <c r="G301" i="1"/>
  <c r="I301" i="1" s="1"/>
  <c r="J301" i="1" s="1"/>
  <c r="A302" i="1" s="1"/>
  <c r="S458" i="1" l="1"/>
  <c r="M459" i="1" s="1"/>
  <c r="Q458" i="1"/>
  <c r="P458" i="1"/>
  <c r="N458" i="1"/>
  <c r="O458" i="1"/>
  <c r="R458" i="1"/>
  <c r="B302" i="1"/>
  <c r="C302" i="1"/>
  <c r="D302" i="1"/>
  <c r="E302" i="1" s="1"/>
  <c r="S459" i="1" l="1"/>
  <c r="M460" i="1" s="1"/>
  <c r="N459" i="1"/>
  <c r="O459" i="1"/>
  <c r="R459" i="1"/>
  <c r="Q459" i="1"/>
  <c r="P459" i="1"/>
  <c r="F302" i="1"/>
  <c r="S460" i="1" l="1"/>
  <c r="M461" i="1" s="1"/>
  <c r="Q460" i="1"/>
  <c r="P460" i="1"/>
  <c r="O460" i="1"/>
  <c r="R460" i="1"/>
  <c r="N460" i="1"/>
  <c r="G302" i="1"/>
  <c r="I302" i="1" s="1"/>
  <c r="J302" i="1" s="1"/>
  <c r="A303" i="1" s="1"/>
  <c r="S461" i="1" l="1"/>
  <c r="M462" i="1" s="1"/>
  <c r="O461" i="1"/>
  <c r="Q461" i="1"/>
  <c r="P461" i="1"/>
  <c r="N461" i="1"/>
  <c r="R461" i="1"/>
  <c r="B303" i="1"/>
  <c r="D303" i="1"/>
  <c r="E303" i="1" s="1"/>
  <c r="C303" i="1"/>
  <c r="S462" i="1" l="1"/>
  <c r="M463" i="1" s="1"/>
  <c r="R462" i="1"/>
  <c r="Q462" i="1"/>
  <c r="P462" i="1"/>
  <c r="N462" i="1"/>
  <c r="O462" i="1"/>
  <c r="F303" i="1"/>
  <c r="S463" i="1" l="1"/>
  <c r="M464" i="1" s="1"/>
  <c r="Q463" i="1"/>
  <c r="O463" i="1"/>
  <c r="R463" i="1"/>
  <c r="P463" i="1"/>
  <c r="N463" i="1"/>
  <c r="G303" i="1"/>
  <c r="I303" i="1" s="1"/>
  <c r="J303" i="1" s="1"/>
  <c r="A304" i="1" s="1"/>
  <c r="S464" i="1" l="1"/>
  <c r="M465" i="1" s="1"/>
  <c r="P464" i="1"/>
  <c r="N464" i="1"/>
  <c r="O464" i="1"/>
  <c r="Q464" i="1"/>
  <c r="R464" i="1"/>
  <c r="B304" i="1"/>
  <c r="D304" i="1"/>
  <c r="E304" i="1" s="1"/>
  <c r="F304" i="1" s="1"/>
  <c r="C304" i="1"/>
  <c r="S465" i="1" l="1"/>
  <c r="M466" i="1" s="1"/>
  <c r="R465" i="1"/>
  <c r="Q465" i="1"/>
  <c r="O465" i="1"/>
  <c r="P465" i="1"/>
  <c r="N465" i="1"/>
  <c r="G304" i="1"/>
  <c r="I304" i="1" s="1"/>
  <c r="J304" i="1" s="1"/>
  <c r="A305" i="1" s="1"/>
  <c r="S466" i="1" l="1"/>
  <c r="M467" i="1" s="1"/>
  <c r="P466" i="1"/>
  <c r="N466" i="1"/>
  <c r="Q466" i="1"/>
  <c r="O466" i="1"/>
  <c r="R466" i="1"/>
  <c r="B305" i="1"/>
  <c r="C305" i="1"/>
  <c r="D305" i="1"/>
  <c r="E305" i="1" s="1"/>
  <c r="S467" i="1" l="1"/>
  <c r="M468" i="1" s="1"/>
  <c r="O467" i="1"/>
  <c r="R467" i="1"/>
  <c r="N467" i="1"/>
  <c r="Q467" i="1"/>
  <c r="P467" i="1"/>
  <c r="F305" i="1"/>
  <c r="S468" i="1" l="1"/>
  <c r="M469" i="1" s="1"/>
  <c r="N468" i="1"/>
  <c r="O468" i="1"/>
  <c r="R468" i="1"/>
  <c r="Q468" i="1"/>
  <c r="P468" i="1"/>
  <c r="G305" i="1"/>
  <c r="I305" i="1" s="1"/>
  <c r="J305" i="1" s="1"/>
  <c r="A306" i="1" s="1"/>
  <c r="S469" i="1" l="1"/>
  <c r="M470" i="1" s="1"/>
  <c r="Q469" i="1"/>
  <c r="P469" i="1"/>
  <c r="N469" i="1"/>
  <c r="R469" i="1"/>
  <c r="O469" i="1"/>
  <c r="C306" i="1"/>
  <c r="B306" i="1"/>
  <c r="D306" i="1"/>
  <c r="E306" i="1" s="1"/>
  <c r="S470" i="1" l="1"/>
  <c r="M471" i="1" s="1"/>
  <c r="O470" i="1"/>
  <c r="R470" i="1"/>
  <c r="N470" i="1"/>
  <c r="Q470" i="1"/>
  <c r="P470" i="1"/>
  <c r="F306" i="1"/>
  <c r="S471" i="1" l="1"/>
  <c r="M472" i="1" s="1"/>
  <c r="P471" i="1"/>
  <c r="N471" i="1"/>
  <c r="O471" i="1"/>
  <c r="R471" i="1"/>
  <c r="Q471" i="1"/>
  <c r="G306" i="1"/>
  <c r="I306" i="1" s="1"/>
  <c r="J306" i="1" s="1"/>
  <c r="A307" i="1" s="1"/>
  <c r="S472" i="1" l="1"/>
  <c r="M473" i="1" s="1"/>
  <c r="R472" i="1"/>
  <c r="Q472" i="1"/>
  <c r="N472" i="1"/>
  <c r="P472" i="1"/>
  <c r="O472" i="1"/>
  <c r="C307" i="1"/>
  <c r="D307" i="1"/>
  <c r="E307" i="1" s="1"/>
  <c r="F307" i="1" s="1"/>
  <c r="B307" i="1"/>
  <c r="S473" i="1" l="1"/>
  <c r="M474" i="1" s="1"/>
  <c r="R473" i="1"/>
  <c r="O473" i="1"/>
  <c r="N473" i="1"/>
  <c r="P473" i="1"/>
  <c r="Q473" i="1"/>
  <c r="G307" i="1"/>
  <c r="I307" i="1" s="1"/>
  <c r="J307" i="1" s="1"/>
  <c r="A308" i="1" s="1"/>
  <c r="S474" i="1" l="1"/>
  <c r="M475" i="1" s="1"/>
  <c r="R474" i="1"/>
  <c r="P474" i="1"/>
  <c r="O474" i="1"/>
  <c r="N474" i="1"/>
  <c r="Q474" i="1"/>
  <c r="D308" i="1"/>
  <c r="E308" i="1" s="1"/>
  <c r="C308" i="1"/>
  <c r="B308" i="1"/>
  <c r="S475" i="1" l="1"/>
  <c r="M476" i="1" s="1"/>
  <c r="O475" i="1"/>
  <c r="Q475" i="1"/>
  <c r="P475" i="1"/>
  <c r="N475" i="1"/>
  <c r="R475" i="1"/>
  <c r="F308" i="1"/>
  <c r="S476" i="1" l="1"/>
  <c r="M477" i="1" s="1"/>
  <c r="O476" i="1"/>
  <c r="P476" i="1"/>
  <c r="R476" i="1"/>
  <c r="Q476" i="1"/>
  <c r="N476" i="1"/>
  <c r="G308" i="1"/>
  <c r="I308" i="1" s="1"/>
  <c r="J308" i="1" s="1"/>
  <c r="A309" i="1" s="1"/>
  <c r="S477" i="1" l="1"/>
  <c r="M478" i="1" s="1"/>
  <c r="R477" i="1"/>
  <c r="Q477" i="1"/>
  <c r="N477" i="1"/>
  <c r="O477" i="1"/>
  <c r="P477" i="1"/>
  <c r="D309" i="1"/>
  <c r="E309" i="1" s="1"/>
  <c r="B309" i="1"/>
  <c r="C309" i="1"/>
  <c r="S478" i="1" l="1"/>
  <c r="M479" i="1" s="1"/>
  <c r="O478" i="1"/>
  <c r="Q478" i="1"/>
  <c r="R478" i="1"/>
  <c r="P478" i="1"/>
  <c r="N478" i="1"/>
  <c r="F309" i="1"/>
  <c r="S479" i="1" l="1"/>
  <c r="M480" i="1" s="1"/>
  <c r="Q479" i="1"/>
  <c r="N479" i="1"/>
  <c r="O479" i="1"/>
  <c r="P479" i="1"/>
  <c r="R479" i="1"/>
  <c r="G309" i="1"/>
  <c r="I309" i="1" s="1"/>
  <c r="J309" i="1" s="1"/>
  <c r="A310" i="1" s="1"/>
  <c r="S480" i="1" l="1"/>
  <c r="M481" i="1" s="1"/>
  <c r="R480" i="1"/>
  <c r="Q480" i="1"/>
  <c r="N480" i="1"/>
  <c r="O480" i="1"/>
  <c r="P480" i="1"/>
  <c r="C310" i="1"/>
  <c r="B310" i="1"/>
  <c r="D310" i="1"/>
  <c r="E310" i="1" s="1"/>
  <c r="S481" i="1" l="1"/>
  <c r="M482" i="1" s="1"/>
  <c r="R481" i="1"/>
  <c r="O481" i="1"/>
  <c r="N481" i="1"/>
  <c r="P481" i="1"/>
  <c r="Q481" i="1"/>
  <c r="F310" i="1"/>
  <c r="S482" i="1" l="1"/>
  <c r="M483" i="1" s="1"/>
  <c r="O482" i="1"/>
  <c r="P482" i="1"/>
  <c r="R482" i="1"/>
  <c r="Q482" i="1"/>
  <c r="N482" i="1"/>
  <c r="G310" i="1"/>
  <c r="I310" i="1" s="1"/>
  <c r="J310" i="1" s="1"/>
  <c r="A311" i="1" s="1"/>
  <c r="S483" i="1" l="1"/>
  <c r="M484" i="1" s="1"/>
  <c r="R483" i="1"/>
  <c r="Q483" i="1"/>
  <c r="O483" i="1"/>
  <c r="P483" i="1"/>
  <c r="N483" i="1"/>
  <c r="B311" i="1"/>
  <c r="C311" i="1"/>
  <c r="D311" i="1"/>
  <c r="E311" i="1" s="1"/>
  <c r="S484" i="1" l="1"/>
  <c r="M485" i="1" s="1"/>
  <c r="Q484" i="1"/>
  <c r="P484" i="1"/>
  <c r="N484" i="1"/>
  <c r="R484" i="1"/>
  <c r="O484" i="1"/>
  <c r="F311" i="1"/>
  <c r="S485" i="1" l="1"/>
  <c r="M486" i="1" s="1"/>
  <c r="R485" i="1"/>
  <c r="O485" i="1"/>
  <c r="P485" i="1"/>
  <c r="Q485" i="1"/>
  <c r="N485" i="1"/>
  <c r="G311" i="1"/>
  <c r="I311" i="1" s="1"/>
  <c r="J311" i="1" s="1"/>
  <c r="A312" i="1" s="1"/>
  <c r="S486" i="1" l="1"/>
  <c r="M487" i="1" s="1"/>
  <c r="O486" i="1"/>
  <c r="N486" i="1"/>
  <c r="Q486" i="1"/>
  <c r="R486" i="1"/>
  <c r="P486" i="1"/>
  <c r="C312" i="1"/>
  <c r="B312" i="1"/>
  <c r="D312" i="1"/>
  <c r="E312" i="1" s="1"/>
  <c r="S487" i="1" l="1"/>
  <c r="M488" i="1" s="1"/>
  <c r="R487" i="1"/>
  <c r="O487" i="1"/>
  <c r="P487" i="1"/>
  <c r="Q487" i="1"/>
  <c r="N487" i="1"/>
  <c r="F312" i="1"/>
  <c r="S488" i="1" l="1"/>
  <c r="M489" i="1" s="1"/>
  <c r="P488" i="1"/>
  <c r="Q488" i="1"/>
  <c r="N488" i="1"/>
  <c r="O488" i="1"/>
  <c r="R488" i="1"/>
  <c r="G312" i="1"/>
  <c r="I312" i="1" s="1"/>
  <c r="J312" i="1" s="1"/>
  <c r="A313" i="1" s="1"/>
  <c r="S489" i="1" l="1"/>
  <c r="M490" i="1" s="1"/>
  <c r="N489" i="1"/>
  <c r="Q489" i="1"/>
  <c r="R489" i="1"/>
  <c r="P489" i="1"/>
  <c r="O489" i="1"/>
  <c r="D313" i="1"/>
  <c r="E313" i="1" s="1"/>
  <c r="F313" i="1" s="1"/>
  <c r="C313" i="1"/>
  <c r="B313" i="1"/>
  <c r="S490" i="1" l="1"/>
  <c r="M491" i="1" s="1"/>
  <c r="P490" i="1"/>
  <c r="Q490" i="1"/>
  <c r="R490" i="1"/>
  <c r="O490" i="1"/>
  <c r="N490" i="1"/>
  <c r="G313" i="1"/>
  <c r="I313" i="1" s="1"/>
  <c r="J313" i="1" s="1"/>
  <c r="A314" i="1" s="1"/>
  <c r="S491" i="1" l="1"/>
  <c r="M492" i="1" s="1"/>
  <c r="Q491" i="1"/>
  <c r="N491" i="1"/>
  <c r="O491" i="1"/>
  <c r="P491" i="1"/>
  <c r="R491" i="1"/>
  <c r="B314" i="1"/>
  <c r="D314" i="1"/>
  <c r="E314" i="1" s="1"/>
  <c r="C314" i="1"/>
  <c r="S492" i="1" l="1"/>
  <c r="M493" i="1" s="1"/>
  <c r="N492" i="1"/>
  <c r="R492" i="1"/>
  <c r="P492" i="1"/>
  <c r="Q492" i="1"/>
  <c r="O492" i="1"/>
  <c r="F314" i="1"/>
  <c r="S493" i="1" l="1"/>
  <c r="M494" i="1" s="1"/>
  <c r="R493" i="1"/>
  <c r="O493" i="1"/>
  <c r="Q493" i="1"/>
  <c r="N493" i="1"/>
  <c r="P493" i="1"/>
  <c r="G314" i="1"/>
  <c r="I314" i="1" s="1"/>
  <c r="J314" i="1" s="1"/>
  <c r="A315" i="1" s="1"/>
  <c r="S494" i="1" l="1"/>
  <c r="M495" i="1" s="1"/>
  <c r="N494" i="1"/>
  <c r="P494" i="1"/>
  <c r="R494" i="1"/>
  <c r="O494" i="1"/>
  <c r="Q494" i="1"/>
  <c r="D315" i="1"/>
  <c r="E315" i="1" s="1"/>
  <c r="F315" i="1" s="1"/>
  <c r="C315" i="1"/>
  <c r="B315" i="1"/>
  <c r="S495" i="1" l="1"/>
  <c r="M496" i="1" s="1"/>
  <c r="O495" i="1"/>
  <c r="P495" i="1"/>
  <c r="R495" i="1"/>
  <c r="N495" i="1"/>
  <c r="Q495" i="1"/>
  <c r="G315" i="1"/>
  <c r="I315" i="1" s="1"/>
  <c r="J315" i="1" s="1"/>
  <c r="A316" i="1" s="1"/>
  <c r="S496" i="1" l="1"/>
  <c r="M497" i="1" s="1"/>
  <c r="N496" i="1"/>
  <c r="P496" i="1"/>
  <c r="R496" i="1"/>
  <c r="O496" i="1"/>
  <c r="Q496" i="1"/>
  <c r="B316" i="1"/>
  <c r="C316" i="1"/>
  <c r="D316" i="1"/>
  <c r="E316" i="1" s="1"/>
  <c r="S497" i="1" l="1"/>
  <c r="M498" i="1" s="1"/>
  <c r="N497" i="1"/>
  <c r="P497" i="1"/>
  <c r="R497" i="1"/>
  <c r="O497" i="1"/>
  <c r="Q497" i="1"/>
  <c r="F316" i="1"/>
  <c r="S498" i="1" l="1"/>
  <c r="M499" i="1" s="1"/>
  <c r="Q498" i="1"/>
  <c r="R498" i="1"/>
  <c r="O498" i="1"/>
  <c r="N498" i="1"/>
  <c r="P498" i="1"/>
  <c r="G316" i="1"/>
  <c r="I316" i="1" s="1"/>
  <c r="J316" i="1" s="1"/>
  <c r="A317" i="1" s="1"/>
  <c r="S499" i="1" l="1"/>
  <c r="M500" i="1" s="1"/>
  <c r="N499" i="1"/>
  <c r="P499" i="1"/>
  <c r="R499" i="1"/>
  <c r="O499" i="1"/>
  <c r="Q499" i="1"/>
  <c r="D317" i="1"/>
  <c r="E317" i="1" s="1"/>
  <c r="B317" i="1"/>
  <c r="C317" i="1"/>
  <c r="S500" i="1" l="1"/>
  <c r="M501" i="1" s="1"/>
  <c r="N500" i="1"/>
  <c r="P500" i="1"/>
  <c r="R500" i="1"/>
  <c r="O500" i="1"/>
  <c r="Q500" i="1"/>
  <c r="F317" i="1"/>
  <c r="S501" i="1" l="1"/>
  <c r="M502" i="1" s="1"/>
  <c r="Q501" i="1"/>
  <c r="N501" i="1"/>
  <c r="R501" i="1"/>
  <c r="P501" i="1"/>
  <c r="O501" i="1"/>
  <c r="G317" i="1"/>
  <c r="I317" i="1" s="1"/>
  <c r="J317" i="1" s="1"/>
  <c r="A318" i="1" s="1"/>
  <c r="S502" i="1" l="1"/>
  <c r="M503" i="1" s="1"/>
  <c r="Q502" i="1"/>
  <c r="N502" i="1"/>
  <c r="R502" i="1"/>
  <c r="P502" i="1"/>
  <c r="O502" i="1"/>
  <c r="D318" i="1"/>
  <c r="E318" i="1" s="1"/>
  <c r="C318" i="1"/>
  <c r="B318" i="1"/>
  <c r="S503" i="1" l="1"/>
  <c r="M504" i="1" s="1"/>
  <c r="N503" i="1"/>
  <c r="P503" i="1"/>
  <c r="R503" i="1"/>
  <c r="O503" i="1"/>
  <c r="Q503" i="1"/>
  <c r="F318" i="1"/>
  <c r="S504" i="1" l="1"/>
  <c r="M505" i="1" s="1"/>
  <c r="R504" i="1"/>
  <c r="P504" i="1"/>
  <c r="O504" i="1"/>
  <c r="Q504" i="1"/>
  <c r="N504" i="1"/>
  <c r="G318" i="1"/>
  <c r="I318" i="1" s="1"/>
  <c r="J318" i="1" s="1"/>
  <c r="A319" i="1" s="1"/>
  <c r="S505" i="1" l="1"/>
  <c r="M506" i="1" s="1"/>
  <c r="P505" i="1"/>
  <c r="O505" i="1"/>
  <c r="Q505" i="1"/>
  <c r="N505" i="1"/>
  <c r="R505" i="1"/>
  <c r="C319" i="1"/>
  <c r="B319" i="1"/>
  <c r="D319" i="1"/>
  <c r="E319" i="1" s="1"/>
  <c r="S506" i="1" l="1"/>
  <c r="M507" i="1" s="1"/>
  <c r="P506" i="1"/>
  <c r="R506" i="1"/>
  <c r="Q506" i="1"/>
  <c r="N506" i="1"/>
  <c r="O506" i="1"/>
  <c r="F319" i="1"/>
  <c r="S507" i="1" l="1"/>
  <c r="M508" i="1" s="1"/>
  <c r="P507" i="1"/>
  <c r="N507" i="1"/>
  <c r="Q507" i="1"/>
  <c r="O507" i="1"/>
  <c r="R507" i="1"/>
  <c r="G319" i="1"/>
  <c r="I319" i="1" s="1"/>
  <c r="J319" i="1" s="1"/>
  <c r="A320" i="1" s="1"/>
  <c r="S508" i="1" l="1"/>
  <c r="M509" i="1" s="1"/>
  <c r="Q508" i="1"/>
  <c r="N508" i="1"/>
  <c r="R508" i="1"/>
  <c r="P508" i="1"/>
  <c r="O508" i="1"/>
  <c r="D320" i="1"/>
  <c r="E320" i="1" s="1"/>
  <c r="C320" i="1"/>
  <c r="B320" i="1"/>
  <c r="S509" i="1" l="1"/>
  <c r="M510" i="1" s="1"/>
  <c r="O509" i="1"/>
  <c r="N509" i="1"/>
  <c r="P509" i="1"/>
  <c r="R509" i="1"/>
  <c r="Q509" i="1"/>
  <c r="F320" i="1"/>
  <c r="S510" i="1" l="1"/>
  <c r="M511" i="1" s="1"/>
  <c r="Q510" i="1"/>
  <c r="P510" i="1"/>
  <c r="O510" i="1"/>
  <c r="N510" i="1"/>
  <c r="R510" i="1"/>
  <c r="G320" i="1"/>
  <c r="I320" i="1" s="1"/>
  <c r="J320" i="1" s="1"/>
  <c r="A321" i="1" s="1"/>
  <c r="S511" i="1" l="1"/>
  <c r="M512" i="1" s="1"/>
  <c r="P511" i="1"/>
  <c r="O511" i="1"/>
  <c r="Q511" i="1"/>
  <c r="N511" i="1"/>
  <c r="R511" i="1"/>
  <c r="B321" i="1"/>
  <c r="D321" i="1"/>
  <c r="E321" i="1" s="1"/>
  <c r="C321" i="1"/>
  <c r="S512" i="1" l="1"/>
  <c r="M513" i="1" s="1"/>
  <c r="R512" i="1"/>
  <c r="O512" i="1"/>
  <c r="Q512" i="1"/>
  <c r="N512" i="1"/>
  <c r="P512" i="1"/>
  <c r="F321" i="1"/>
  <c r="S513" i="1" l="1"/>
  <c r="M514" i="1" s="1"/>
  <c r="P513" i="1"/>
  <c r="Q513" i="1"/>
  <c r="O513" i="1"/>
  <c r="N513" i="1"/>
  <c r="R513" i="1"/>
  <c r="G321" i="1"/>
  <c r="I321" i="1" s="1"/>
  <c r="J321" i="1" s="1"/>
  <c r="A322" i="1" s="1"/>
  <c r="S514" i="1" l="1"/>
  <c r="M515" i="1" s="1"/>
  <c r="Q514" i="1"/>
  <c r="O514" i="1"/>
  <c r="N514" i="1"/>
  <c r="R514" i="1"/>
  <c r="P514" i="1"/>
  <c r="C322" i="1"/>
  <c r="D322" i="1"/>
  <c r="E322" i="1" s="1"/>
  <c r="B322" i="1"/>
  <c r="S515" i="1" l="1"/>
  <c r="M516" i="1" s="1"/>
  <c r="N515" i="1"/>
  <c r="P515" i="1"/>
  <c r="R515" i="1"/>
  <c r="Q515" i="1"/>
  <c r="O515" i="1"/>
  <c r="F322" i="1"/>
  <c r="S516" i="1" l="1"/>
  <c r="M517" i="1" s="1"/>
  <c r="O516" i="1"/>
  <c r="N516" i="1"/>
  <c r="R516" i="1"/>
  <c r="P516" i="1"/>
  <c r="Q516" i="1"/>
  <c r="G322" i="1"/>
  <c r="I322" i="1" s="1"/>
  <c r="J322" i="1" s="1"/>
  <c r="A323" i="1" s="1"/>
  <c r="S517" i="1" l="1"/>
  <c r="M518" i="1" s="1"/>
  <c r="Q517" i="1"/>
  <c r="N517" i="1"/>
  <c r="P517" i="1"/>
  <c r="R517" i="1"/>
  <c r="O517" i="1"/>
  <c r="B323" i="1"/>
  <c r="C323" i="1"/>
  <c r="D323" i="1"/>
  <c r="E323" i="1" s="1"/>
  <c r="S518" i="1" l="1"/>
  <c r="M519" i="1" s="1"/>
  <c r="O518" i="1"/>
  <c r="N518" i="1"/>
  <c r="R518" i="1"/>
  <c r="Q518" i="1"/>
  <c r="P518" i="1"/>
  <c r="F323" i="1"/>
  <c r="S519" i="1" l="1"/>
  <c r="M520" i="1" s="1"/>
  <c r="Q519" i="1"/>
  <c r="O519" i="1"/>
  <c r="N519" i="1"/>
  <c r="R519" i="1"/>
  <c r="P519" i="1"/>
  <c r="G323" i="1"/>
  <c r="I323" i="1" s="1"/>
  <c r="J323" i="1" s="1"/>
  <c r="A324" i="1" s="1"/>
  <c r="S520" i="1" l="1"/>
  <c r="M521" i="1" s="1"/>
  <c r="Q520" i="1"/>
  <c r="O520" i="1"/>
  <c r="N520" i="1"/>
  <c r="R520" i="1"/>
  <c r="P520" i="1"/>
  <c r="B324" i="1"/>
  <c r="C324" i="1"/>
  <c r="D324" i="1"/>
  <c r="E324" i="1" s="1"/>
  <c r="S521" i="1" l="1"/>
  <c r="M522" i="1" s="1"/>
  <c r="O521" i="1"/>
  <c r="R521" i="1"/>
  <c r="N521" i="1"/>
  <c r="Q521" i="1"/>
  <c r="P521" i="1"/>
  <c r="F324" i="1"/>
  <c r="S522" i="1" l="1"/>
  <c r="M523" i="1" s="1"/>
  <c r="P522" i="1"/>
  <c r="Q522" i="1"/>
  <c r="N522" i="1"/>
  <c r="R522" i="1"/>
  <c r="O522" i="1"/>
  <c r="G324" i="1"/>
  <c r="I324" i="1" s="1"/>
  <c r="J324" i="1" s="1"/>
  <c r="A325" i="1" s="1"/>
  <c r="S523" i="1" l="1"/>
  <c r="M524" i="1" s="1"/>
  <c r="Q523" i="1"/>
  <c r="N523" i="1"/>
  <c r="O523" i="1"/>
  <c r="P523" i="1"/>
  <c r="R523" i="1"/>
  <c r="B325" i="1"/>
  <c r="C325" i="1"/>
  <c r="D325" i="1"/>
  <c r="E325" i="1" s="1"/>
  <c r="S524" i="1" l="1"/>
  <c r="M525" i="1" s="1"/>
  <c r="P524" i="1"/>
  <c r="O524" i="1"/>
  <c r="R524" i="1"/>
  <c r="N524" i="1"/>
  <c r="Q524" i="1"/>
  <c r="F325" i="1"/>
  <c r="S525" i="1" l="1"/>
  <c r="M526" i="1" s="1"/>
  <c r="Q525" i="1"/>
  <c r="P525" i="1"/>
  <c r="N525" i="1"/>
  <c r="R525" i="1"/>
  <c r="O525" i="1"/>
  <c r="G325" i="1"/>
  <c r="I325" i="1" s="1"/>
  <c r="J325" i="1" s="1"/>
  <c r="A326" i="1" s="1"/>
  <c r="S526" i="1" l="1"/>
  <c r="M527" i="1" s="1"/>
  <c r="N526" i="1"/>
  <c r="O526" i="1"/>
  <c r="R526" i="1"/>
  <c r="P526" i="1"/>
  <c r="Q526" i="1"/>
  <c r="C326" i="1"/>
  <c r="D326" i="1"/>
  <c r="E326" i="1" s="1"/>
  <c r="B326" i="1"/>
  <c r="S527" i="1" l="1"/>
  <c r="M528" i="1" s="1"/>
  <c r="R527" i="1"/>
  <c r="N527" i="1"/>
  <c r="O527" i="1"/>
  <c r="P527" i="1"/>
  <c r="Q527" i="1"/>
  <c r="F326" i="1"/>
  <c r="S528" i="1" l="1"/>
  <c r="M529" i="1" s="1"/>
  <c r="P528" i="1"/>
  <c r="N528" i="1"/>
  <c r="O528" i="1"/>
  <c r="R528" i="1"/>
  <c r="Q528" i="1"/>
  <c r="G326" i="1"/>
  <c r="I326" i="1" s="1"/>
  <c r="J326" i="1" s="1"/>
  <c r="A327" i="1" s="1"/>
  <c r="S529" i="1" l="1"/>
  <c r="M530" i="1" s="1"/>
  <c r="N529" i="1"/>
  <c r="Q529" i="1"/>
  <c r="R529" i="1"/>
  <c r="P529" i="1"/>
  <c r="O529" i="1"/>
  <c r="C327" i="1"/>
  <c r="B327" i="1"/>
  <c r="D327" i="1"/>
  <c r="E327" i="1" s="1"/>
  <c r="S530" i="1" l="1"/>
  <c r="M531" i="1" s="1"/>
  <c r="Q530" i="1"/>
  <c r="O530" i="1"/>
  <c r="P530" i="1"/>
  <c r="R530" i="1"/>
  <c r="N530" i="1"/>
  <c r="F327" i="1"/>
  <c r="S531" i="1" l="1"/>
  <c r="M532" i="1" s="1"/>
  <c r="Q531" i="1"/>
  <c r="P531" i="1"/>
  <c r="N531" i="1"/>
  <c r="O531" i="1"/>
  <c r="R531" i="1"/>
  <c r="G327" i="1"/>
  <c r="I327" i="1" s="1"/>
  <c r="J327" i="1" s="1"/>
  <c r="A328" i="1" s="1"/>
  <c r="S532" i="1" l="1"/>
  <c r="M533" i="1" s="1"/>
  <c r="R532" i="1"/>
  <c r="Q532" i="1"/>
  <c r="N532" i="1"/>
  <c r="O532" i="1"/>
  <c r="P532" i="1"/>
  <c r="B328" i="1"/>
  <c r="C328" i="1"/>
  <c r="D328" i="1"/>
  <c r="E328" i="1" s="1"/>
  <c r="F328" i="1" s="1"/>
  <c r="S533" i="1" l="1"/>
  <c r="M534" i="1" s="1"/>
  <c r="R533" i="1"/>
  <c r="N533" i="1"/>
  <c r="O533" i="1"/>
  <c r="P533" i="1"/>
  <c r="Q533" i="1"/>
  <c r="G328" i="1"/>
  <c r="I328" i="1" s="1"/>
  <c r="J328" i="1" s="1"/>
  <c r="A329" i="1" s="1"/>
  <c r="S534" i="1" l="1"/>
  <c r="M535" i="1" s="1"/>
  <c r="P534" i="1"/>
  <c r="N534" i="1"/>
  <c r="O534" i="1"/>
  <c r="R534" i="1"/>
  <c r="Q534" i="1"/>
  <c r="B329" i="1"/>
  <c r="D329" i="1"/>
  <c r="E329" i="1" s="1"/>
  <c r="C329" i="1"/>
  <c r="S535" i="1" l="1"/>
  <c r="M536" i="1" s="1"/>
  <c r="N535" i="1"/>
  <c r="Q535" i="1"/>
  <c r="R535" i="1"/>
  <c r="P535" i="1"/>
  <c r="O535" i="1"/>
  <c r="F329" i="1"/>
  <c r="S536" i="1" l="1"/>
  <c r="M537" i="1" s="1"/>
  <c r="Q536" i="1"/>
  <c r="O536" i="1"/>
  <c r="P536" i="1"/>
  <c r="R536" i="1"/>
  <c r="N536" i="1"/>
  <c r="G329" i="1"/>
  <c r="I329" i="1" s="1"/>
  <c r="J329" i="1" s="1"/>
  <c r="A330" i="1" s="1"/>
  <c r="S537" i="1" l="1"/>
  <c r="M538" i="1" s="1"/>
  <c r="R537" i="1"/>
  <c r="Q537" i="1"/>
  <c r="P537" i="1"/>
  <c r="N537" i="1"/>
  <c r="O537" i="1"/>
  <c r="D330" i="1"/>
  <c r="E330" i="1" s="1"/>
  <c r="C330" i="1"/>
  <c r="B330" i="1"/>
  <c r="S538" i="1" l="1"/>
  <c r="M539" i="1" s="1"/>
  <c r="R538" i="1"/>
  <c r="Q538" i="1"/>
  <c r="P538" i="1"/>
  <c r="N538" i="1"/>
  <c r="O538" i="1"/>
  <c r="F330" i="1"/>
  <c r="S539" i="1" l="1"/>
  <c r="M540" i="1" s="1"/>
  <c r="P539" i="1"/>
  <c r="O539" i="1"/>
  <c r="R539" i="1"/>
  <c r="N539" i="1"/>
  <c r="Q539" i="1"/>
  <c r="G330" i="1"/>
  <c r="I330" i="1" s="1"/>
  <c r="J330" i="1" s="1"/>
  <c r="A331" i="1" s="1"/>
  <c r="S540" i="1" l="1"/>
  <c r="M541" i="1" s="1"/>
  <c r="R540" i="1"/>
  <c r="P540" i="1"/>
  <c r="N540" i="1"/>
  <c r="O540" i="1"/>
  <c r="Q540" i="1"/>
  <c r="B331" i="1"/>
  <c r="D331" i="1"/>
  <c r="E331" i="1" s="1"/>
  <c r="C331" i="1"/>
  <c r="S541" i="1" l="1"/>
  <c r="M542" i="1" s="1"/>
  <c r="O541" i="1"/>
  <c r="P541" i="1"/>
  <c r="R541" i="1"/>
  <c r="Q541" i="1"/>
  <c r="N541" i="1"/>
  <c r="F331" i="1"/>
  <c r="S542" i="1" l="1"/>
  <c r="M543" i="1" s="1"/>
  <c r="P542" i="1"/>
  <c r="O542" i="1"/>
  <c r="R542" i="1"/>
  <c r="N542" i="1"/>
  <c r="Q542" i="1"/>
  <c r="G331" i="1"/>
  <c r="I331" i="1" s="1"/>
  <c r="J331" i="1" s="1"/>
  <c r="A332" i="1" s="1"/>
  <c r="S543" i="1" l="1"/>
  <c r="M544" i="1" s="1"/>
  <c r="N543" i="1"/>
  <c r="Q543" i="1"/>
  <c r="P543" i="1"/>
  <c r="O543" i="1"/>
  <c r="R543" i="1"/>
  <c r="D332" i="1"/>
  <c r="E332" i="1" s="1"/>
  <c r="F332" i="1" s="1"/>
  <c r="B332" i="1"/>
  <c r="C332" i="1"/>
  <c r="S544" i="1" l="1"/>
  <c r="M545" i="1" s="1"/>
  <c r="O544" i="1"/>
  <c r="P544" i="1"/>
  <c r="R544" i="1"/>
  <c r="Q544" i="1"/>
  <c r="N544" i="1"/>
  <c r="G332" i="1"/>
  <c r="I332" i="1" s="1"/>
  <c r="J332" i="1" s="1"/>
  <c r="A333" i="1" s="1"/>
  <c r="S545" i="1" l="1"/>
  <c r="M546" i="1" s="1"/>
  <c r="O545" i="1"/>
  <c r="R545" i="1"/>
  <c r="N545" i="1"/>
  <c r="Q545" i="1"/>
  <c r="P545" i="1"/>
  <c r="D333" i="1"/>
  <c r="E333" i="1" s="1"/>
  <c r="F333" i="1" s="1"/>
  <c r="B333" i="1"/>
  <c r="C333" i="1"/>
  <c r="S546" i="1" l="1"/>
  <c r="M547" i="1" s="1"/>
  <c r="Q546" i="1"/>
  <c r="P546" i="1"/>
  <c r="O546" i="1"/>
  <c r="R546" i="1"/>
  <c r="N546" i="1"/>
  <c r="G333" i="1"/>
  <c r="I333" i="1" s="1"/>
  <c r="J333" i="1" s="1"/>
  <c r="A334" i="1" s="1"/>
  <c r="S547" i="1" l="1"/>
  <c r="M548" i="1" s="1"/>
  <c r="O547" i="1"/>
  <c r="P547" i="1"/>
  <c r="R547" i="1"/>
  <c r="Q547" i="1"/>
  <c r="N547" i="1"/>
  <c r="C334" i="1"/>
  <c r="B334" i="1"/>
  <c r="D334" i="1"/>
  <c r="E334" i="1" s="1"/>
  <c r="S548" i="1" l="1"/>
  <c r="M549" i="1" s="1"/>
  <c r="N548" i="1"/>
  <c r="Q548" i="1"/>
  <c r="R548" i="1"/>
  <c r="P548" i="1"/>
  <c r="O548" i="1"/>
  <c r="F334" i="1"/>
  <c r="S549" i="1" l="1"/>
  <c r="M550" i="1" s="1"/>
  <c r="N549" i="1"/>
  <c r="Q549" i="1"/>
  <c r="P549" i="1"/>
  <c r="O549" i="1"/>
  <c r="R549" i="1"/>
  <c r="G334" i="1"/>
  <c r="I334" i="1" s="1"/>
  <c r="J334" i="1" s="1"/>
  <c r="A335" i="1" s="1"/>
  <c r="S550" i="1" l="1"/>
  <c r="M551" i="1" s="1"/>
  <c r="P550" i="1"/>
  <c r="N550" i="1"/>
  <c r="O550" i="1"/>
  <c r="R550" i="1"/>
  <c r="Q550" i="1"/>
  <c r="D335" i="1"/>
  <c r="E335" i="1" s="1"/>
  <c r="B335" i="1"/>
  <c r="C335" i="1"/>
  <c r="S551" i="1" l="1"/>
  <c r="M552" i="1" s="1"/>
  <c r="N551" i="1"/>
  <c r="R551" i="1"/>
  <c r="O551" i="1"/>
  <c r="P551" i="1"/>
  <c r="Q551" i="1"/>
  <c r="F335" i="1"/>
  <c r="S552" i="1" l="1"/>
  <c r="M553" i="1" s="1"/>
  <c r="Q552" i="1"/>
  <c r="P552" i="1"/>
  <c r="O552" i="1"/>
  <c r="R552" i="1"/>
  <c r="N552" i="1"/>
  <c r="G335" i="1"/>
  <c r="I335" i="1" s="1"/>
  <c r="J335" i="1" s="1"/>
  <c r="A336" i="1" s="1"/>
  <c r="S553" i="1" l="1"/>
  <c r="M554" i="1" s="1"/>
  <c r="N553" i="1"/>
  <c r="O553" i="1"/>
  <c r="R553" i="1"/>
  <c r="Q553" i="1"/>
  <c r="P553" i="1"/>
  <c r="D336" i="1"/>
  <c r="E336" i="1" s="1"/>
  <c r="C336" i="1"/>
  <c r="B336" i="1"/>
  <c r="S554" i="1" l="1"/>
  <c r="M555" i="1" s="1"/>
  <c r="O554" i="1"/>
  <c r="Q554" i="1"/>
  <c r="N554" i="1"/>
  <c r="P554" i="1"/>
  <c r="R554" i="1"/>
  <c r="F336" i="1"/>
  <c r="S555" i="1" l="1"/>
  <c r="M556" i="1" s="1"/>
  <c r="O555" i="1"/>
  <c r="Q555" i="1"/>
  <c r="R555" i="1"/>
  <c r="P555" i="1"/>
  <c r="N555" i="1"/>
  <c r="G336" i="1"/>
  <c r="I336" i="1" s="1"/>
  <c r="J336" i="1" s="1"/>
  <c r="A337" i="1" s="1"/>
  <c r="S556" i="1" l="1"/>
  <c r="M557" i="1" s="1"/>
  <c r="R556" i="1"/>
  <c r="Q556" i="1"/>
  <c r="O556" i="1"/>
  <c r="P556" i="1"/>
  <c r="N556" i="1"/>
  <c r="F337" i="1"/>
  <c r="G337" i="1"/>
  <c r="J337" i="1"/>
  <c r="A338" i="1" s="1"/>
  <c r="E337" i="1"/>
  <c r="D337" i="1"/>
  <c r="B337" i="1"/>
  <c r="I337" i="1"/>
  <c r="C337" i="1"/>
  <c r="S557" i="1" l="1"/>
  <c r="M558" i="1" s="1"/>
  <c r="Q557" i="1"/>
  <c r="P557" i="1"/>
  <c r="R557" i="1"/>
  <c r="N557" i="1"/>
  <c r="O557" i="1"/>
  <c r="G338" i="1"/>
  <c r="F338" i="1"/>
  <c r="E338" i="1"/>
  <c r="J338" i="1"/>
  <c r="A339" i="1" s="1"/>
  <c r="D338" i="1"/>
  <c r="I338" i="1"/>
  <c r="B338" i="1"/>
  <c r="C338" i="1"/>
  <c r="S558" i="1" l="1"/>
  <c r="M559" i="1" s="1"/>
  <c r="O558" i="1"/>
  <c r="R558" i="1"/>
  <c r="N558" i="1"/>
  <c r="P558" i="1"/>
  <c r="Q558" i="1"/>
  <c r="E339" i="1"/>
  <c r="C339" i="1"/>
  <c r="I339" i="1"/>
  <c r="B339" i="1"/>
  <c r="G339" i="1"/>
  <c r="F339" i="1"/>
  <c r="D339" i="1"/>
  <c r="J339" i="1"/>
  <c r="A340" i="1" s="1"/>
  <c r="S559" i="1" l="1"/>
  <c r="M560" i="1" s="1"/>
  <c r="O559" i="1"/>
  <c r="N559" i="1"/>
  <c r="R559" i="1"/>
  <c r="Q559" i="1"/>
  <c r="P559" i="1"/>
  <c r="D340" i="1"/>
  <c r="I340" i="1"/>
  <c r="B340" i="1"/>
  <c r="F340" i="1"/>
  <c r="C340" i="1"/>
  <c r="G340" i="1"/>
  <c r="E340" i="1"/>
  <c r="J340" i="1"/>
  <c r="A341" i="1" s="1"/>
  <c r="S560" i="1" l="1"/>
  <c r="M561" i="1" s="1"/>
  <c r="O560" i="1"/>
  <c r="R560" i="1"/>
  <c r="N560" i="1"/>
  <c r="Q560" i="1"/>
  <c r="P560" i="1"/>
  <c r="G341" i="1"/>
  <c r="F341" i="1"/>
  <c r="C341" i="1"/>
  <c r="E341" i="1"/>
  <c r="I341" i="1"/>
  <c r="D341" i="1"/>
  <c r="B341" i="1"/>
  <c r="J341" i="1"/>
  <c r="A342" i="1" s="1"/>
  <c r="S561" i="1" l="1"/>
  <c r="M562" i="1" s="1"/>
  <c r="N561" i="1"/>
  <c r="Q561" i="1"/>
  <c r="P561" i="1"/>
  <c r="O561" i="1"/>
  <c r="R561" i="1"/>
  <c r="D342" i="1"/>
  <c r="F342" i="1"/>
  <c r="B342" i="1"/>
  <c r="E342" i="1"/>
  <c r="G342" i="1"/>
  <c r="J342" i="1"/>
  <c r="A343" i="1" s="1"/>
  <c r="I342" i="1"/>
  <c r="C342" i="1"/>
  <c r="S562" i="1" l="1"/>
  <c r="M563" i="1" s="1"/>
  <c r="P562" i="1"/>
  <c r="N562" i="1"/>
  <c r="O562" i="1"/>
  <c r="R562" i="1"/>
  <c r="Q562" i="1"/>
  <c r="E343" i="1"/>
  <c r="J343" i="1"/>
  <c r="A344" i="1" s="1"/>
  <c r="I343" i="1"/>
  <c r="C343" i="1"/>
  <c r="B343" i="1"/>
  <c r="D343" i="1"/>
  <c r="F343" i="1"/>
  <c r="G343" i="1"/>
  <c r="S563" i="1" l="1"/>
  <c r="M564" i="1" s="1"/>
  <c r="Q563" i="1"/>
  <c r="P563" i="1"/>
  <c r="R563" i="1"/>
  <c r="O563" i="1"/>
  <c r="N563" i="1"/>
  <c r="B344" i="1"/>
  <c r="I344" i="1"/>
  <c r="D344" i="1"/>
  <c r="F344" i="1"/>
  <c r="C344" i="1"/>
  <c r="G344" i="1"/>
  <c r="J344" i="1"/>
  <c r="A345" i="1" s="1"/>
  <c r="E344" i="1"/>
  <c r="S564" i="1" l="1"/>
  <c r="M565" i="1" s="1"/>
  <c r="O564" i="1"/>
  <c r="Q564" i="1"/>
  <c r="R564" i="1"/>
  <c r="P564" i="1"/>
  <c r="N564" i="1"/>
  <c r="D345" i="1"/>
  <c r="I345" i="1"/>
  <c r="C345" i="1"/>
  <c r="B345" i="1"/>
  <c r="G345" i="1"/>
  <c r="F345" i="1"/>
  <c r="E345" i="1"/>
  <c r="J345" i="1"/>
  <c r="A346" i="1" s="1"/>
  <c r="S565" i="1" l="1"/>
  <c r="M566" i="1" s="1"/>
  <c r="R565" i="1"/>
  <c r="Q565" i="1"/>
  <c r="P565" i="1"/>
  <c r="N565" i="1"/>
  <c r="O565" i="1"/>
  <c r="C346" i="1"/>
  <c r="G346" i="1"/>
  <c r="J346" i="1"/>
  <c r="A347" i="1" s="1"/>
  <c r="I346" i="1"/>
  <c r="B346" i="1"/>
  <c r="F346" i="1"/>
  <c r="E346" i="1"/>
  <c r="D346" i="1"/>
  <c r="S566" i="1" l="1"/>
  <c r="M567" i="1" s="1"/>
  <c r="N566" i="1"/>
  <c r="P566" i="1"/>
  <c r="Q566" i="1"/>
  <c r="O566" i="1"/>
  <c r="R566" i="1"/>
  <c r="C347" i="1"/>
  <c r="B347" i="1"/>
  <c r="G347" i="1"/>
  <c r="E347" i="1"/>
  <c r="F347" i="1"/>
  <c r="J347" i="1"/>
  <c r="A348" i="1" s="1"/>
  <c r="D347" i="1"/>
  <c r="I347" i="1"/>
  <c r="S567" i="1" l="1"/>
  <c r="M568" i="1" s="1"/>
  <c r="N567" i="1"/>
  <c r="R567" i="1"/>
  <c r="O567" i="1"/>
  <c r="Q567" i="1"/>
  <c r="P567" i="1"/>
  <c r="B348" i="1"/>
  <c r="G348" i="1"/>
  <c r="F348" i="1"/>
  <c r="D348" i="1"/>
  <c r="E348" i="1"/>
  <c r="J348" i="1"/>
  <c r="A349" i="1" s="1"/>
  <c r="I348" i="1"/>
  <c r="C348" i="1"/>
  <c r="S568" i="1" l="1"/>
  <c r="M569" i="1" s="1"/>
  <c r="N568" i="1"/>
  <c r="O568" i="1"/>
  <c r="R568" i="1"/>
  <c r="Q568" i="1"/>
  <c r="P568" i="1"/>
  <c r="J349" i="1"/>
  <c r="A350" i="1" s="1"/>
  <c r="B349" i="1"/>
  <c r="G349" i="1"/>
  <c r="C349" i="1"/>
  <c r="E349" i="1"/>
  <c r="F349" i="1"/>
  <c r="D349" i="1"/>
  <c r="I349" i="1"/>
  <c r="S569" i="1" l="1"/>
  <c r="M570" i="1" s="1"/>
  <c r="P569" i="1"/>
  <c r="N569" i="1"/>
  <c r="R569" i="1"/>
  <c r="O569" i="1"/>
  <c r="Q569" i="1"/>
  <c r="J350" i="1"/>
  <c r="A351" i="1" s="1"/>
  <c r="F350" i="1"/>
  <c r="C350" i="1"/>
  <c r="E350" i="1"/>
  <c r="D350" i="1"/>
  <c r="I350" i="1"/>
  <c r="B350" i="1"/>
  <c r="G350" i="1"/>
  <c r="S570" i="1" l="1"/>
  <c r="M571" i="1" s="1"/>
  <c r="O570" i="1"/>
  <c r="R570" i="1"/>
  <c r="N570" i="1"/>
  <c r="Q570" i="1"/>
  <c r="P570" i="1"/>
  <c r="F351" i="1"/>
  <c r="D351" i="1"/>
  <c r="I351" i="1"/>
  <c r="B351" i="1"/>
  <c r="G351" i="1"/>
  <c r="E351" i="1"/>
  <c r="J351" i="1"/>
  <c r="A352" i="1" s="1"/>
  <c r="C351" i="1"/>
  <c r="S571" i="1" l="1"/>
  <c r="M572" i="1" s="1"/>
  <c r="O571" i="1"/>
  <c r="P571" i="1"/>
  <c r="R571" i="1"/>
  <c r="Q571" i="1"/>
  <c r="N571" i="1"/>
  <c r="C352" i="1"/>
  <c r="B352" i="1"/>
  <c r="F352" i="1"/>
  <c r="E352" i="1"/>
  <c r="I352" i="1"/>
  <c r="J352" i="1"/>
  <c r="A353" i="1" s="1"/>
  <c r="D352" i="1"/>
  <c r="G352" i="1"/>
  <c r="S572" i="1" l="1"/>
  <c r="M573" i="1" s="1"/>
  <c r="O572" i="1"/>
  <c r="R572" i="1"/>
  <c r="N572" i="1"/>
  <c r="Q572" i="1"/>
  <c r="P572" i="1"/>
  <c r="C353" i="1"/>
  <c r="E353" i="1"/>
  <c r="F353" i="1"/>
  <c r="D353" i="1"/>
  <c r="I353" i="1"/>
  <c r="J353" i="1"/>
  <c r="A354" i="1" s="1"/>
  <c r="B353" i="1"/>
  <c r="G353" i="1"/>
  <c r="S573" i="1" l="1"/>
  <c r="M574" i="1" s="1"/>
  <c r="N573" i="1"/>
  <c r="Q573" i="1"/>
  <c r="P573" i="1"/>
  <c r="O573" i="1"/>
  <c r="R573" i="1"/>
  <c r="F354" i="1"/>
  <c r="E354" i="1"/>
  <c r="I354" i="1"/>
  <c r="J354" i="1"/>
  <c r="A355" i="1" s="1"/>
  <c r="D354" i="1"/>
  <c r="G354" i="1"/>
  <c r="C354" i="1"/>
  <c r="B354" i="1"/>
  <c r="S574" i="1" l="1"/>
  <c r="M575" i="1" s="1"/>
  <c r="R574" i="1"/>
  <c r="Q574" i="1"/>
  <c r="P574" i="1"/>
  <c r="N574" i="1"/>
  <c r="O574" i="1"/>
  <c r="C355" i="1"/>
  <c r="F355" i="1"/>
  <c r="D355" i="1"/>
  <c r="E355" i="1"/>
  <c r="J355" i="1"/>
  <c r="A356" i="1" s="1"/>
  <c r="B355" i="1"/>
  <c r="I355" i="1"/>
  <c r="G355" i="1"/>
  <c r="S575" i="1" l="1"/>
  <c r="M576" i="1" s="1"/>
  <c r="P575" i="1"/>
  <c r="N575" i="1"/>
  <c r="R575" i="1"/>
  <c r="O575" i="1"/>
  <c r="Q575" i="1"/>
  <c r="E356" i="1"/>
  <c r="B356" i="1"/>
  <c r="D356" i="1"/>
  <c r="J356" i="1"/>
  <c r="A357" i="1" s="1"/>
  <c r="F356" i="1"/>
  <c r="I356" i="1"/>
  <c r="C356" i="1"/>
  <c r="G356" i="1"/>
  <c r="S576" i="1" l="1"/>
  <c r="M577" i="1" s="1"/>
  <c r="O576" i="1"/>
  <c r="R576" i="1"/>
  <c r="N576" i="1"/>
  <c r="Q576" i="1"/>
  <c r="P576" i="1"/>
  <c r="E357" i="1"/>
  <c r="J357" i="1"/>
  <c r="A358" i="1" s="1"/>
  <c r="I357" i="1"/>
  <c r="B357" i="1"/>
  <c r="G357" i="1"/>
  <c r="C357" i="1"/>
  <c r="F357" i="1"/>
  <c r="D357" i="1"/>
  <c r="S577" i="1" l="1"/>
  <c r="M578" i="1" s="1"/>
  <c r="N577" i="1"/>
  <c r="O577" i="1"/>
  <c r="R577" i="1"/>
  <c r="Q577" i="1"/>
  <c r="P577" i="1"/>
  <c r="I358" i="1"/>
  <c r="D358" i="1"/>
  <c r="G358" i="1"/>
  <c r="C358" i="1"/>
  <c r="J358" i="1"/>
  <c r="A359" i="1" s="1"/>
  <c r="B358" i="1"/>
  <c r="F358" i="1"/>
  <c r="E358" i="1"/>
  <c r="S578" i="1" l="1"/>
  <c r="M579" i="1" s="1"/>
  <c r="N578" i="1"/>
  <c r="Q578" i="1"/>
  <c r="P578" i="1"/>
  <c r="O578" i="1"/>
  <c r="R578" i="1"/>
  <c r="B359" i="1"/>
  <c r="F359" i="1"/>
  <c r="E359" i="1"/>
  <c r="C359" i="1"/>
  <c r="J359" i="1"/>
  <c r="A360" i="1" s="1"/>
  <c r="I359" i="1"/>
  <c r="D359" i="1"/>
  <c r="G359" i="1"/>
  <c r="S579" i="1" l="1"/>
  <c r="M580" i="1" s="1"/>
  <c r="Q579" i="1"/>
  <c r="R579" i="1"/>
  <c r="P579" i="1"/>
  <c r="N579" i="1"/>
  <c r="O579" i="1"/>
  <c r="D360" i="1"/>
  <c r="F360" i="1"/>
  <c r="I360" i="1"/>
  <c r="J360" i="1"/>
  <c r="A361" i="1" s="1"/>
  <c r="G360" i="1"/>
  <c r="E360" i="1"/>
  <c r="C360" i="1"/>
  <c r="B360" i="1"/>
  <c r="S580" i="1" l="1"/>
  <c r="M581" i="1" s="1"/>
  <c r="N580" i="1"/>
  <c r="O580" i="1"/>
  <c r="R580" i="1"/>
  <c r="Q580" i="1"/>
  <c r="P580" i="1"/>
  <c r="G361" i="1"/>
  <c r="F361" i="1"/>
  <c r="C361" i="1"/>
  <c r="J361" i="1"/>
  <c r="A362" i="1" s="1"/>
  <c r="E361" i="1"/>
  <c r="D361" i="1"/>
  <c r="B361" i="1"/>
  <c r="I361" i="1"/>
  <c r="S581" i="1" l="1"/>
  <c r="M582" i="1" s="1"/>
  <c r="Q581" i="1"/>
  <c r="N581" i="1"/>
  <c r="P581" i="1"/>
  <c r="R581" i="1"/>
  <c r="O581" i="1"/>
  <c r="D362" i="1"/>
  <c r="E362" i="1"/>
  <c r="B362" i="1"/>
  <c r="C362" i="1"/>
  <c r="I362" i="1"/>
  <c r="F362" i="1"/>
  <c r="G362" i="1"/>
  <c r="J362" i="1"/>
  <c r="A363" i="1" s="1"/>
  <c r="S582" i="1" l="1"/>
  <c r="M583" i="1" s="1"/>
  <c r="O582" i="1"/>
  <c r="N582" i="1"/>
  <c r="R582" i="1"/>
  <c r="P582" i="1"/>
  <c r="Q582" i="1"/>
  <c r="B363" i="1"/>
  <c r="G363" i="1"/>
  <c r="F363" i="1"/>
  <c r="C363" i="1"/>
  <c r="J363" i="1"/>
  <c r="A364" i="1" s="1"/>
  <c r="E363" i="1"/>
  <c r="I363" i="1"/>
  <c r="D363" i="1"/>
  <c r="S583" i="1" l="1"/>
  <c r="M584" i="1" s="1"/>
  <c r="N583" i="1"/>
  <c r="P583" i="1"/>
  <c r="R583" i="1"/>
  <c r="Q583" i="1"/>
  <c r="O583" i="1"/>
  <c r="G364" i="1"/>
  <c r="F364" i="1"/>
  <c r="D364" i="1"/>
  <c r="J364" i="1"/>
  <c r="A365" i="1" s="1"/>
  <c r="E364" i="1"/>
  <c r="B364" i="1"/>
  <c r="I364" i="1"/>
  <c r="C364" i="1"/>
  <c r="S584" i="1" l="1"/>
  <c r="M585" i="1" s="1"/>
  <c r="N584" i="1"/>
  <c r="P584" i="1"/>
  <c r="R584" i="1"/>
  <c r="O584" i="1"/>
  <c r="Q584" i="1"/>
  <c r="D365" i="1"/>
  <c r="I365" i="1"/>
  <c r="B365" i="1"/>
  <c r="E365" i="1"/>
  <c r="C365" i="1"/>
  <c r="G365" i="1"/>
  <c r="F365" i="1"/>
  <c r="J365" i="1"/>
  <c r="A366" i="1" s="1"/>
  <c r="S585" i="1" l="1"/>
  <c r="M586" i="1" s="1"/>
  <c r="R585" i="1"/>
  <c r="P585" i="1"/>
  <c r="O585" i="1"/>
  <c r="Q585" i="1"/>
  <c r="N585" i="1"/>
  <c r="E366" i="1"/>
  <c r="I366" i="1"/>
  <c r="D366" i="1"/>
  <c r="G366" i="1"/>
  <c r="F366" i="1"/>
  <c r="C366" i="1"/>
  <c r="J366" i="1"/>
  <c r="A367" i="1" s="1"/>
  <c r="B366" i="1"/>
  <c r="S586" i="1" l="1"/>
  <c r="M587" i="1" s="1"/>
  <c r="Q586" i="1"/>
  <c r="N586" i="1"/>
  <c r="R586" i="1"/>
  <c r="P586" i="1"/>
  <c r="O586" i="1"/>
  <c r="B367" i="1"/>
  <c r="I367" i="1"/>
  <c r="C367" i="1"/>
  <c r="F367" i="1"/>
  <c r="E367" i="1"/>
  <c r="J367" i="1"/>
  <c r="A368" i="1" s="1"/>
  <c r="G367" i="1"/>
  <c r="D367" i="1"/>
  <c r="S587" i="1" l="1"/>
  <c r="M588" i="1" s="1"/>
  <c r="R587" i="1"/>
  <c r="O587" i="1"/>
  <c r="P587" i="1"/>
  <c r="N587" i="1"/>
  <c r="Q587" i="1"/>
  <c r="D368" i="1"/>
  <c r="E368" i="1"/>
  <c r="C368" i="1"/>
  <c r="B368" i="1"/>
  <c r="I368" i="1"/>
  <c r="F368" i="1"/>
  <c r="G368" i="1"/>
  <c r="J368" i="1"/>
  <c r="A369" i="1" s="1"/>
  <c r="S588" i="1" l="1"/>
  <c r="M589" i="1" s="1"/>
  <c r="Q588" i="1"/>
  <c r="O588" i="1"/>
  <c r="N588" i="1"/>
  <c r="P588" i="1"/>
  <c r="R588" i="1"/>
  <c r="E369" i="1"/>
  <c r="D369" i="1"/>
  <c r="B369" i="1"/>
  <c r="I369" i="1"/>
  <c r="C369" i="1"/>
  <c r="G369" i="1"/>
  <c r="J369" i="1"/>
  <c r="A370" i="1" s="1"/>
  <c r="F369" i="1"/>
  <c r="S589" i="1" l="1"/>
  <c r="M590" i="1" s="1"/>
  <c r="P589" i="1"/>
  <c r="O589" i="1"/>
  <c r="Q589" i="1"/>
  <c r="N589" i="1"/>
  <c r="R589" i="1"/>
  <c r="D370" i="1"/>
  <c r="I370" i="1"/>
  <c r="C370" i="1"/>
  <c r="F370" i="1"/>
  <c r="B370" i="1"/>
  <c r="G370" i="1"/>
  <c r="E370" i="1"/>
  <c r="J370" i="1"/>
  <c r="A371" i="1" s="1"/>
  <c r="S590" i="1" l="1"/>
  <c r="M591" i="1" s="1"/>
  <c r="Q590" i="1"/>
  <c r="O590" i="1"/>
  <c r="N590" i="1"/>
  <c r="P590" i="1"/>
  <c r="R590" i="1"/>
  <c r="G371" i="1"/>
  <c r="D371" i="1"/>
  <c r="J371" i="1"/>
  <c r="A372" i="1" s="1"/>
  <c r="I371" i="1"/>
  <c r="E371" i="1"/>
  <c r="C371" i="1"/>
  <c r="F371" i="1"/>
  <c r="B371" i="1"/>
  <c r="S591" i="1" l="1"/>
  <c r="M592" i="1" s="1"/>
  <c r="N591" i="1"/>
  <c r="O591" i="1"/>
  <c r="R591" i="1"/>
  <c r="P591" i="1"/>
  <c r="Q591" i="1"/>
  <c r="C372" i="1"/>
  <c r="G372" i="1"/>
  <c r="E372" i="1"/>
  <c r="J372" i="1"/>
  <c r="A373" i="1" s="1"/>
  <c r="F372" i="1"/>
  <c r="B372" i="1"/>
  <c r="D372" i="1"/>
  <c r="I372" i="1"/>
  <c r="S592" i="1" l="1"/>
  <c r="M593" i="1" s="1"/>
  <c r="Q592" i="1"/>
  <c r="N592" i="1"/>
  <c r="P592" i="1"/>
  <c r="O592" i="1"/>
  <c r="R592" i="1"/>
  <c r="G373" i="1"/>
  <c r="F373" i="1"/>
  <c r="D373" i="1"/>
  <c r="E373" i="1"/>
  <c r="J373" i="1"/>
  <c r="A374" i="1" s="1"/>
  <c r="B373" i="1"/>
  <c r="I373" i="1"/>
  <c r="C373" i="1"/>
  <c r="S593" i="1" l="1"/>
  <c r="M594" i="1" s="1"/>
  <c r="R593" i="1"/>
  <c r="O593" i="1"/>
  <c r="Q593" i="1"/>
  <c r="N593" i="1"/>
  <c r="P593" i="1"/>
  <c r="C374" i="1"/>
  <c r="E374" i="1"/>
  <c r="F374" i="1"/>
  <c r="D374" i="1"/>
  <c r="I374" i="1"/>
  <c r="B374" i="1"/>
  <c r="G374" i="1"/>
  <c r="J374" i="1"/>
  <c r="A375" i="1" s="1"/>
  <c r="S594" i="1" l="1"/>
  <c r="M595" i="1" s="1"/>
  <c r="N594" i="1"/>
  <c r="R594" i="1"/>
  <c r="P594" i="1"/>
  <c r="O594" i="1"/>
  <c r="Q594" i="1"/>
  <c r="E375" i="1"/>
  <c r="D375" i="1"/>
  <c r="B375" i="1"/>
  <c r="I375" i="1"/>
  <c r="J375" i="1"/>
  <c r="A376" i="1" s="1"/>
  <c r="F375" i="1"/>
  <c r="C375" i="1"/>
  <c r="G375" i="1"/>
  <c r="S595" i="1" l="1"/>
  <c r="M596" i="1" s="1"/>
  <c r="Q595" i="1"/>
  <c r="N595" i="1"/>
  <c r="P595" i="1"/>
  <c r="R595" i="1"/>
  <c r="O595" i="1"/>
  <c r="B376" i="1"/>
  <c r="I376" i="1"/>
  <c r="G376" i="1"/>
  <c r="E376" i="1"/>
  <c r="D376" i="1"/>
  <c r="J376" i="1"/>
  <c r="A377" i="1" s="1"/>
  <c r="F376" i="1"/>
  <c r="C376" i="1"/>
  <c r="S596" i="1" l="1"/>
  <c r="M597" i="1" s="1"/>
  <c r="Q596" i="1"/>
  <c r="N596" i="1"/>
  <c r="P596" i="1"/>
  <c r="R596" i="1"/>
  <c r="O596" i="1"/>
  <c r="C377" i="1"/>
  <c r="F377" i="1"/>
  <c r="D377" i="1"/>
  <c r="E377" i="1"/>
  <c r="J377" i="1"/>
  <c r="A378" i="1" s="1"/>
  <c r="B377" i="1"/>
  <c r="I377" i="1"/>
  <c r="G377" i="1"/>
  <c r="S597" i="1" l="1"/>
  <c r="M598" i="1" s="1"/>
  <c r="O597" i="1"/>
  <c r="N597" i="1"/>
  <c r="P597" i="1"/>
  <c r="Q597" i="1"/>
  <c r="R597" i="1"/>
  <c r="D378" i="1"/>
  <c r="J378" i="1"/>
  <c r="A379" i="1" s="1"/>
  <c r="F378" i="1"/>
  <c r="I378" i="1"/>
  <c r="C378" i="1"/>
  <c r="G378" i="1"/>
  <c r="E378" i="1"/>
  <c r="B378" i="1"/>
  <c r="S598" i="1" l="1"/>
  <c r="M599" i="1" s="1"/>
  <c r="R598" i="1"/>
  <c r="P598" i="1"/>
  <c r="O598" i="1"/>
  <c r="N598" i="1"/>
  <c r="Q598" i="1"/>
  <c r="D379" i="1"/>
  <c r="J379" i="1"/>
  <c r="A380" i="1" s="1"/>
  <c r="I379" i="1"/>
  <c r="G379" i="1"/>
  <c r="E379" i="1"/>
  <c r="F379" i="1"/>
  <c r="C379" i="1"/>
  <c r="B379" i="1"/>
  <c r="S599" i="1" l="1"/>
  <c r="M600" i="1" s="1"/>
  <c r="R599" i="1"/>
  <c r="P599" i="1"/>
  <c r="O599" i="1"/>
  <c r="Q599" i="1"/>
  <c r="N599" i="1"/>
  <c r="D380" i="1"/>
  <c r="E380" i="1"/>
  <c r="J380" i="1"/>
  <c r="A381" i="1" s="1"/>
  <c r="F380" i="1"/>
  <c r="I380" i="1"/>
  <c r="B380" i="1"/>
  <c r="G380" i="1"/>
  <c r="C380" i="1"/>
  <c r="S600" i="1" l="1"/>
  <c r="M601" i="1" s="1"/>
  <c r="R600" i="1"/>
  <c r="P600" i="1"/>
  <c r="Q600" i="1"/>
  <c r="O600" i="1"/>
  <c r="N600" i="1"/>
  <c r="E381" i="1"/>
  <c r="F381" i="1"/>
  <c r="B381" i="1"/>
  <c r="D381" i="1"/>
  <c r="J381" i="1"/>
  <c r="A382" i="1" s="1"/>
  <c r="I381" i="1"/>
  <c r="C381" i="1"/>
  <c r="G381" i="1"/>
  <c r="S601" i="1" l="1"/>
  <c r="M602" i="1" s="1"/>
  <c r="N601" i="1"/>
  <c r="R601" i="1"/>
  <c r="P601" i="1"/>
  <c r="O601" i="1"/>
  <c r="Q601" i="1"/>
  <c r="E382" i="1"/>
  <c r="B382" i="1"/>
  <c r="D382" i="1"/>
  <c r="J382" i="1"/>
  <c r="A383" i="1" s="1"/>
  <c r="F382" i="1"/>
  <c r="I382" i="1"/>
  <c r="C382" i="1"/>
  <c r="G382" i="1"/>
  <c r="S602" i="1" l="1"/>
  <c r="M603" i="1" s="1"/>
  <c r="R602" i="1"/>
  <c r="Q602" i="1"/>
  <c r="O602" i="1"/>
  <c r="N602" i="1"/>
  <c r="P602" i="1"/>
  <c r="F383" i="1"/>
  <c r="B383" i="1"/>
  <c r="I383" i="1"/>
  <c r="J383" i="1"/>
  <c r="A384" i="1" s="1"/>
  <c r="G383" i="1"/>
  <c r="C383" i="1"/>
  <c r="D383" i="1"/>
  <c r="E383" i="1"/>
  <c r="S603" i="1" l="1"/>
  <c r="M604" i="1" s="1"/>
  <c r="Q603" i="1"/>
  <c r="N603" i="1"/>
  <c r="R603" i="1"/>
  <c r="P603" i="1"/>
  <c r="O603" i="1"/>
  <c r="G384" i="1"/>
  <c r="B384" i="1"/>
  <c r="C384" i="1"/>
  <c r="E384" i="1"/>
  <c r="F384" i="1"/>
  <c r="J384" i="1"/>
  <c r="A385" i="1" s="1"/>
  <c r="D384" i="1"/>
  <c r="I384" i="1"/>
  <c r="S604" i="1" l="1"/>
  <c r="M605" i="1" s="1"/>
  <c r="N604" i="1"/>
  <c r="R604" i="1"/>
  <c r="P604" i="1"/>
  <c r="O604" i="1"/>
  <c r="Q604" i="1"/>
  <c r="F385" i="1"/>
  <c r="G385" i="1"/>
  <c r="J385" i="1"/>
  <c r="A386" i="1" s="1"/>
  <c r="B385" i="1"/>
  <c r="E385" i="1"/>
  <c r="D385" i="1"/>
  <c r="C385" i="1"/>
  <c r="I385" i="1"/>
  <c r="S605" i="1" l="1"/>
  <c r="M606" i="1" s="1"/>
  <c r="O605" i="1"/>
  <c r="N605" i="1"/>
  <c r="R605" i="1"/>
  <c r="P605" i="1"/>
  <c r="Q605" i="1"/>
  <c r="C386" i="1"/>
  <c r="E386" i="1"/>
  <c r="I386" i="1"/>
  <c r="F386" i="1"/>
  <c r="D386" i="1"/>
  <c r="G386" i="1"/>
  <c r="B386" i="1"/>
  <c r="J386" i="1"/>
  <c r="A387" i="1" s="1"/>
  <c r="S606" i="1" l="1"/>
  <c r="M607" i="1" s="1"/>
  <c r="O606" i="1"/>
  <c r="N606" i="1"/>
  <c r="R606" i="1"/>
  <c r="P606" i="1"/>
  <c r="Q606" i="1"/>
  <c r="C387" i="1"/>
  <c r="J387" i="1"/>
  <c r="A388" i="1" s="1"/>
  <c r="G387" i="1"/>
  <c r="E387" i="1"/>
  <c r="B387" i="1"/>
  <c r="D387" i="1"/>
  <c r="I387" i="1"/>
  <c r="F387" i="1"/>
  <c r="S607" i="1" l="1"/>
  <c r="M608" i="1" s="1"/>
  <c r="P607" i="1"/>
  <c r="O607" i="1"/>
  <c r="Q607" i="1"/>
  <c r="N607" i="1"/>
  <c r="R607" i="1"/>
  <c r="G388" i="1"/>
  <c r="B388" i="1"/>
  <c r="D388" i="1"/>
  <c r="I388" i="1"/>
  <c r="C388" i="1"/>
  <c r="E388" i="1"/>
  <c r="J388" i="1"/>
  <c r="A389" i="1" s="1"/>
  <c r="F388" i="1"/>
  <c r="S608" i="1" l="1"/>
  <c r="M609" i="1" s="1"/>
  <c r="R608" i="1"/>
  <c r="Q608" i="1"/>
  <c r="O608" i="1"/>
  <c r="N608" i="1"/>
  <c r="P608" i="1"/>
  <c r="J389" i="1"/>
  <c r="A390" i="1" s="1"/>
  <c r="C389" i="1"/>
  <c r="F389" i="1"/>
  <c r="G389" i="1"/>
  <c r="I389" i="1"/>
  <c r="B389" i="1"/>
  <c r="E389" i="1"/>
  <c r="D389" i="1"/>
  <c r="S609" i="1" l="1"/>
  <c r="M610" i="1" s="1"/>
  <c r="Q609" i="1"/>
  <c r="O609" i="1"/>
  <c r="N609" i="1"/>
  <c r="R609" i="1"/>
  <c r="P609" i="1"/>
  <c r="C390" i="1"/>
  <c r="E390" i="1"/>
  <c r="F390" i="1"/>
  <c r="G390" i="1"/>
  <c r="D390" i="1"/>
  <c r="J390" i="1"/>
  <c r="A391" i="1" s="1"/>
  <c r="I390" i="1"/>
  <c r="B390" i="1"/>
  <c r="S610" i="1" l="1"/>
  <c r="M611" i="1" s="1"/>
  <c r="R610" i="1"/>
  <c r="O610" i="1"/>
  <c r="N610" i="1"/>
  <c r="P610" i="1"/>
  <c r="Q610" i="1"/>
  <c r="J391" i="1"/>
  <c r="A392" i="1" s="1"/>
  <c r="I391" i="1"/>
  <c r="E391" i="1"/>
  <c r="D391" i="1"/>
  <c r="C391" i="1"/>
  <c r="B391" i="1"/>
  <c r="F391" i="1"/>
  <c r="G391" i="1"/>
  <c r="S611" i="1" l="1"/>
  <c r="M612" i="1" s="1"/>
  <c r="N611" i="1"/>
  <c r="P611" i="1"/>
  <c r="R611" i="1"/>
  <c r="Q611" i="1"/>
  <c r="O611" i="1"/>
  <c r="E392" i="1"/>
  <c r="D392" i="1"/>
  <c r="G392" i="1"/>
  <c r="F392" i="1"/>
  <c r="I392" i="1"/>
  <c r="B392" i="1"/>
  <c r="J392" i="1"/>
  <c r="A393" i="1" s="1"/>
  <c r="C392" i="1"/>
  <c r="S612" i="1" l="1"/>
  <c r="M613" i="1" s="1"/>
  <c r="O612" i="1"/>
  <c r="N612" i="1"/>
  <c r="R612" i="1"/>
  <c r="P612" i="1"/>
  <c r="Q612" i="1"/>
  <c r="E393" i="1"/>
  <c r="G393" i="1"/>
  <c r="J393" i="1"/>
  <c r="A394" i="1" s="1"/>
  <c r="F393" i="1"/>
  <c r="D393" i="1"/>
  <c r="B393" i="1"/>
  <c r="I393" i="1"/>
  <c r="C393" i="1"/>
  <c r="S613" i="1" l="1"/>
  <c r="M614" i="1" s="1"/>
  <c r="O613" i="1"/>
  <c r="Q613" i="1"/>
  <c r="N613" i="1"/>
  <c r="P613" i="1"/>
  <c r="R613" i="1"/>
  <c r="G394" i="1"/>
  <c r="F394" i="1"/>
  <c r="J394" i="1"/>
  <c r="A402" i="1" s="1"/>
  <c r="C394" i="1"/>
  <c r="I394" i="1"/>
  <c r="E394" i="1"/>
  <c r="D394" i="1"/>
  <c r="B394" i="1"/>
  <c r="S614" i="1" l="1"/>
  <c r="M615" i="1" s="1"/>
  <c r="R614" i="1"/>
  <c r="P614" i="1"/>
  <c r="Q614" i="1"/>
  <c r="O614" i="1"/>
  <c r="N614" i="1"/>
  <c r="C402" i="1"/>
  <c r="I402" i="1"/>
  <c r="E402" i="1"/>
  <c r="D402" i="1"/>
  <c r="F402" i="1"/>
  <c r="J402" i="1"/>
  <c r="A403" i="1" s="1"/>
  <c r="B402" i="1"/>
  <c r="G402" i="1"/>
  <c r="S615" i="1" l="1"/>
  <c r="M616" i="1" s="1"/>
  <c r="Q615" i="1"/>
  <c r="O615" i="1"/>
  <c r="N615" i="1"/>
  <c r="R615" i="1"/>
  <c r="P615" i="1"/>
  <c r="G403" i="1"/>
  <c r="D403" i="1"/>
  <c r="E403" i="1"/>
  <c r="I403" i="1"/>
  <c r="B403" i="1"/>
  <c r="C403" i="1"/>
  <c r="F403" i="1"/>
  <c r="J403" i="1"/>
  <c r="A404" i="1" s="1"/>
  <c r="S616" i="1" l="1"/>
  <c r="M617" i="1" s="1"/>
  <c r="R616" i="1"/>
  <c r="Q616" i="1"/>
  <c r="O616" i="1"/>
  <c r="N616" i="1"/>
  <c r="P616" i="1"/>
  <c r="G404" i="1"/>
  <c r="C404" i="1"/>
  <c r="I404" i="1"/>
  <c r="D404" i="1"/>
  <c r="B404" i="1"/>
  <c r="F404" i="1"/>
  <c r="E404" i="1"/>
  <c r="J404" i="1"/>
  <c r="A405" i="1" s="1"/>
  <c r="S617" i="1" l="1"/>
  <c r="M618" i="1" s="1"/>
  <c r="P617" i="1"/>
  <c r="R617" i="1"/>
  <c r="Q617" i="1"/>
  <c r="O617" i="1"/>
  <c r="N617" i="1"/>
  <c r="F405" i="1"/>
  <c r="B405" i="1"/>
  <c r="D405" i="1"/>
  <c r="C405" i="1"/>
  <c r="I405" i="1"/>
  <c r="G405" i="1"/>
  <c r="E405" i="1"/>
  <c r="J405" i="1"/>
  <c r="A406" i="1" s="1"/>
  <c r="S618" i="1" l="1"/>
  <c r="M619" i="1" s="1"/>
  <c r="R618" i="1"/>
  <c r="Q618" i="1"/>
  <c r="O618" i="1"/>
  <c r="N618" i="1"/>
  <c r="P618" i="1"/>
  <c r="C406" i="1"/>
  <c r="E406" i="1"/>
  <c r="J406" i="1"/>
  <c r="A407" i="1" s="1"/>
  <c r="G406" i="1"/>
  <c r="F406" i="1"/>
  <c r="B406" i="1"/>
  <c r="I406" i="1"/>
  <c r="D406" i="1"/>
  <c r="S619" i="1" l="1"/>
  <c r="M620" i="1" s="1"/>
  <c r="P619" i="1"/>
  <c r="Q619" i="1"/>
  <c r="O619" i="1"/>
  <c r="N619" i="1"/>
  <c r="R619" i="1"/>
  <c r="B407" i="1"/>
  <c r="E407" i="1"/>
  <c r="D407" i="1"/>
  <c r="C407" i="1"/>
  <c r="G407" i="1"/>
  <c r="F407" i="1"/>
  <c r="I407" i="1"/>
  <c r="J407" i="1"/>
  <c r="A408" i="1" s="1"/>
  <c r="S620" i="1" l="1"/>
  <c r="M621" i="1" s="1"/>
  <c r="N620" i="1"/>
  <c r="P620" i="1"/>
  <c r="R620" i="1"/>
  <c r="Q620" i="1"/>
  <c r="O620" i="1"/>
  <c r="B408" i="1"/>
  <c r="I408" i="1"/>
  <c r="E408" i="1"/>
  <c r="F408" i="1"/>
  <c r="G408" i="1"/>
  <c r="D408" i="1"/>
  <c r="J408" i="1"/>
  <c r="A409" i="1" s="1"/>
  <c r="C408" i="1"/>
  <c r="S621" i="1" l="1"/>
  <c r="M622" i="1" s="1"/>
  <c r="R621" i="1"/>
  <c r="P621" i="1"/>
  <c r="Q621" i="1"/>
  <c r="O621" i="1"/>
  <c r="N621" i="1"/>
  <c r="B409" i="1"/>
  <c r="F409" i="1"/>
  <c r="I409" i="1"/>
  <c r="G409" i="1"/>
  <c r="J409" i="1"/>
  <c r="A410" i="1" s="1"/>
  <c r="E409" i="1"/>
  <c r="D409" i="1"/>
  <c r="C409" i="1"/>
  <c r="S622" i="1" l="1"/>
  <c r="M623" i="1" s="1"/>
  <c r="N622" i="1"/>
  <c r="P622" i="1"/>
  <c r="R622" i="1"/>
  <c r="O622" i="1"/>
  <c r="Q622" i="1"/>
  <c r="E410" i="1"/>
  <c r="C410" i="1"/>
  <c r="B410" i="1"/>
  <c r="F410" i="1"/>
  <c r="I410" i="1"/>
  <c r="G410" i="1"/>
  <c r="J410" i="1"/>
  <c r="A411" i="1" s="1"/>
  <c r="D410" i="1"/>
  <c r="S623" i="1" l="1"/>
  <c r="M624" i="1" s="1"/>
  <c r="R623" i="1"/>
  <c r="Q623" i="1"/>
  <c r="O623" i="1"/>
  <c r="N623" i="1"/>
  <c r="P623" i="1"/>
  <c r="E411" i="1"/>
  <c r="I411" i="1"/>
  <c r="F411" i="1"/>
  <c r="G411" i="1"/>
  <c r="C411" i="1"/>
  <c r="J411" i="1"/>
  <c r="A412" i="1" s="1"/>
  <c r="D411" i="1"/>
  <c r="B411" i="1"/>
  <c r="S624" i="1" l="1"/>
  <c r="M625" i="1" s="1"/>
  <c r="Q624" i="1"/>
  <c r="O624" i="1"/>
  <c r="N624" i="1"/>
  <c r="R624" i="1"/>
  <c r="P624" i="1"/>
  <c r="F412" i="1"/>
  <c r="E412" i="1"/>
  <c r="B412" i="1"/>
  <c r="D412" i="1"/>
  <c r="C412" i="1"/>
  <c r="I412" i="1"/>
  <c r="G412" i="1"/>
  <c r="J412" i="1"/>
  <c r="A413" i="1" s="1"/>
  <c r="S625" i="1" l="1"/>
  <c r="M626" i="1" s="1"/>
  <c r="Q625" i="1"/>
  <c r="N625" i="1"/>
  <c r="P625" i="1"/>
  <c r="R625" i="1"/>
  <c r="O625" i="1"/>
  <c r="F413" i="1"/>
  <c r="D413" i="1"/>
  <c r="G413" i="1"/>
  <c r="J413" i="1"/>
  <c r="A414" i="1" s="1"/>
  <c r="B413" i="1"/>
  <c r="E413" i="1"/>
  <c r="I413" i="1"/>
  <c r="C413" i="1"/>
  <c r="S626" i="1" l="1"/>
  <c r="M627" i="1" s="1"/>
  <c r="N626" i="1"/>
  <c r="P626" i="1"/>
  <c r="R626" i="1"/>
  <c r="Q626" i="1"/>
  <c r="O626" i="1"/>
  <c r="E414" i="1"/>
  <c r="G414" i="1"/>
  <c r="D414" i="1"/>
  <c r="B414" i="1"/>
  <c r="I414" i="1"/>
  <c r="J414" i="1"/>
  <c r="A415" i="1" s="1"/>
  <c r="C414" i="1"/>
  <c r="F414" i="1"/>
  <c r="S627" i="1" l="1"/>
  <c r="M628" i="1" s="1"/>
  <c r="Q627" i="1"/>
  <c r="O627" i="1"/>
  <c r="N627" i="1"/>
  <c r="R627" i="1"/>
  <c r="P627" i="1"/>
  <c r="E415" i="1"/>
  <c r="D415" i="1"/>
  <c r="G415" i="1"/>
  <c r="I415" i="1"/>
  <c r="C415" i="1"/>
  <c r="J415" i="1"/>
  <c r="A416" i="1" s="1"/>
  <c r="B415" i="1"/>
  <c r="F415" i="1"/>
  <c r="S628" i="1" l="1"/>
  <c r="M629" i="1" s="1"/>
  <c r="N628" i="1"/>
  <c r="P628" i="1"/>
  <c r="R628" i="1"/>
  <c r="O628" i="1"/>
  <c r="Q628" i="1"/>
  <c r="I416" i="1"/>
  <c r="J416" i="1"/>
  <c r="A417" i="1" s="1"/>
  <c r="D416" i="1"/>
  <c r="C416" i="1"/>
  <c r="B416" i="1"/>
  <c r="F416" i="1"/>
  <c r="E416" i="1"/>
  <c r="G416" i="1"/>
  <c r="S629" i="1" l="1"/>
  <c r="M630" i="1" s="1"/>
  <c r="R629" i="1"/>
  <c r="P629" i="1"/>
  <c r="O629" i="1"/>
  <c r="N629" i="1"/>
  <c r="Q629" i="1"/>
  <c r="E417" i="1"/>
  <c r="D417" i="1"/>
  <c r="G417" i="1"/>
  <c r="I417" i="1"/>
  <c r="B417" i="1"/>
  <c r="J417" i="1"/>
  <c r="A418" i="1" s="1"/>
  <c r="C417" i="1"/>
  <c r="F417" i="1"/>
  <c r="S630" i="1" l="1"/>
  <c r="M631" i="1" s="1"/>
  <c r="O630" i="1"/>
  <c r="N630" i="1"/>
  <c r="R630" i="1"/>
  <c r="P630" i="1"/>
  <c r="Q630" i="1"/>
  <c r="F418" i="1"/>
  <c r="E418" i="1"/>
  <c r="C418" i="1"/>
  <c r="J418" i="1"/>
  <c r="A419" i="1" s="1"/>
  <c r="D418" i="1"/>
  <c r="I418" i="1"/>
  <c r="G418" i="1"/>
  <c r="B418" i="1"/>
  <c r="S631" i="1" l="1"/>
  <c r="M632" i="1" s="1"/>
  <c r="Q631" i="1"/>
  <c r="N631" i="1"/>
  <c r="P631" i="1"/>
  <c r="R631" i="1"/>
  <c r="O631" i="1"/>
  <c r="B419" i="1"/>
  <c r="I419" i="1"/>
  <c r="F419" i="1"/>
  <c r="E419" i="1"/>
  <c r="C419" i="1"/>
  <c r="G419" i="1"/>
  <c r="D419" i="1"/>
  <c r="J419" i="1"/>
  <c r="A420" i="1" s="1"/>
  <c r="S632" i="1" l="1"/>
  <c r="M633" i="1" s="1"/>
  <c r="O632" i="1"/>
  <c r="N632" i="1"/>
  <c r="P632" i="1"/>
  <c r="R632" i="1"/>
  <c r="Q632" i="1"/>
  <c r="D420" i="1"/>
  <c r="G420" i="1"/>
  <c r="F420" i="1"/>
  <c r="C420" i="1"/>
  <c r="J420" i="1"/>
  <c r="A421" i="1" s="1"/>
  <c r="E420" i="1"/>
  <c r="I420" i="1"/>
  <c r="B420" i="1"/>
  <c r="S633" i="1" l="1"/>
  <c r="M634" i="1" s="1"/>
  <c r="O633" i="1"/>
  <c r="R633" i="1"/>
  <c r="Q633" i="1"/>
  <c r="N633" i="1"/>
  <c r="P633" i="1"/>
  <c r="B421" i="1"/>
  <c r="G421" i="1"/>
  <c r="D421" i="1"/>
  <c r="C421" i="1"/>
  <c r="I421" i="1"/>
  <c r="F421" i="1"/>
  <c r="E421" i="1"/>
  <c r="J421" i="1"/>
  <c r="A422" i="1" s="1"/>
  <c r="S634" i="1" l="1"/>
  <c r="M635" i="1" s="1"/>
  <c r="N634" i="1"/>
  <c r="P634" i="1"/>
  <c r="O634" i="1"/>
  <c r="R634" i="1"/>
  <c r="Q634" i="1"/>
  <c r="B422" i="1"/>
  <c r="F422" i="1"/>
  <c r="E422" i="1"/>
  <c r="G422" i="1"/>
  <c r="J422" i="1"/>
  <c r="A423" i="1" s="1"/>
  <c r="C422" i="1"/>
  <c r="D422" i="1"/>
  <c r="I422" i="1"/>
  <c r="S635" i="1" l="1"/>
  <c r="M636" i="1" s="1"/>
  <c r="R635" i="1"/>
  <c r="Q635" i="1"/>
  <c r="O635" i="1"/>
  <c r="N635" i="1"/>
  <c r="P635" i="1"/>
  <c r="D423" i="1"/>
  <c r="G423" i="1"/>
  <c r="C423" i="1"/>
  <c r="J423" i="1"/>
  <c r="A424" i="1" s="1"/>
  <c r="E423" i="1"/>
  <c r="I423" i="1"/>
  <c r="F423" i="1"/>
  <c r="B423" i="1"/>
  <c r="S636" i="1" l="1"/>
  <c r="M637" i="1" s="1"/>
  <c r="P636" i="1"/>
  <c r="O636" i="1"/>
  <c r="Q636" i="1"/>
  <c r="N636" i="1"/>
  <c r="R636" i="1"/>
  <c r="E424" i="1"/>
  <c r="I424" i="1"/>
  <c r="F424" i="1"/>
  <c r="D424" i="1"/>
  <c r="G424" i="1"/>
  <c r="B424" i="1"/>
  <c r="J424" i="1"/>
  <c r="A425" i="1" s="1"/>
  <c r="C424" i="1"/>
  <c r="S637" i="1" l="1"/>
  <c r="M638" i="1" s="1"/>
  <c r="R637" i="1"/>
  <c r="Q637" i="1"/>
  <c r="O637" i="1"/>
  <c r="N637" i="1"/>
  <c r="P637" i="1"/>
  <c r="C425" i="1"/>
  <c r="G425" i="1"/>
  <c r="E425" i="1"/>
  <c r="J425" i="1"/>
  <c r="A426" i="1" s="1"/>
  <c r="B425" i="1"/>
  <c r="F425" i="1"/>
  <c r="D425" i="1"/>
  <c r="I425" i="1"/>
  <c r="S638" i="1" l="1"/>
  <c r="M639" i="1" s="1"/>
  <c r="N638" i="1"/>
  <c r="P638" i="1"/>
  <c r="R638" i="1"/>
  <c r="Q638" i="1"/>
  <c r="O638" i="1"/>
  <c r="E426" i="1"/>
  <c r="F426" i="1"/>
  <c r="J426" i="1"/>
  <c r="A427" i="1" s="1"/>
  <c r="I426" i="1"/>
  <c r="C426" i="1"/>
  <c r="D426" i="1"/>
  <c r="B426" i="1"/>
  <c r="G426" i="1"/>
  <c r="S639" i="1" l="1"/>
  <c r="M640" i="1" s="1"/>
  <c r="P639" i="1"/>
  <c r="O639" i="1"/>
  <c r="Q639" i="1"/>
  <c r="N639" i="1"/>
  <c r="R639" i="1"/>
  <c r="D427" i="1"/>
  <c r="F427" i="1"/>
  <c r="C427" i="1"/>
  <c r="J427" i="1"/>
  <c r="A428" i="1" s="1"/>
  <c r="G427" i="1"/>
  <c r="I427" i="1"/>
  <c r="E427" i="1"/>
  <c r="B427" i="1"/>
  <c r="S640" i="1" l="1"/>
  <c r="M641" i="1" s="1"/>
  <c r="N640" i="1"/>
  <c r="P640" i="1"/>
  <c r="R640" i="1"/>
  <c r="O640" i="1"/>
  <c r="Q640" i="1"/>
  <c r="C428" i="1"/>
  <c r="J428" i="1"/>
  <c r="A429" i="1" s="1"/>
  <c r="F428" i="1"/>
  <c r="E428" i="1"/>
  <c r="I428" i="1"/>
  <c r="D428" i="1"/>
  <c r="G428" i="1"/>
  <c r="B428" i="1"/>
  <c r="S641" i="1" l="1"/>
  <c r="M642" i="1" s="1"/>
  <c r="N641" i="1"/>
  <c r="P641" i="1"/>
  <c r="R641" i="1"/>
  <c r="Q641" i="1"/>
  <c r="O641" i="1"/>
  <c r="C429" i="1"/>
  <c r="E429" i="1"/>
  <c r="J429" i="1"/>
  <c r="A430" i="1" s="1"/>
  <c r="F429" i="1"/>
  <c r="I429" i="1"/>
  <c r="B429" i="1"/>
  <c r="G429" i="1"/>
  <c r="D429" i="1"/>
  <c r="S642" i="1" l="1"/>
  <c r="M643" i="1" s="1"/>
  <c r="P642" i="1"/>
  <c r="Q642" i="1"/>
  <c r="N642" i="1"/>
  <c r="R642" i="1"/>
  <c r="O642" i="1"/>
  <c r="E430" i="1"/>
  <c r="F430" i="1"/>
  <c r="C430" i="1"/>
  <c r="D430" i="1"/>
  <c r="J430" i="1"/>
  <c r="A431" i="1" s="1"/>
  <c r="I430" i="1"/>
  <c r="B430" i="1"/>
  <c r="G430" i="1"/>
  <c r="S643" i="1" l="1"/>
  <c r="M644" i="1" s="1"/>
  <c r="Q643" i="1"/>
  <c r="N643" i="1"/>
  <c r="P643" i="1"/>
  <c r="R643" i="1"/>
  <c r="O643" i="1"/>
  <c r="D431" i="1"/>
  <c r="E431" i="1"/>
  <c r="J431" i="1"/>
  <c r="A432" i="1" s="1"/>
  <c r="F431" i="1"/>
  <c r="I431" i="1"/>
  <c r="C431" i="1"/>
  <c r="G431" i="1"/>
  <c r="B431" i="1"/>
  <c r="S644" i="1" l="1"/>
  <c r="M645" i="1" s="1"/>
  <c r="O644" i="1"/>
  <c r="N644" i="1"/>
  <c r="R644" i="1"/>
  <c r="P644" i="1"/>
  <c r="Q644" i="1"/>
  <c r="D432" i="1"/>
  <c r="J432" i="1"/>
  <c r="A433" i="1" s="1"/>
  <c r="F432" i="1"/>
  <c r="B432" i="1"/>
  <c r="I432" i="1"/>
  <c r="C432" i="1"/>
  <c r="G432" i="1"/>
  <c r="E432" i="1"/>
  <c r="S645" i="1" l="1"/>
  <c r="M646" i="1" s="1"/>
  <c r="Q645" i="1"/>
  <c r="N645" i="1"/>
  <c r="P645" i="1"/>
  <c r="R645" i="1"/>
  <c r="O645" i="1"/>
  <c r="B433" i="1"/>
  <c r="D433" i="1"/>
  <c r="E433" i="1"/>
  <c r="J433" i="1"/>
  <c r="A434" i="1" s="1"/>
  <c r="F433" i="1"/>
  <c r="I433" i="1"/>
  <c r="C433" i="1"/>
  <c r="G433" i="1"/>
  <c r="S646" i="1" l="1"/>
  <c r="M647" i="1" s="1"/>
  <c r="P646" i="1"/>
  <c r="R646" i="1"/>
  <c r="O646" i="1"/>
  <c r="Q646" i="1"/>
  <c r="N646" i="1"/>
  <c r="C434" i="1"/>
  <c r="D434" i="1"/>
  <c r="E434" i="1"/>
  <c r="F434" i="1"/>
  <c r="B434" i="1"/>
  <c r="I434" i="1"/>
  <c r="J434" i="1"/>
  <c r="A435" i="1" s="1"/>
  <c r="G434" i="1"/>
  <c r="S647" i="1" l="1"/>
  <c r="M648" i="1" s="1"/>
  <c r="P647" i="1"/>
  <c r="Q647" i="1"/>
  <c r="O647" i="1"/>
  <c r="N647" i="1"/>
  <c r="R647" i="1"/>
  <c r="G435" i="1"/>
  <c r="F435" i="1"/>
  <c r="E435" i="1"/>
  <c r="J435" i="1"/>
  <c r="A436" i="1" s="1"/>
  <c r="D435" i="1"/>
  <c r="I435" i="1"/>
  <c r="B435" i="1"/>
  <c r="C435" i="1"/>
  <c r="S648" i="1" l="1"/>
  <c r="M649" i="1" s="1"/>
  <c r="O648" i="1"/>
  <c r="R648" i="1"/>
  <c r="Q648" i="1"/>
  <c r="N648" i="1"/>
  <c r="P648" i="1"/>
  <c r="E436" i="1"/>
  <c r="D436" i="1"/>
  <c r="B436" i="1"/>
  <c r="I436" i="1"/>
  <c r="C436" i="1"/>
  <c r="F436" i="1"/>
  <c r="G436" i="1"/>
  <c r="J436" i="1"/>
  <c r="A437" i="1" s="1"/>
  <c r="S649" i="1" l="1"/>
  <c r="M650" i="1" s="1"/>
  <c r="O649" i="1"/>
  <c r="R649" i="1"/>
  <c r="Q649" i="1"/>
  <c r="N649" i="1"/>
  <c r="P649" i="1"/>
  <c r="D437" i="1"/>
  <c r="I437" i="1"/>
  <c r="B437" i="1"/>
  <c r="F437" i="1"/>
  <c r="C437" i="1"/>
  <c r="G437" i="1"/>
  <c r="E437" i="1"/>
  <c r="J437" i="1"/>
  <c r="A438" i="1" s="1"/>
  <c r="S650" i="1" l="1"/>
  <c r="M651" i="1" s="1"/>
  <c r="O650" i="1"/>
  <c r="N650" i="1"/>
  <c r="R650" i="1"/>
  <c r="P650" i="1"/>
  <c r="Q650" i="1"/>
  <c r="G438" i="1"/>
  <c r="F438" i="1"/>
  <c r="C438" i="1"/>
  <c r="J438" i="1"/>
  <c r="A439" i="1" s="1"/>
  <c r="E438" i="1"/>
  <c r="I438" i="1"/>
  <c r="D438" i="1"/>
  <c r="B438" i="1"/>
  <c r="S651" i="1" l="1"/>
  <c r="M652" i="1" s="1"/>
  <c r="N651" i="1"/>
  <c r="P651" i="1"/>
  <c r="R651" i="1"/>
  <c r="O651" i="1"/>
  <c r="Q651" i="1"/>
  <c r="E439" i="1"/>
  <c r="J439" i="1"/>
  <c r="A440" i="1" s="1"/>
  <c r="D439" i="1"/>
  <c r="I439" i="1"/>
  <c r="B439" i="1"/>
  <c r="G439" i="1"/>
  <c r="F439" i="1"/>
  <c r="C439" i="1"/>
  <c r="S652" i="1" l="1"/>
  <c r="M653" i="1" s="1"/>
  <c r="R652" i="1"/>
  <c r="O652" i="1"/>
  <c r="N652" i="1"/>
  <c r="P652" i="1"/>
  <c r="Q652" i="1"/>
  <c r="G440" i="1"/>
  <c r="C440" i="1"/>
  <c r="J440" i="1"/>
  <c r="A441" i="1" s="1"/>
  <c r="E440" i="1"/>
  <c r="I440" i="1"/>
  <c r="D440" i="1"/>
  <c r="F440" i="1"/>
  <c r="B440" i="1"/>
  <c r="S653" i="1" l="1"/>
  <c r="M654" i="1" s="1"/>
  <c r="N653" i="1"/>
  <c r="R653" i="1"/>
  <c r="P653" i="1"/>
  <c r="O653" i="1"/>
  <c r="Q653" i="1"/>
  <c r="I441" i="1"/>
  <c r="B441" i="1"/>
  <c r="D441" i="1"/>
  <c r="F441" i="1"/>
  <c r="C441" i="1"/>
  <c r="E441" i="1"/>
  <c r="J441" i="1"/>
  <c r="A442" i="1" s="1"/>
  <c r="G441" i="1"/>
  <c r="S654" i="1" l="1"/>
  <c r="M655" i="1" s="1"/>
  <c r="R654" i="1"/>
  <c r="Q654" i="1"/>
  <c r="O654" i="1"/>
  <c r="N654" i="1"/>
  <c r="P654" i="1"/>
  <c r="E442" i="1"/>
  <c r="B442" i="1"/>
  <c r="D442" i="1"/>
  <c r="J442" i="1"/>
  <c r="A443" i="1" s="1"/>
  <c r="G442" i="1"/>
  <c r="C442" i="1"/>
  <c r="I442" i="1"/>
  <c r="F442" i="1"/>
  <c r="S655" i="1" l="1"/>
  <c r="M656" i="1" s="1"/>
  <c r="N655" i="1"/>
  <c r="P655" i="1"/>
  <c r="R655" i="1"/>
  <c r="Q655" i="1"/>
  <c r="O655" i="1"/>
  <c r="E443" i="1"/>
  <c r="D443" i="1"/>
  <c r="I443" i="1"/>
  <c r="J443" i="1"/>
  <c r="A444" i="1" s="1"/>
  <c r="F443" i="1"/>
  <c r="C443" i="1"/>
  <c r="G443" i="1"/>
  <c r="B443" i="1"/>
  <c r="S656" i="1" l="1"/>
  <c r="M657" i="1" s="1"/>
  <c r="R656" i="1"/>
  <c r="Q656" i="1"/>
  <c r="O656" i="1"/>
  <c r="N656" i="1"/>
  <c r="P656" i="1"/>
  <c r="G444" i="1"/>
  <c r="C444" i="1"/>
  <c r="F444" i="1"/>
  <c r="B444" i="1"/>
  <c r="D444" i="1"/>
  <c r="I444" i="1"/>
  <c r="J444" i="1"/>
  <c r="A445" i="1" s="1"/>
  <c r="E444" i="1"/>
  <c r="S657" i="1" l="1"/>
  <c r="M658" i="1" s="1"/>
  <c r="N657" i="1"/>
  <c r="P657" i="1"/>
  <c r="R657" i="1"/>
  <c r="O657" i="1"/>
  <c r="Q657" i="1"/>
  <c r="G445" i="1"/>
  <c r="F445" i="1"/>
  <c r="E445" i="1"/>
  <c r="J445" i="1"/>
  <c r="A446" i="1" s="1"/>
  <c r="D445" i="1"/>
  <c r="I445" i="1"/>
  <c r="C445" i="1"/>
  <c r="B445" i="1"/>
  <c r="S658" i="1" l="1"/>
  <c r="M659" i="1" s="1"/>
  <c r="N658" i="1"/>
  <c r="P658" i="1"/>
  <c r="R658" i="1"/>
  <c r="Q658" i="1"/>
  <c r="O658" i="1"/>
  <c r="G446" i="1"/>
  <c r="E446" i="1"/>
  <c r="J446" i="1"/>
  <c r="A447" i="1" s="1"/>
  <c r="D446" i="1"/>
  <c r="B446" i="1"/>
  <c r="I446" i="1"/>
  <c r="F446" i="1"/>
  <c r="C446" i="1"/>
  <c r="S659" i="1" l="1"/>
  <c r="M660" i="1" s="1"/>
  <c r="O659" i="1"/>
  <c r="N659" i="1"/>
  <c r="R659" i="1"/>
  <c r="Q659" i="1"/>
  <c r="P659" i="1"/>
  <c r="I447" i="1"/>
  <c r="B447" i="1"/>
  <c r="F447" i="1"/>
  <c r="E447" i="1"/>
  <c r="J447" i="1"/>
  <c r="A448" i="1" s="1"/>
  <c r="D447" i="1"/>
  <c r="C447" i="1"/>
  <c r="G447" i="1"/>
  <c r="S660" i="1" l="1"/>
  <c r="M661" i="1" s="1"/>
  <c r="N660" i="1"/>
  <c r="P660" i="1"/>
  <c r="R660" i="1"/>
  <c r="O660" i="1"/>
  <c r="Q660" i="1"/>
  <c r="G448" i="1"/>
  <c r="E448" i="1"/>
  <c r="J448" i="1"/>
  <c r="A449" i="1" s="1"/>
  <c r="D448" i="1"/>
  <c r="C448" i="1"/>
  <c r="F448" i="1"/>
  <c r="B448" i="1"/>
  <c r="I448" i="1"/>
  <c r="S661" i="1" l="1"/>
  <c r="M662" i="1" s="1"/>
  <c r="P661" i="1"/>
  <c r="Q661" i="1"/>
  <c r="O661" i="1"/>
  <c r="N661" i="1"/>
  <c r="R661" i="1"/>
  <c r="D449" i="1"/>
  <c r="J449" i="1"/>
  <c r="A450" i="1" s="1"/>
  <c r="B449" i="1"/>
  <c r="I449" i="1"/>
  <c r="F449" i="1"/>
  <c r="E449" i="1"/>
  <c r="G449" i="1"/>
  <c r="C449" i="1"/>
  <c r="S662" i="1" l="1"/>
  <c r="M663" i="1" s="1"/>
  <c r="O662" i="1"/>
  <c r="N662" i="1"/>
  <c r="R662" i="1"/>
  <c r="Q662" i="1"/>
  <c r="P662" i="1"/>
  <c r="G450" i="1"/>
  <c r="E450" i="1"/>
  <c r="J450" i="1"/>
  <c r="A451" i="1" s="1"/>
  <c r="I450" i="1"/>
  <c r="D450" i="1"/>
  <c r="F450" i="1"/>
  <c r="B450" i="1"/>
  <c r="C450" i="1"/>
  <c r="S663" i="1" l="1"/>
  <c r="M664" i="1" s="1"/>
  <c r="O663" i="1"/>
  <c r="Q663" i="1"/>
  <c r="N663" i="1"/>
  <c r="P663" i="1"/>
  <c r="R663" i="1"/>
  <c r="I451" i="1"/>
  <c r="B451" i="1"/>
  <c r="F451" i="1"/>
  <c r="E451" i="1"/>
  <c r="C451" i="1"/>
  <c r="D451" i="1"/>
  <c r="J451" i="1"/>
  <c r="A452" i="1" s="1"/>
  <c r="G451" i="1"/>
  <c r="S664" i="1" l="1"/>
  <c r="M665" i="1" s="1"/>
  <c r="R664" i="1"/>
  <c r="Q664" i="1"/>
  <c r="O664" i="1"/>
  <c r="N664" i="1"/>
  <c r="P664" i="1"/>
  <c r="D452" i="1"/>
  <c r="I452" i="1"/>
  <c r="C452" i="1"/>
  <c r="F452" i="1"/>
  <c r="B452" i="1"/>
  <c r="G452" i="1"/>
  <c r="E452" i="1"/>
  <c r="J452" i="1"/>
  <c r="A453" i="1" s="1"/>
  <c r="S665" i="1" l="1"/>
  <c r="M666" i="1" s="1"/>
  <c r="N665" i="1"/>
  <c r="R665" i="1"/>
  <c r="Q665" i="1"/>
  <c r="P665" i="1"/>
  <c r="O665" i="1"/>
  <c r="J453" i="1"/>
  <c r="A454" i="1" s="1"/>
  <c r="D453" i="1"/>
  <c r="E453" i="1"/>
  <c r="B453" i="1"/>
  <c r="C453" i="1"/>
  <c r="F453" i="1"/>
  <c r="G453" i="1"/>
  <c r="I453" i="1"/>
  <c r="S666" i="1" l="1"/>
  <c r="M667" i="1" s="1"/>
  <c r="Q666" i="1"/>
  <c r="O666" i="1"/>
  <c r="N666" i="1"/>
  <c r="P666" i="1"/>
  <c r="R666" i="1"/>
  <c r="C454" i="1"/>
  <c r="G454" i="1"/>
  <c r="J454" i="1"/>
  <c r="A455" i="1" s="1"/>
  <c r="D454" i="1"/>
  <c r="I454" i="1"/>
  <c r="B454" i="1"/>
  <c r="F454" i="1"/>
  <c r="E454" i="1"/>
  <c r="S667" i="1" l="1"/>
  <c r="M668" i="1" s="1"/>
  <c r="N667" i="1"/>
  <c r="P667" i="1"/>
  <c r="R667" i="1"/>
  <c r="Q667" i="1"/>
  <c r="O667" i="1"/>
  <c r="I455" i="1"/>
  <c r="F455" i="1"/>
  <c r="E455" i="1"/>
  <c r="C455" i="1"/>
  <c r="G455" i="1"/>
  <c r="D455" i="1"/>
  <c r="J455" i="1"/>
  <c r="A456" i="1" s="1"/>
  <c r="B455" i="1"/>
  <c r="S668" i="1" l="1"/>
  <c r="M669" i="1" s="1"/>
  <c r="P668" i="1"/>
  <c r="O668" i="1"/>
  <c r="Q668" i="1"/>
  <c r="R668" i="1"/>
  <c r="N668" i="1"/>
  <c r="D456" i="1"/>
  <c r="C456" i="1"/>
  <c r="G456" i="1"/>
  <c r="J456" i="1"/>
  <c r="A457" i="1" s="1"/>
  <c r="E456" i="1"/>
  <c r="B456" i="1"/>
  <c r="I456" i="1"/>
  <c r="F456" i="1"/>
  <c r="S669" i="1" l="1"/>
  <c r="M670" i="1" s="1"/>
  <c r="R669" i="1"/>
  <c r="Q669" i="1"/>
  <c r="O669" i="1"/>
  <c r="N669" i="1"/>
  <c r="P669" i="1"/>
  <c r="J457" i="1"/>
  <c r="A458" i="1" s="1"/>
  <c r="G457" i="1"/>
  <c r="F457" i="1"/>
  <c r="E457" i="1"/>
  <c r="B457" i="1"/>
  <c r="D457" i="1"/>
  <c r="C457" i="1"/>
  <c r="I457" i="1"/>
  <c r="S670" i="1" l="1"/>
  <c r="M671" i="1" s="1"/>
  <c r="P670" i="1"/>
  <c r="O670" i="1"/>
  <c r="Q670" i="1"/>
  <c r="N670" i="1"/>
  <c r="R670" i="1"/>
  <c r="F458" i="1"/>
  <c r="G458" i="1"/>
  <c r="E458" i="1"/>
  <c r="D458" i="1"/>
  <c r="B458" i="1"/>
  <c r="C458" i="1"/>
  <c r="J458" i="1"/>
  <c r="A459" i="1" s="1"/>
  <c r="I458" i="1"/>
  <c r="S671" i="1" l="1"/>
  <c r="M672" i="1" s="1"/>
  <c r="O671" i="1"/>
  <c r="R671" i="1"/>
  <c r="P671" i="1"/>
  <c r="N671" i="1"/>
  <c r="Q671" i="1"/>
  <c r="B459" i="1"/>
  <c r="E459" i="1"/>
  <c r="C459" i="1"/>
  <c r="J459" i="1"/>
  <c r="A460" i="1" s="1"/>
  <c r="F459" i="1"/>
  <c r="G459" i="1"/>
  <c r="I459" i="1"/>
  <c r="D459" i="1"/>
  <c r="S672" i="1" l="1"/>
  <c r="M673" i="1" s="1"/>
  <c r="Q672" i="1"/>
  <c r="N672" i="1"/>
  <c r="P672" i="1"/>
  <c r="R672" i="1"/>
  <c r="O672" i="1"/>
  <c r="F460" i="1"/>
  <c r="B460" i="1"/>
  <c r="I460" i="1"/>
  <c r="J460" i="1"/>
  <c r="A461" i="1" s="1"/>
  <c r="G460" i="1"/>
  <c r="C460" i="1"/>
  <c r="D460" i="1"/>
  <c r="E460" i="1"/>
  <c r="S673" i="1" l="1"/>
  <c r="M674" i="1" s="1"/>
  <c r="N673" i="1"/>
  <c r="P673" i="1"/>
  <c r="R673" i="1"/>
  <c r="Q673" i="1"/>
  <c r="O673" i="1"/>
  <c r="G461" i="1"/>
  <c r="F461" i="1"/>
  <c r="J461" i="1"/>
  <c r="A462" i="1" s="1"/>
  <c r="D461" i="1"/>
  <c r="I461" i="1"/>
  <c r="C461" i="1"/>
  <c r="E461" i="1"/>
  <c r="B461" i="1"/>
  <c r="S674" i="1" l="1"/>
  <c r="M675" i="1" s="1"/>
  <c r="P674" i="1"/>
  <c r="O674" i="1"/>
  <c r="N674" i="1"/>
  <c r="R674" i="1"/>
  <c r="Q674" i="1"/>
  <c r="C462" i="1"/>
  <c r="I462" i="1"/>
  <c r="B462" i="1"/>
  <c r="E462" i="1"/>
  <c r="G462" i="1"/>
  <c r="F462" i="1"/>
  <c r="D462" i="1"/>
  <c r="J462" i="1"/>
  <c r="A463" i="1" s="1"/>
  <c r="S675" i="1" l="1"/>
  <c r="M676" i="1" s="1"/>
  <c r="N675" i="1"/>
  <c r="P675" i="1"/>
  <c r="R675" i="1"/>
  <c r="O675" i="1"/>
  <c r="Q675" i="1"/>
  <c r="G463" i="1"/>
  <c r="J463" i="1"/>
  <c r="A464" i="1" s="1"/>
  <c r="E463" i="1"/>
  <c r="I463" i="1"/>
  <c r="D463" i="1"/>
  <c r="B463" i="1"/>
  <c r="F463" i="1"/>
  <c r="C463" i="1"/>
  <c r="S676" i="1" l="1"/>
  <c r="M677" i="1" s="1"/>
  <c r="N676" i="1"/>
  <c r="P676" i="1"/>
  <c r="Q676" i="1"/>
  <c r="O676" i="1"/>
  <c r="R676" i="1"/>
  <c r="G464" i="1"/>
  <c r="F464" i="1"/>
  <c r="J464" i="1"/>
  <c r="A465" i="1" s="1"/>
  <c r="E464" i="1"/>
  <c r="D464" i="1"/>
  <c r="I464" i="1"/>
  <c r="C464" i="1"/>
  <c r="B464" i="1"/>
  <c r="S677" i="1" l="1"/>
  <c r="M678" i="1" s="1"/>
  <c r="O677" i="1"/>
  <c r="P677" i="1"/>
  <c r="R677" i="1"/>
  <c r="Q677" i="1"/>
  <c r="N677" i="1"/>
  <c r="G465" i="1"/>
  <c r="J465" i="1"/>
  <c r="A466" i="1" s="1"/>
  <c r="E465" i="1"/>
  <c r="I465" i="1"/>
  <c r="B465" i="1"/>
  <c r="D465" i="1"/>
  <c r="F465" i="1"/>
  <c r="C465" i="1"/>
  <c r="S678" i="1" l="1"/>
  <c r="M679" i="1" s="1"/>
  <c r="O678" i="1"/>
  <c r="R678" i="1"/>
  <c r="P678" i="1"/>
  <c r="N678" i="1"/>
  <c r="Q678" i="1"/>
  <c r="E466" i="1"/>
  <c r="C466" i="1"/>
  <c r="B466" i="1"/>
  <c r="I466" i="1"/>
  <c r="F466" i="1"/>
  <c r="D466" i="1"/>
  <c r="G466" i="1"/>
  <c r="J466" i="1"/>
  <c r="A467" i="1" s="1"/>
  <c r="S679" i="1" l="1"/>
  <c r="M680" i="1" s="1"/>
  <c r="O679" i="1"/>
  <c r="P679" i="1"/>
  <c r="R679" i="1"/>
  <c r="Q679" i="1"/>
  <c r="N679" i="1"/>
  <c r="F467" i="1"/>
  <c r="B467" i="1"/>
  <c r="D467" i="1"/>
  <c r="C467" i="1"/>
  <c r="J467" i="1"/>
  <c r="A468" i="1" s="1"/>
  <c r="E467" i="1"/>
  <c r="I467" i="1"/>
  <c r="G467" i="1"/>
  <c r="S680" i="1" l="1"/>
  <c r="M681" i="1" s="1"/>
  <c r="O680" i="1"/>
  <c r="P680" i="1"/>
  <c r="R680" i="1"/>
  <c r="Q680" i="1"/>
  <c r="N680" i="1"/>
  <c r="C468" i="1"/>
  <c r="E468" i="1"/>
  <c r="J468" i="1"/>
  <c r="A469" i="1" s="1"/>
  <c r="D468" i="1"/>
  <c r="F468" i="1"/>
  <c r="I468" i="1"/>
  <c r="B468" i="1"/>
  <c r="G468" i="1"/>
  <c r="S681" i="1" l="1"/>
  <c r="M682" i="1" s="1"/>
  <c r="O681" i="1"/>
  <c r="R681" i="1"/>
  <c r="P681" i="1"/>
  <c r="N681" i="1"/>
  <c r="Q681" i="1"/>
  <c r="B469" i="1"/>
  <c r="F469" i="1"/>
  <c r="J469" i="1"/>
  <c r="A470" i="1" s="1"/>
  <c r="G469" i="1"/>
  <c r="D469" i="1"/>
  <c r="E469" i="1"/>
  <c r="I469" i="1"/>
  <c r="C469" i="1"/>
  <c r="S682" i="1" l="1"/>
  <c r="M683" i="1" s="1"/>
  <c r="R682" i="1"/>
  <c r="Q682" i="1"/>
  <c r="N682" i="1"/>
  <c r="O682" i="1"/>
  <c r="P682" i="1"/>
  <c r="E470" i="1"/>
  <c r="B470" i="1"/>
  <c r="I470" i="1"/>
  <c r="F470" i="1"/>
  <c r="D470" i="1"/>
  <c r="C470" i="1"/>
  <c r="G470" i="1"/>
  <c r="J470" i="1"/>
  <c r="A471" i="1" s="1"/>
  <c r="S683" i="1" l="1"/>
  <c r="M684" i="1" s="1"/>
  <c r="O683" i="1"/>
  <c r="P683" i="1"/>
  <c r="R683" i="1"/>
  <c r="Q683" i="1"/>
  <c r="N683" i="1"/>
  <c r="G471" i="1"/>
  <c r="J471" i="1"/>
  <c r="A472" i="1" s="1"/>
  <c r="E471" i="1"/>
  <c r="C471" i="1"/>
  <c r="D471" i="1"/>
  <c r="I471" i="1"/>
  <c r="B471" i="1"/>
  <c r="F471" i="1"/>
  <c r="S684" i="1" l="1"/>
  <c r="M685" i="1" s="1"/>
  <c r="P684" i="1"/>
  <c r="R684" i="1"/>
  <c r="O684" i="1"/>
  <c r="N684" i="1"/>
  <c r="Q684" i="1"/>
  <c r="G472" i="1"/>
  <c r="E472" i="1"/>
  <c r="B472" i="1"/>
  <c r="D472" i="1"/>
  <c r="J472" i="1"/>
  <c r="A473" i="1" s="1"/>
  <c r="C472" i="1"/>
  <c r="I472" i="1"/>
  <c r="F472" i="1"/>
  <c r="S685" i="1" l="1"/>
  <c r="M686" i="1" s="1"/>
  <c r="R685" i="1"/>
  <c r="O685" i="1"/>
  <c r="N685" i="1"/>
  <c r="P685" i="1"/>
  <c r="Q685" i="1"/>
  <c r="C473" i="1"/>
  <c r="F473" i="1"/>
  <c r="E473" i="1"/>
  <c r="J473" i="1"/>
  <c r="A474" i="1" s="1"/>
  <c r="I473" i="1"/>
  <c r="D473" i="1"/>
  <c r="B473" i="1"/>
  <c r="G473" i="1"/>
  <c r="S686" i="1" l="1"/>
  <c r="M687" i="1" s="1"/>
  <c r="P686" i="1"/>
  <c r="Q686" i="1"/>
  <c r="N686" i="1"/>
  <c r="R686" i="1"/>
  <c r="O686" i="1"/>
  <c r="C474" i="1"/>
  <c r="D474" i="1"/>
  <c r="G474" i="1"/>
  <c r="B474" i="1"/>
  <c r="I474" i="1"/>
  <c r="E474" i="1"/>
  <c r="F474" i="1"/>
  <c r="J474" i="1"/>
  <c r="A475" i="1" s="1"/>
  <c r="S687" i="1" l="1"/>
  <c r="M688" i="1" s="1"/>
  <c r="P687" i="1"/>
  <c r="N687" i="1"/>
  <c r="O687" i="1"/>
  <c r="Q687" i="1"/>
  <c r="R687" i="1"/>
  <c r="J475" i="1"/>
  <c r="A476" i="1" s="1"/>
  <c r="E475" i="1"/>
  <c r="I475" i="1"/>
  <c r="D475" i="1"/>
  <c r="B475" i="1"/>
  <c r="F475" i="1"/>
  <c r="G475" i="1"/>
  <c r="C475" i="1"/>
  <c r="S688" i="1" l="1"/>
  <c r="M689" i="1" s="1"/>
  <c r="O688" i="1"/>
  <c r="P688" i="1"/>
  <c r="N688" i="1"/>
  <c r="R688" i="1"/>
  <c r="Q688" i="1"/>
  <c r="C476" i="1"/>
  <c r="I476" i="1"/>
  <c r="F476" i="1"/>
  <c r="B476" i="1"/>
  <c r="J476" i="1"/>
  <c r="A477" i="1" s="1"/>
  <c r="G476" i="1"/>
  <c r="E476" i="1"/>
  <c r="D476" i="1"/>
  <c r="S689" i="1" l="1"/>
  <c r="M690" i="1" s="1"/>
  <c r="Q689" i="1"/>
  <c r="N689" i="1"/>
  <c r="P689" i="1"/>
  <c r="R689" i="1"/>
  <c r="O689" i="1"/>
  <c r="C477" i="1"/>
  <c r="F477" i="1"/>
  <c r="D477" i="1"/>
  <c r="G477" i="1"/>
  <c r="B477" i="1"/>
  <c r="J477" i="1"/>
  <c r="A478" i="1" s="1"/>
  <c r="E477" i="1"/>
  <c r="I477" i="1"/>
  <c r="S690" i="1" l="1"/>
  <c r="M691" i="1" s="1"/>
  <c r="N690" i="1"/>
  <c r="Q690" i="1"/>
  <c r="R690" i="1"/>
  <c r="P690" i="1"/>
  <c r="O690" i="1"/>
  <c r="D478" i="1"/>
  <c r="C478" i="1"/>
  <c r="I478" i="1"/>
  <c r="F478" i="1"/>
  <c r="B478" i="1"/>
  <c r="J478" i="1"/>
  <c r="A479" i="1" s="1"/>
  <c r="G478" i="1"/>
  <c r="E478" i="1"/>
  <c r="S691" i="1" l="1"/>
  <c r="M692" i="1" s="1"/>
  <c r="R691" i="1"/>
  <c r="N691" i="1"/>
  <c r="O691" i="1"/>
  <c r="Q691" i="1"/>
  <c r="P691" i="1"/>
  <c r="C479" i="1"/>
  <c r="D479" i="1"/>
  <c r="F479" i="1"/>
  <c r="G479" i="1"/>
  <c r="B479" i="1"/>
  <c r="J479" i="1"/>
  <c r="A480" i="1" s="1"/>
  <c r="E479" i="1"/>
  <c r="I479" i="1"/>
  <c r="S692" i="1" l="1"/>
  <c r="M693" i="1" s="1"/>
  <c r="Q692" i="1"/>
  <c r="N692" i="1"/>
  <c r="O692" i="1"/>
  <c r="P692" i="1"/>
  <c r="R692" i="1"/>
  <c r="C480" i="1"/>
  <c r="F480" i="1"/>
  <c r="D480" i="1"/>
  <c r="G480" i="1"/>
  <c r="B480" i="1"/>
  <c r="J480" i="1"/>
  <c r="A481" i="1" s="1"/>
  <c r="E480" i="1"/>
  <c r="I480" i="1"/>
  <c r="S693" i="1" l="1"/>
  <c r="M694" i="1" s="1"/>
  <c r="O693" i="1"/>
  <c r="P693" i="1"/>
  <c r="R693" i="1"/>
  <c r="Q693" i="1"/>
  <c r="N693" i="1"/>
  <c r="I481" i="1"/>
  <c r="J481" i="1"/>
  <c r="A482" i="1" s="1"/>
  <c r="D481" i="1"/>
  <c r="B481" i="1"/>
  <c r="C481" i="1"/>
  <c r="E481" i="1"/>
  <c r="G481" i="1"/>
  <c r="F481" i="1"/>
  <c r="S694" i="1" l="1"/>
  <c r="M695" i="1" s="1"/>
  <c r="O694" i="1"/>
  <c r="P694" i="1"/>
  <c r="R694" i="1"/>
  <c r="Q694" i="1"/>
  <c r="N694" i="1"/>
  <c r="G482" i="1"/>
  <c r="E482" i="1"/>
  <c r="I482" i="1"/>
  <c r="B482" i="1"/>
  <c r="D482" i="1"/>
  <c r="C482" i="1"/>
  <c r="F482" i="1"/>
  <c r="J482" i="1"/>
  <c r="A483" i="1" s="1"/>
  <c r="S695" i="1" l="1"/>
  <c r="M696" i="1" s="1"/>
  <c r="Q695" i="1"/>
  <c r="N695" i="1"/>
  <c r="O695" i="1"/>
  <c r="P695" i="1"/>
  <c r="R695" i="1"/>
  <c r="B483" i="1"/>
  <c r="C483" i="1"/>
  <c r="J483" i="1"/>
  <c r="A484" i="1" s="1"/>
  <c r="E483" i="1"/>
  <c r="F483" i="1"/>
  <c r="I483" i="1"/>
  <c r="D483" i="1"/>
  <c r="G483" i="1"/>
  <c r="S696" i="1" l="1"/>
  <c r="M697" i="1" s="1"/>
  <c r="N696" i="1"/>
  <c r="Q696" i="1"/>
  <c r="P696" i="1"/>
  <c r="R696" i="1"/>
  <c r="O696" i="1"/>
  <c r="C484" i="1"/>
  <c r="G484" i="1"/>
  <c r="B484" i="1"/>
  <c r="E484" i="1"/>
  <c r="J484" i="1"/>
  <c r="A485" i="1" s="1"/>
  <c r="I484" i="1"/>
  <c r="F484" i="1"/>
  <c r="D484" i="1"/>
  <c r="S697" i="1" l="1"/>
  <c r="M698" i="1" s="1"/>
  <c r="R697" i="1"/>
  <c r="Q697" i="1"/>
  <c r="N697" i="1"/>
  <c r="O697" i="1"/>
  <c r="P697" i="1"/>
  <c r="I485" i="1"/>
  <c r="C485" i="1"/>
  <c r="B485" i="1"/>
  <c r="F485" i="1"/>
  <c r="G485" i="1"/>
  <c r="D485" i="1"/>
  <c r="E485" i="1"/>
  <c r="J485" i="1"/>
  <c r="A486" i="1" s="1"/>
  <c r="S698" i="1" l="1"/>
  <c r="M699" i="1" s="1"/>
  <c r="N698" i="1"/>
  <c r="O698" i="1"/>
  <c r="R698" i="1"/>
  <c r="Q698" i="1"/>
  <c r="P698" i="1"/>
  <c r="E486" i="1"/>
  <c r="B486" i="1"/>
  <c r="J486" i="1"/>
  <c r="A487" i="1" s="1"/>
  <c r="I486" i="1"/>
  <c r="D486" i="1"/>
  <c r="F486" i="1"/>
  <c r="C486" i="1"/>
  <c r="G486" i="1"/>
  <c r="S699" i="1" l="1"/>
  <c r="M700" i="1" s="1"/>
  <c r="O699" i="1"/>
  <c r="P699" i="1"/>
  <c r="N699" i="1"/>
  <c r="R699" i="1"/>
  <c r="Q699" i="1"/>
  <c r="D487" i="1"/>
  <c r="F487" i="1"/>
  <c r="G487" i="1"/>
  <c r="B487" i="1"/>
  <c r="C487" i="1"/>
  <c r="J487" i="1"/>
  <c r="A488" i="1" s="1"/>
  <c r="I487" i="1"/>
  <c r="E487" i="1"/>
  <c r="S700" i="1" l="1"/>
  <c r="M701" i="1" s="1"/>
  <c r="P700" i="1"/>
  <c r="R700" i="1"/>
  <c r="N700" i="1"/>
  <c r="O700" i="1"/>
  <c r="Q700" i="1"/>
  <c r="I488" i="1"/>
  <c r="F488" i="1"/>
  <c r="E488" i="1"/>
  <c r="D488" i="1"/>
  <c r="J488" i="1"/>
  <c r="A489" i="1" s="1"/>
  <c r="G488" i="1"/>
  <c r="B488" i="1"/>
  <c r="C488" i="1"/>
  <c r="S701" i="1" l="1"/>
  <c r="M702" i="1" s="1"/>
  <c r="R701" i="1"/>
  <c r="P701" i="1"/>
  <c r="N701" i="1"/>
  <c r="O701" i="1"/>
  <c r="Q701" i="1"/>
  <c r="B489" i="1"/>
  <c r="C489" i="1"/>
  <c r="J489" i="1"/>
  <c r="A490" i="1" s="1"/>
  <c r="I489" i="1"/>
  <c r="F489" i="1"/>
  <c r="E489" i="1"/>
  <c r="G489" i="1"/>
  <c r="D489" i="1"/>
  <c r="S702" i="1" l="1"/>
  <c r="M703" i="1" s="1"/>
  <c r="O702" i="1"/>
  <c r="P702" i="1"/>
  <c r="R702" i="1"/>
  <c r="Q702" i="1"/>
  <c r="N702" i="1"/>
  <c r="B490" i="1"/>
  <c r="G490" i="1"/>
  <c r="I490" i="1"/>
  <c r="C490" i="1"/>
  <c r="D490" i="1"/>
  <c r="E490" i="1"/>
  <c r="J490" i="1"/>
  <c r="A491" i="1" s="1"/>
  <c r="F490" i="1"/>
  <c r="S703" i="1" l="1"/>
  <c r="M704" i="1" s="1"/>
  <c r="N703" i="1"/>
  <c r="P703" i="1"/>
  <c r="O703" i="1"/>
  <c r="Q703" i="1"/>
  <c r="R703" i="1"/>
  <c r="D491" i="1"/>
  <c r="E491" i="1"/>
  <c r="J491" i="1"/>
  <c r="A492" i="1" s="1"/>
  <c r="I491" i="1"/>
  <c r="C491" i="1"/>
  <c r="B491" i="1"/>
  <c r="F491" i="1"/>
  <c r="G491" i="1"/>
  <c r="S704" i="1" l="1"/>
  <c r="M705" i="1" s="1"/>
  <c r="Q704" i="1"/>
  <c r="O704" i="1"/>
  <c r="R704" i="1"/>
  <c r="N704" i="1"/>
  <c r="P704" i="1"/>
  <c r="D492" i="1"/>
  <c r="F492" i="1"/>
  <c r="G492" i="1"/>
  <c r="C492" i="1"/>
  <c r="B492" i="1"/>
  <c r="J492" i="1"/>
  <c r="A493" i="1" s="1"/>
  <c r="I492" i="1"/>
  <c r="E492" i="1"/>
  <c r="S705" i="1" l="1"/>
  <c r="M706" i="1" s="1"/>
  <c r="N705" i="1"/>
  <c r="O705" i="1"/>
  <c r="P705" i="1"/>
  <c r="R705" i="1"/>
  <c r="Q705" i="1"/>
  <c r="B493" i="1"/>
  <c r="C493" i="1"/>
  <c r="J493" i="1"/>
  <c r="A494" i="1" s="1"/>
  <c r="I493" i="1"/>
  <c r="G493" i="1"/>
  <c r="E493" i="1"/>
  <c r="D493" i="1"/>
  <c r="F493" i="1"/>
  <c r="S706" i="1" l="1"/>
  <c r="M707" i="1" s="1"/>
  <c r="N706" i="1"/>
  <c r="R706" i="1"/>
  <c r="Q706" i="1"/>
  <c r="P706" i="1"/>
  <c r="O706" i="1"/>
  <c r="I494" i="1"/>
  <c r="B494" i="1"/>
  <c r="D494" i="1"/>
  <c r="E494" i="1"/>
  <c r="F494" i="1"/>
  <c r="C494" i="1"/>
  <c r="G494" i="1"/>
  <c r="J494" i="1"/>
  <c r="A495" i="1" s="1"/>
  <c r="S707" i="1" l="1"/>
  <c r="M708" i="1" s="1"/>
  <c r="P707" i="1"/>
  <c r="N707" i="1"/>
  <c r="Q707" i="1"/>
  <c r="O707" i="1"/>
  <c r="R707" i="1"/>
  <c r="F495" i="1"/>
  <c r="C495" i="1"/>
  <c r="I495" i="1"/>
  <c r="G495" i="1"/>
  <c r="J495" i="1"/>
  <c r="A496" i="1" s="1"/>
  <c r="B495" i="1"/>
  <c r="D495" i="1"/>
  <c r="E495" i="1"/>
  <c r="S708" i="1" l="1"/>
  <c r="M709" i="1" s="1"/>
  <c r="N708" i="1"/>
  <c r="O708" i="1"/>
  <c r="R708" i="1"/>
  <c r="Q708" i="1"/>
  <c r="P708" i="1"/>
  <c r="E496" i="1"/>
  <c r="J496" i="1"/>
  <c r="A497" i="1" s="1"/>
  <c r="G496" i="1"/>
  <c r="I496" i="1"/>
  <c r="C496" i="1"/>
  <c r="B496" i="1"/>
  <c r="D496" i="1"/>
  <c r="F496" i="1"/>
  <c r="S709" i="1" l="1"/>
  <c r="M710" i="1" s="1"/>
  <c r="N709" i="1"/>
  <c r="P709" i="1"/>
  <c r="Q709" i="1"/>
  <c r="R709" i="1"/>
  <c r="O709" i="1"/>
  <c r="C497" i="1"/>
  <c r="F497" i="1"/>
  <c r="G497" i="1"/>
  <c r="I497" i="1"/>
  <c r="J497" i="1"/>
  <c r="A498" i="1" s="1"/>
  <c r="D497" i="1"/>
  <c r="E497" i="1"/>
  <c r="B497" i="1"/>
  <c r="S710" i="1" l="1"/>
  <c r="M711" i="1" s="1"/>
  <c r="O710" i="1"/>
  <c r="R710" i="1"/>
  <c r="P710" i="1"/>
  <c r="N710" i="1"/>
  <c r="Q710" i="1"/>
  <c r="E498" i="1"/>
  <c r="I498" i="1"/>
  <c r="C498" i="1"/>
  <c r="B498" i="1"/>
  <c r="J498" i="1"/>
  <c r="A499" i="1" s="1"/>
  <c r="F498" i="1"/>
  <c r="D498" i="1"/>
  <c r="G498" i="1"/>
  <c r="S711" i="1" l="1"/>
  <c r="M712" i="1" s="1"/>
  <c r="R711" i="1"/>
  <c r="Q711" i="1"/>
  <c r="P711" i="1"/>
  <c r="O711" i="1"/>
  <c r="N711" i="1"/>
  <c r="D499" i="1"/>
  <c r="F499" i="1"/>
  <c r="B499" i="1"/>
  <c r="G499" i="1"/>
  <c r="C499" i="1"/>
  <c r="J499" i="1"/>
  <c r="A500" i="1" s="1"/>
  <c r="E499" i="1"/>
  <c r="I499" i="1"/>
  <c r="S712" i="1" l="1"/>
  <c r="M713" i="1" s="1"/>
  <c r="N712" i="1"/>
  <c r="R712" i="1"/>
  <c r="Q712" i="1"/>
  <c r="P712" i="1"/>
  <c r="O712" i="1"/>
  <c r="E500" i="1"/>
  <c r="I500" i="1"/>
  <c r="J500" i="1"/>
  <c r="A501" i="1" s="1"/>
  <c r="C500" i="1"/>
  <c r="D500" i="1"/>
  <c r="G500" i="1"/>
  <c r="F500" i="1"/>
  <c r="B500" i="1"/>
  <c r="S713" i="1" l="1"/>
  <c r="M714" i="1" s="1"/>
  <c r="O713" i="1"/>
  <c r="R713" i="1"/>
  <c r="N713" i="1"/>
  <c r="Q713" i="1"/>
  <c r="P713" i="1"/>
  <c r="E501" i="1"/>
  <c r="I501" i="1"/>
  <c r="G501" i="1"/>
  <c r="C501" i="1"/>
  <c r="D501" i="1"/>
  <c r="F501" i="1"/>
  <c r="B501" i="1"/>
  <c r="J501" i="1"/>
  <c r="A502" i="1" s="1"/>
  <c r="S714" i="1" l="1"/>
  <c r="M715" i="1" s="1"/>
  <c r="Q714" i="1"/>
  <c r="N714" i="1"/>
  <c r="O714" i="1"/>
  <c r="P714" i="1"/>
  <c r="R714" i="1"/>
  <c r="B502" i="1"/>
  <c r="E502" i="1"/>
  <c r="J502" i="1"/>
  <c r="A503" i="1" s="1"/>
  <c r="F502" i="1"/>
  <c r="D502" i="1"/>
  <c r="I502" i="1"/>
  <c r="C502" i="1"/>
  <c r="G502" i="1"/>
  <c r="S715" i="1" l="1"/>
  <c r="M716" i="1" s="1"/>
  <c r="N715" i="1"/>
  <c r="R715" i="1"/>
  <c r="Q715" i="1"/>
  <c r="P715" i="1"/>
  <c r="O715" i="1"/>
  <c r="C503" i="1"/>
  <c r="G503" i="1"/>
  <c r="F503" i="1"/>
  <c r="E503" i="1"/>
  <c r="J503" i="1"/>
  <c r="A504" i="1" s="1"/>
  <c r="D503" i="1"/>
  <c r="B503" i="1"/>
  <c r="I503" i="1"/>
  <c r="S716" i="1" l="1"/>
  <c r="M717" i="1" s="1"/>
  <c r="N716" i="1"/>
  <c r="Q716" i="1"/>
  <c r="P716" i="1"/>
  <c r="R716" i="1"/>
  <c r="O716" i="1"/>
  <c r="C504" i="1"/>
  <c r="I504" i="1"/>
  <c r="E504" i="1"/>
  <c r="F504" i="1"/>
  <c r="J504" i="1"/>
  <c r="A505" i="1" s="1"/>
  <c r="G504" i="1"/>
  <c r="D504" i="1"/>
  <c r="B504" i="1"/>
  <c r="S717" i="1" l="1"/>
  <c r="M718" i="1" s="1"/>
  <c r="O717" i="1"/>
  <c r="N717" i="1"/>
  <c r="P717" i="1"/>
  <c r="Q717" i="1"/>
  <c r="R717" i="1"/>
  <c r="C505" i="1"/>
  <c r="G505" i="1"/>
  <c r="F505" i="1"/>
  <c r="E505" i="1"/>
  <c r="J505" i="1"/>
  <c r="A506" i="1" s="1"/>
  <c r="D505" i="1"/>
  <c r="I505" i="1"/>
  <c r="B505" i="1"/>
  <c r="S718" i="1" l="1"/>
  <c r="M719" i="1" s="1"/>
  <c r="N718" i="1"/>
  <c r="O718" i="1"/>
  <c r="R718" i="1"/>
  <c r="Q718" i="1"/>
  <c r="P718" i="1"/>
  <c r="E506" i="1"/>
  <c r="I506" i="1"/>
  <c r="D506" i="1"/>
  <c r="G506" i="1"/>
  <c r="B506" i="1"/>
  <c r="F506" i="1"/>
  <c r="C506" i="1"/>
  <c r="J506" i="1"/>
  <c r="A507" i="1" s="1"/>
  <c r="S719" i="1" l="1"/>
  <c r="M720" i="1" s="1"/>
  <c r="R719" i="1"/>
  <c r="P719" i="1"/>
  <c r="N719" i="1"/>
  <c r="O719" i="1"/>
  <c r="Q719" i="1"/>
  <c r="D507" i="1"/>
  <c r="C507" i="1"/>
  <c r="G507" i="1"/>
  <c r="J507" i="1"/>
  <c r="A508" i="1" s="1"/>
  <c r="E507" i="1"/>
  <c r="B507" i="1"/>
  <c r="I507" i="1"/>
  <c r="F507" i="1"/>
  <c r="S720" i="1" l="1"/>
  <c r="M721" i="1" s="1"/>
  <c r="N720" i="1"/>
  <c r="Q720" i="1"/>
  <c r="O720" i="1"/>
  <c r="P720" i="1"/>
  <c r="R720" i="1"/>
  <c r="D508" i="1"/>
  <c r="J508" i="1"/>
  <c r="A509" i="1" s="1"/>
  <c r="I508" i="1"/>
  <c r="B508" i="1"/>
  <c r="C508" i="1"/>
  <c r="F508" i="1"/>
  <c r="E508" i="1"/>
  <c r="G508" i="1"/>
  <c r="S721" i="1" l="1"/>
  <c r="M722" i="1" s="1"/>
  <c r="N721" i="1"/>
  <c r="O721" i="1"/>
  <c r="R721" i="1"/>
  <c r="Q721" i="1"/>
  <c r="P721" i="1"/>
  <c r="G509" i="1"/>
  <c r="E509" i="1"/>
  <c r="C509" i="1"/>
  <c r="D509" i="1"/>
  <c r="J509" i="1"/>
  <c r="A510" i="1" s="1"/>
  <c r="B509" i="1"/>
  <c r="I509" i="1"/>
  <c r="F509" i="1"/>
  <c r="S722" i="1" l="1"/>
  <c r="M723" i="1" s="1"/>
  <c r="R722" i="1"/>
  <c r="O722" i="1"/>
  <c r="N722" i="1"/>
  <c r="Q722" i="1"/>
  <c r="P722" i="1"/>
  <c r="E510" i="1"/>
  <c r="D510" i="1"/>
  <c r="C510" i="1"/>
  <c r="G510" i="1"/>
  <c r="F510" i="1"/>
  <c r="B510" i="1"/>
  <c r="I510" i="1"/>
  <c r="J510" i="1"/>
  <c r="A511" i="1" s="1"/>
  <c r="S723" i="1" l="1"/>
  <c r="M724" i="1" s="1"/>
  <c r="P723" i="1"/>
  <c r="Q723" i="1"/>
  <c r="R723" i="1"/>
  <c r="N723" i="1"/>
  <c r="O723" i="1"/>
  <c r="E511" i="1"/>
  <c r="I511" i="1"/>
  <c r="D511" i="1"/>
  <c r="G511" i="1"/>
  <c r="B511" i="1"/>
  <c r="J511" i="1"/>
  <c r="A512" i="1" s="1"/>
  <c r="F511" i="1"/>
  <c r="C511" i="1"/>
  <c r="S724" i="1" l="1"/>
  <c r="M725" i="1" s="1"/>
  <c r="N724" i="1"/>
  <c r="O724" i="1"/>
  <c r="R724" i="1"/>
  <c r="Q724" i="1"/>
  <c r="P724" i="1"/>
  <c r="C512" i="1"/>
  <c r="F512" i="1"/>
  <c r="E512" i="1"/>
  <c r="D512" i="1"/>
  <c r="G512" i="1"/>
  <c r="J512" i="1"/>
  <c r="A513" i="1" s="1"/>
  <c r="B512" i="1"/>
  <c r="I512" i="1"/>
  <c r="S725" i="1" l="1"/>
  <c r="M726" i="1" s="1"/>
  <c r="O725" i="1"/>
  <c r="P725" i="1"/>
  <c r="N725" i="1"/>
  <c r="Q725" i="1"/>
  <c r="R725" i="1"/>
  <c r="G513" i="1"/>
  <c r="I513" i="1"/>
  <c r="C513" i="1"/>
  <c r="E513" i="1"/>
  <c r="F513" i="1"/>
  <c r="B513" i="1"/>
  <c r="D513" i="1"/>
  <c r="J513" i="1"/>
  <c r="A514" i="1" s="1"/>
  <c r="S726" i="1" l="1"/>
  <c r="M727" i="1" s="1"/>
  <c r="R726" i="1"/>
  <c r="P726" i="1"/>
  <c r="Q726" i="1"/>
  <c r="N726" i="1"/>
  <c r="O726" i="1"/>
  <c r="G514" i="1"/>
  <c r="F514" i="1"/>
  <c r="J514" i="1"/>
  <c r="A515" i="1" s="1"/>
  <c r="E514" i="1"/>
  <c r="B514" i="1"/>
  <c r="D514" i="1"/>
  <c r="C514" i="1"/>
  <c r="I514" i="1"/>
  <c r="S727" i="1" l="1"/>
  <c r="M728" i="1" s="1"/>
  <c r="N727" i="1"/>
  <c r="P727" i="1"/>
  <c r="O727" i="1"/>
  <c r="R727" i="1"/>
  <c r="Q727" i="1"/>
  <c r="E515" i="1"/>
  <c r="I515" i="1"/>
  <c r="D515" i="1"/>
  <c r="B515" i="1"/>
  <c r="G515" i="1"/>
  <c r="C515" i="1"/>
  <c r="J515" i="1"/>
  <c r="A516" i="1" s="1"/>
  <c r="F515" i="1"/>
  <c r="S728" i="1" l="1"/>
  <c r="M729" i="1" s="1"/>
  <c r="N728" i="1"/>
  <c r="Q728" i="1"/>
  <c r="R728" i="1"/>
  <c r="P728" i="1"/>
  <c r="O728" i="1"/>
  <c r="G516" i="1"/>
  <c r="E516" i="1"/>
  <c r="J516" i="1"/>
  <c r="A517" i="1" s="1"/>
  <c r="I516" i="1"/>
  <c r="D516" i="1"/>
  <c r="C516" i="1"/>
  <c r="F516" i="1"/>
  <c r="B516" i="1"/>
  <c r="S729" i="1" l="1"/>
  <c r="M730" i="1" s="1"/>
  <c r="Q729" i="1"/>
  <c r="R729" i="1"/>
  <c r="O729" i="1"/>
  <c r="P729" i="1"/>
  <c r="N729" i="1"/>
  <c r="F517" i="1"/>
  <c r="E517" i="1"/>
  <c r="G517" i="1"/>
  <c r="D517" i="1"/>
  <c r="J517" i="1"/>
  <c r="A518" i="1" s="1"/>
  <c r="B517" i="1"/>
  <c r="I517" i="1"/>
  <c r="C517" i="1"/>
  <c r="S730" i="1" l="1"/>
  <c r="M731" i="1" s="1"/>
  <c r="P730" i="1"/>
  <c r="O730" i="1"/>
  <c r="Q730" i="1"/>
  <c r="N730" i="1"/>
  <c r="R730" i="1"/>
  <c r="E518" i="1"/>
  <c r="J518" i="1"/>
  <c r="A519" i="1" s="1"/>
  <c r="G518" i="1"/>
  <c r="I518" i="1"/>
  <c r="B518" i="1"/>
  <c r="D518" i="1"/>
  <c r="C518" i="1"/>
  <c r="F518" i="1"/>
  <c r="S731" i="1" l="1"/>
  <c r="M732" i="1" s="1"/>
  <c r="Q731" i="1"/>
  <c r="R731" i="1"/>
  <c r="N731" i="1"/>
  <c r="P731" i="1"/>
  <c r="O731" i="1"/>
  <c r="D519" i="1"/>
  <c r="I519" i="1"/>
  <c r="F519" i="1"/>
  <c r="C519" i="1"/>
  <c r="J519" i="1"/>
  <c r="A520" i="1" s="1"/>
  <c r="B519" i="1"/>
  <c r="E519" i="1"/>
  <c r="G519" i="1"/>
  <c r="S732" i="1" l="1"/>
  <c r="M733" i="1" s="1"/>
  <c r="Q732" i="1"/>
  <c r="P732" i="1"/>
  <c r="N732" i="1"/>
  <c r="R732" i="1"/>
  <c r="O732" i="1"/>
  <c r="B520" i="1"/>
  <c r="E520" i="1"/>
  <c r="J520" i="1"/>
  <c r="A521" i="1" s="1"/>
  <c r="D520" i="1"/>
  <c r="I520" i="1"/>
  <c r="C520" i="1"/>
  <c r="G520" i="1"/>
  <c r="F520" i="1"/>
  <c r="S733" i="1" l="1"/>
  <c r="M734" i="1" s="1"/>
  <c r="O733" i="1"/>
  <c r="N733" i="1"/>
  <c r="R733" i="1"/>
  <c r="Q733" i="1"/>
  <c r="P733" i="1"/>
  <c r="C521" i="1"/>
  <c r="I521" i="1"/>
  <c r="G521" i="1"/>
  <c r="E521" i="1"/>
  <c r="F521" i="1"/>
  <c r="B521" i="1"/>
  <c r="D521" i="1"/>
  <c r="J521" i="1"/>
  <c r="A522" i="1" s="1"/>
  <c r="S734" i="1" l="1"/>
  <c r="M735" i="1" s="1"/>
  <c r="R734" i="1"/>
  <c r="Q734" i="1"/>
  <c r="N734" i="1"/>
  <c r="P734" i="1"/>
  <c r="O734" i="1"/>
  <c r="E522" i="1"/>
  <c r="D522" i="1"/>
  <c r="B522" i="1"/>
  <c r="F522" i="1"/>
  <c r="J522" i="1"/>
  <c r="A523" i="1" s="1"/>
  <c r="I522" i="1"/>
  <c r="C522" i="1"/>
  <c r="G522" i="1"/>
  <c r="S735" i="1" l="1"/>
  <c r="M736" i="1" s="1"/>
  <c r="N735" i="1"/>
  <c r="P735" i="1"/>
  <c r="Q735" i="1"/>
  <c r="R735" i="1"/>
  <c r="O735" i="1"/>
  <c r="E523" i="1"/>
  <c r="B523" i="1"/>
  <c r="F523" i="1"/>
  <c r="I523" i="1"/>
  <c r="G523" i="1"/>
  <c r="D523" i="1"/>
  <c r="J523" i="1"/>
  <c r="A524" i="1" s="1"/>
  <c r="C523" i="1"/>
  <c r="S736" i="1" l="1"/>
  <c r="M737" i="1" s="1"/>
  <c r="O736" i="1"/>
  <c r="N736" i="1"/>
  <c r="P736" i="1"/>
  <c r="R736" i="1"/>
  <c r="Q736" i="1"/>
  <c r="B524" i="1"/>
  <c r="D524" i="1"/>
  <c r="E524" i="1"/>
  <c r="J524" i="1"/>
  <c r="A525" i="1" s="1"/>
  <c r="F524" i="1"/>
  <c r="I524" i="1"/>
  <c r="C524" i="1"/>
  <c r="G524" i="1"/>
  <c r="S737" i="1" l="1"/>
  <c r="M738" i="1" s="1"/>
  <c r="R737" i="1"/>
  <c r="P737" i="1"/>
  <c r="Q737" i="1"/>
  <c r="O737" i="1"/>
  <c r="N737" i="1"/>
  <c r="E525" i="1"/>
  <c r="J525" i="1"/>
  <c r="A526" i="1" s="1"/>
  <c r="C525" i="1"/>
  <c r="D525" i="1"/>
  <c r="I525" i="1"/>
  <c r="G525" i="1"/>
  <c r="B525" i="1"/>
  <c r="F525" i="1"/>
  <c r="S738" i="1" l="1"/>
  <c r="M739" i="1" s="1"/>
  <c r="Q738" i="1"/>
  <c r="N738" i="1"/>
  <c r="R738" i="1"/>
  <c r="P738" i="1"/>
  <c r="O738" i="1"/>
  <c r="C526" i="1"/>
  <c r="D526" i="1"/>
  <c r="F526" i="1"/>
  <c r="G526" i="1"/>
  <c r="B526" i="1"/>
  <c r="E526" i="1"/>
  <c r="J526" i="1"/>
  <c r="A527" i="1" s="1"/>
  <c r="I526" i="1"/>
  <c r="S739" i="1" l="1"/>
  <c r="M740" i="1" s="1"/>
  <c r="Q739" i="1"/>
  <c r="R739" i="1"/>
  <c r="P739" i="1"/>
  <c r="O739" i="1"/>
  <c r="N739" i="1"/>
  <c r="D527" i="1"/>
  <c r="J527" i="1"/>
  <c r="A528" i="1" s="1"/>
  <c r="F527" i="1"/>
  <c r="I527" i="1"/>
  <c r="G527" i="1"/>
  <c r="E527" i="1"/>
  <c r="B527" i="1"/>
  <c r="C527" i="1"/>
  <c r="S740" i="1" l="1"/>
  <c r="M741" i="1" s="1"/>
  <c r="R740" i="1"/>
  <c r="P740" i="1"/>
  <c r="Q740" i="1"/>
  <c r="O740" i="1"/>
  <c r="N740" i="1"/>
  <c r="J528" i="1"/>
  <c r="A529" i="1" s="1"/>
  <c r="B528" i="1"/>
  <c r="E528" i="1"/>
  <c r="C528" i="1"/>
  <c r="F528" i="1"/>
  <c r="I528" i="1"/>
  <c r="G528" i="1"/>
  <c r="D528" i="1"/>
  <c r="S741" i="1" l="1"/>
  <c r="M742" i="1" s="1"/>
  <c r="Q741" i="1"/>
  <c r="R741" i="1"/>
  <c r="P741" i="1"/>
  <c r="O741" i="1"/>
  <c r="N741" i="1"/>
  <c r="J529" i="1"/>
  <c r="A530" i="1" s="1"/>
  <c r="C529" i="1"/>
  <c r="D529" i="1"/>
  <c r="F529" i="1"/>
  <c r="I529" i="1"/>
  <c r="B529" i="1"/>
  <c r="G529" i="1"/>
  <c r="E529" i="1"/>
  <c r="S742" i="1" l="1"/>
  <c r="M743" i="1" s="1"/>
  <c r="R742" i="1"/>
  <c r="Q742" i="1"/>
  <c r="O742" i="1"/>
  <c r="N742" i="1"/>
  <c r="P742" i="1"/>
  <c r="F530" i="1"/>
  <c r="C530" i="1"/>
  <c r="D530" i="1"/>
  <c r="I530" i="1"/>
  <c r="B530" i="1"/>
  <c r="G530" i="1"/>
  <c r="E530" i="1"/>
  <c r="J530" i="1"/>
  <c r="A531" i="1" s="1"/>
  <c r="S743" i="1" l="1"/>
  <c r="M744" i="1" s="1"/>
  <c r="R743" i="1"/>
  <c r="P743" i="1"/>
  <c r="O743" i="1"/>
  <c r="N743" i="1"/>
  <c r="Q743" i="1"/>
  <c r="I531" i="1"/>
  <c r="D531" i="1"/>
  <c r="G531" i="1"/>
  <c r="E531" i="1"/>
  <c r="B531" i="1"/>
  <c r="J531" i="1"/>
  <c r="A532" i="1" s="1"/>
  <c r="F531" i="1"/>
  <c r="C531" i="1"/>
  <c r="S744" i="1" l="1"/>
  <c r="M745" i="1" s="1"/>
  <c r="N744" i="1"/>
  <c r="P744" i="1"/>
  <c r="R744" i="1"/>
  <c r="O744" i="1"/>
  <c r="Q744" i="1"/>
  <c r="J532" i="1"/>
  <c r="A533" i="1" s="1"/>
  <c r="G532" i="1"/>
  <c r="B532" i="1"/>
  <c r="F532" i="1"/>
  <c r="I532" i="1"/>
  <c r="D532" i="1"/>
  <c r="E532" i="1"/>
  <c r="C532" i="1"/>
  <c r="S745" i="1" l="1"/>
  <c r="M746" i="1" s="1"/>
  <c r="Q745" i="1"/>
  <c r="R745" i="1"/>
  <c r="O745" i="1"/>
  <c r="N745" i="1"/>
  <c r="P745" i="1"/>
  <c r="G533" i="1"/>
  <c r="J533" i="1"/>
  <c r="A534" i="1" s="1"/>
  <c r="E533" i="1"/>
  <c r="D533" i="1"/>
  <c r="C533" i="1"/>
  <c r="I533" i="1"/>
  <c r="B533" i="1"/>
  <c r="F533" i="1"/>
  <c r="S746" i="1" l="1"/>
  <c r="M747" i="1" s="1"/>
  <c r="R746" i="1"/>
  <c r="O746" i="1"/>
  <c r="N746" i="1"/>
  <c r="P746" i="1"/>
  <c r="Q746" i="1"/>
  <c r="G534" i="1"/>
  <c r="B534" i="1"/>
  <c r="J534" i="1"/>
  <c r="A535" i="1" s="1"/>
  <c r="E534" i="1"/>
  <c r="I534" i="1"/>
  <c r="D534" i="1"/>
  <c r="F534" i="1"/>
  <c r="C534" i="1"/>
  <c r="S747" i="1" l="1"/>
  <c r="M748" i="1" s="1"/>
  <c r="Q747" i="1"/>
  <c r="N747" i="1"/>
  <c r="P747" i="1"/>
  <c r="R747" i="1"/>
  <c r="O747" i="1"/>
  <c r="B535" i="1"/>
  <c r="J535" i="1"/>
  <c r="A536" i="1" s="1"/>
  <c r="E535" i="1"/>
  <c r="I535" i="1"/>
  <c r="D535" i="1"/>
  <c r="G535" i="1"/>
  <c r="F535" i="1"/>
  <c r="C535" i="1"/>
  <c r="S748" i="1" l="1"/>
  <c r="M749" i="1" s="1"/>
  <c r="R748" i="1"/>
  <c r="Q748" i="1"/>
  <c r="N748" i="1"/>
  <c r="P748" i="1"/>
  <c r="O748" i="1"/>
  <c r="E536" i="1"/>
  <c r="J536" i="1"/>
  <c r="A537" i="1" s="1"/>
  <c r="C536" i="1"/>
  <c r="F536" i="1"/>
  <c r="B536" i="1"/>
  <c r="G536" i="1"/>
  <c r="D536" i="1"/>
  <c r="I536" i="1"/>
  <c r="S749" i="1" l="1"/>
  <c r="M750" i="1" s="1"/>
  <c r="Q749" i="1"/>
  <c r="O749" i="1"/>
  <c r="N749" i="1"/>
  <c r="R749" i="1"/>
  <c r="P749" i="1"/>
  <c r="E537" i="1"/>
  <c r="J537" i="1"/>
  <c r="A538" i="1" s="1"/>
  <c r="I537" i="1"/>
  <c r="F537" i="1"/>
  <c r="D537" i="1"/>
  <c r="C537" i="1"/>
  <c r="B537" i="1"/>
  <c r="G537" i="1"/>
  <c r="S750" i="1" l="1"/>
  <c r="M751" i="1" s="1"/>
  <c r="Q750" i="1"/>
  <c r="R750" i="1"/>
  <c r="O750" i="1"/>
  <c r="N750" i="1"/>
  <c r="P750" i="1"/>
  <c r="G538" i="1"/>
  <c r="J538" i="1"/>
  <c r="A539" i="1" s="1"/>
  <c r="D538" i="1"/>
  <c r="C538" i="1"/>
  <c r="I538" i="1"/>
  <c r="B538" i="1"/>
  <c r="F538" i="1"/>
  <c r="E538" i="1"/>
  <c r="S751" i="1" l="1"/>
  <c r="M752" i="1" s="1"/>
  <c r="O751" i="1"/>
  <c r="N751" i="1"/>
  <c r="P751" i="1"/>
  <c r="R751" i="1"/>
  <c r="Q751" i="1"/>
  <c r="G539" i="1"/>
  <c r="E539" i="1"/>
  <c r="J539" i="1"/>
  <c r="A540" i="1" s="1"/>
  <c r="I539" i="1"/>
  <c r="C539" i="1"/>
  <c r="D539" i="1"/>
  <c r="F539" i="1"/>
  <c r="B539" i="1"/>
  <c r="S752" i="1" l="1"/>
  <c r="M753" i="1" s="1"/>
  <c r="Q752" i="1"/>
  <c r="N752" i="1"/>
  <c r="R752" i="1"/>
  <c r="P752" i="1"/>
  <c r="O752" i="1"/>
  <c r="I540" i="1"/>
  <c r="C540" i="1"/>
  <c r="F540" i="1"/>
  <c r="E540" i="1"/>
  <c r="B540" i="1"/>
  <c r="D540" i="1"/>
  <c r="J540" i="1"/>
  <c r="A541" i="1" s="1"/>
  <c r="G540" i="1"/>
  <c r="S753" i="1" l="1"/>
  <c r="M754" i="1" s="1"/>
  <c r="P753" i="1"/>
  <c r="R753" i="1"/>
  <c r="Q753" i="1"/>
  <c r="O753" i="1"/>
  <c r="N753" i="1"/>
  <c r="E541" i="1"/>
  <c r="I541" i="1"/>
  <c r="F541" i="1"/>
  <c r="C541" i="1"/>
  <c r="D541" i="1"/>
  <c r="G541" i="1"/>
  <c r="B541" i="1"/>
  <c r="J541" i="1"/>
  <c r="A542" i="1" s="1"/>
  <c r="S754" i="1" l="1"/>
  <c r="M755" i="1" s="1"/>
  <c r="R754" i="1"/>
  <c r="Q754" i="1"/>
  <c r="P754" i="1"/>
  <c r="O754" i="1"/>
  <c r="N754" i="1"/>
  <c r="C542" i="1"/>
  <c r="E542" i="1"/>
  <c r="J542" i="1"/>
  <c r="A543" i="1" s="1"/>
  <c r="I542" i="1"/>
  <c r="G542" i="1"/>
  <c r="D542" i="1"/>
  <c r="F542" i="1"/>
  <c r="B542" i="1"/>
  <c r="S755" i="1" l="1"/>
  <c r="M756" i="1" s="1"/>
  <c r="P755" i="1"/>
  <c r="O755" i="1"/>
  <c r="Q755" i="1"/>
  <c r="N755" i="1"/>
  <c r="R755" i="1"/>
  <c r="I543" i="1"/>
  <c r="B543" i="1"/>
  <c r="G543" i="1"/>
  <c r="C543" i="1"/>
  <c r="F543" i="1"/>
  <c r="E543" i="1"/>
  <c r="J543" i="1"/>
  <c r="A544" i="1" s="1"/>
  <c r="D543" i="1"/>
  <c r="S756" i="1" l="1"/>
  <c r="M757" i="1" s="1"/>
  <c r="N756" i="1"/>
  <c r="P756" i="1"/>
  <c r="R756" i="1"/>
  <c r="O756" i="1"/>
  <c r="Q756" i="1"/>
  <c r="C544" i="1"/>
  <c r="G544" i="1"/>
  <c r="E544" i="1"/>
  <c r="J544" i="1"/>
  <c r="A545" i="1" s="1"/>
  <c r="I544" i="1"/>
  <c r="D544" i="1"/>
  <c r="F544" i="1"/>
  <c r="B544" i="1"/>
  <c r="S757" i="1" l="1"/>
  <c r="M758" i="1" s="1"/>
  <c r="R757" i="1"/>
  <c r="Q757" i="1"/>
  <c r="O757" i="1"/>
  <c r="N757" i="1"/>
  <c r="P757" i="1"/>
  <c r="B545" i="1"/>
  <c r="E545" i="1"/>
  <c r="C545" i="1"/>
  <c r="G545" i="1"/>
  <c r="I545" i="1"/>
  <c r="F545" i="1"/>
  <c r="D545" i="1"/>
  <c r="J545" i="1"/>
  <c r="A546" i="1" s="1"/>
  <c r="S758" i="1" l="1"/>
  <c r="M759" i="1" s="1"/>
  <c r="R758" i="1"/>
  <c r="N758" i="1"/>
  <c r="P758" i="1"/>
  <c r="O758" i="1"/>
  <c r="Q758" i="1"/>
  <c r="C546" i="1"/>
  <c r="E546" i="1"/>
  <c r="J546" i="1"/>
  <c r="A547" i="1" s="1"/>
  <c r="I546" i="1"/>
  <c r="D546" i="1"/>
  <c r="F546" i="1"/>
  <c r="B546" i="1"/>
  <c r="G546" i="1"/>
  <c r="S759" i="1" l="1"/>
  <c r="M760" i="1" s="1"/>
  <c r="N759" i="1"/>
  <c r="P759" i="1"/>
  <c r="R759" i="1"/>
  <c r="O759" i="1"/>
  <c r="Q759" i="1"/>
  <c r="F547" i="1"/>
  <c r="B547" i="1"/>
  <c r="C547" i="1"/>
  <c r="G547" i="1"/>
  <c r="I547" i="1"/>
  <c r="E547" i="1"/>
  <c r="J547" i="1"/>
  <c r="A548" i="1" s="1"/>
  <c r="D547" i="1"/>
  <c r="S760" i="1" l="1"/>
  <c r="M761" i="1" s="1"/>
  <c r="R760" i="1"/>
  <c r="Q760" i="1"/>
  <c r="O760" i="1"/>
  <c r="P760" i="1"/>
  <c r="N760" i="1"/>
  <c r="F548" i="1"/>
  <c r="C548" i="1"/>
  <c r="D548" i="1"/>
  <c r="G548" i="1"/>
  <c r="B548" i="1"/>
  <c r="J548" i="1"/>
  <c r="A549" i="1" s="1"/>
  <c r="E548" i="1"/>
  <c r="I548" i="1"/>
  <c r="S761" i="1" l="1"/>
  <c r="M762" i="1" s="1"/>
  <c r="P761" i="1"/>
  <c r="O761" i="1"/>
  <c r="Q761" i="1"/>
  <c r="N761" i="1"/>
  <c r="R761" i="1"/>
  <c r="C549" i="1"/>
  <c r="G549" i="1"/>
  <c r="F549" i="1"/>
  <c r="E549" i="1"/>
  <c r="J549" i="1"/>
  <c r="A550" i="1" s="1"/>
  <c r="D549" i="1"/>
  <c r="B549" i="1"/>
  <c r="I549" i="1"/>
  <c r="S762" i="1" l="1"/>
  <c r="M763" i="1" s="1"/>
  <c r="N762" i="1"/>
  <c r="P762" i="1"/>
  <c r="R762" i="1"/>
  <c r="O762" i="1"/>
  <c r="Q762" i="1"/>
  <c r="E550" i="1"/>
  <c r="B550" i="1"/>
  <c r="I550" i="1"/>
  <c r="D550" i="1"/>
  <c r="F550" i="1"/>
  <c r="C550" i="1"/>
  <c r="G550" i="1"/>
  <c r="J550" i="1"/>
  <c r="A551" i="1" s="1"/>
  <c r="S763" i="1" l="1"/>
  <c r="M764" i="1" s="1"/>
  <c r="R763" i="1"/>
  <c r="Q763" i="1"/>
  <c r="O763" i="1"/>
  <c r="N763" i="1"/>
  <c r="P763" i="1"/>
  <c r="C551" i="1"/>
  <c r="G551" i="1"/>
  <c r="E551" i="1"/>
  <c r="J551" i="1"/>
  <c r="A552" i="1" s="1"/>
  <c r="D551" i="1"/>
  <c r="I551" i="1"/>
  <c r="F551" i="1"/>
  <c r="B551" i="1"/>
  <c r="S764" i="1" l="1"/>
  <c r="M765" i="1" s="1"/>
  <c r="O764" i="1"/>
  <c r="R764" i="1"/>
  <c r="Q764" i="1"/>
  <c r="N764" i="1"/>
  <c r="P764" i="1"/>
  <c r="F552" i="1"/>
  <c r="B552" i="1"/>
  <c r="C552" i="1"/>
  <c r="G552" i="1"/>
  <c r="D552" i="1"/>
  <c r="I552" i="1"/>
  <c r="E552" i="1"/>
  <c r="J552" i="1"/>
  <c r="A553" i="1" s="1"/>
  <c r="S765" i="1" l="1"/>
  <c r="M766" i="1" s="1"/>
  <c r="N765" i="1"/>
  <c r="R765" i="1"/>
  <c r="O765" i="1"/>
  <c r="Q765" i="1"/>
  <c r="P765" i="1"/>
  <c r="E553" i="1"/>
  <c r="I553" i="1"/>
  <c r="F553" i="1"/>
  <c r="D553" i="1"/>
  <c r="B553" i="1"/>
  <c r="C553" i="1"/>
  <c r="J553" i="1"/>
  <c r="A554" i="1" s="1"/>
  <c r="G553" i="1"/>
  <c r="S766" i="1" l="1"/>
  <c r="M767" i="1" s="1"/>
  <c r="R766" i="1"/>
  <c r="Q766" i="1"/>
  <c r="N766" i="1"/>
  <c r="O766" i="1"/>
  <c r="P766" i="1"/>
  <c r="D554" i="1"/>
  <c r="G554" i="1"/>
  <c r="B554" i="1"/>
  <c r="E554" i="1"/>
  <c r="I554" i="1"/>
  <c r="C554" i="1"/>
  <c r="J554" i="1"/>
  <c r="A555" i="1" s="1"/>
  <c r="F554" i="1"/>
  <c r="S767" i="1" l="1"/>
  <c r="M768" i="1" s="1"/>
  <c r="R767" i="1"/>
  <c r="N767" i="1"/>
  <c r="P767" i="1"/>
  <c r="O767" i="1"/>
  <c r="Q767" i="1"/>
  <c r="E555" i="1"/>
  <c r="C555" i="1"/>
  <c r="I555" i="1"/>
  <c r="D555" i="1"/>
  <c r="F555" i="1"/>
  <c r="B555" i="1"/>
  <c r="G555" i="1"/>
  <c r="J555" i="1"/>
  <c r="A556" i="1" s="1"/>
  <c r="S768" i="1" l="1"/>
  <c r="M769" i="1" s="1"/>
  <c r="N768" i="1"/>
  <c r="P768" i="1"/>
  <c r="R768" i="1"/>
  <c r="O768" i="1"/>
  <c r="Q768" i="1"/>
  <c r="E556" i="1"/>
  <c r="F556" i="1"/>
  <c r="C556" i="1"/>
  <c r="D556" i="1"/>
  <c r="G556" i="1"/>
  <c r="B556" i="1"/>
  <c r="J556" i="1"/>
  <c r="A557" i="1" s="1"/>
  <c r="I556" i="1"/>
  <c r="S769" i="1" l="1"/>
  <c r="M770" i="1" s="1"/>
  <c r="Q769" i="1"/>
  <c r="R769" i="1"/>
  <c r="O769" i="1"/>
  <c r="N769" i="1"/>
  <c r="P769" i="1"/>
  <c r="D557" i="1"/>
  <c r="I557" i="1"/>
  <c r="B557" i="1"/>
  <c r="F557" i="1"/>
  <c r="C557" i="1"/>
  <c r="G557" i="1"/>
  <c r="E557" i="1"/>
  <c r="J557" i="1"/>
  <c r="A558" i="1" s="1"/>
  <c r="S770" i="1" l="1"/>
  <c r="M771" i="1" s="1"/>
  <c r="N770" i="1"/>
  <c r="P770" i="1"/>
  <c r="R770" i="1"/>
  <c r="O770" i="1"/>
  <c r="Q770" i="1"/>
  <c r="C558" i="1"/>
  <c r="G558" i="1"/>
  <c r="I558" i="1"/>
  <c r="D558" i="1"/>
  <c r="J558" i="1"/>
  <c r="A559" i="1" s="1"/>
  <c r="B558" i="1"/>
  <c r="F558" i="1"/>
  <c r="E558" i="1"/>
  <c r="S771" i="1" l="1"/>
  <c r="M772" i="1" s="1"/>
  <c r="O771" i="1"/>
  <c r="N771" i="1"/>
  <c r="P771" i="1"/>
  <c r="R771" i="1"/>
  <c r="Q771" i="1"/>
  <c r="E559" i="1"/>
  <c r="F559" i="1"/>
  <c r="C559" i="1"/>
  <c r="D559" i="1"/>
  <c r="G559" i="1"/>
  <c r="B559" i="1"/>
  <c r="J559" i="1"/>
  <c r="A560" i="1" s="1"/>
  <c r="I559" i="1"/>
  <c r="S772" i="1" l="1"/>
  <c r="M773" i="1" s="1"/>
  <c r="N772" i="1"/>
  <c r="P772" i="1"/>
  <c r="R772" i="1"/>
  <c r="Q772" i="1"/>
  <c r="O772" i="1"/>
  <c r="C560" i="1"/>
  <c r="E560" i="1"/>
  <c r="J560" i="1"/>
  <c r="A561" i="1" s="1"/>
  <c r="D560" i="1"/>
  <c r="I560" i="1"/>
  <c r="F560" i="1"/>
  <c r="B560" i="1"/>
  <c r="G560" i="1"/>
  <c r="S773" i="1" l="1"/>
  <c r="M774" i="1" s="1"/>
  <c r="Q773" i="1"/>
  <c r="O773" i="1"/>
  <c r="N773" i="1"/>
  <c r="R773" i="1"/>
  <c r="P773" i="1"/>
  <c r="E561" i="1"/>
  <c r="I561" i="1"/>
  <c r="D561" i="1"/>
  <c r="C561" i="1"/>
  <c r="G561" i="1"/>
  <c r="B561" i="1"/>
  <c r="J561" i="1"/>
  <c r="A562" i="1" s="1"/>
  <c r="F561" i="1"/>
  <c r="S774" i="1" l="1"/>
  <c r="M775" i="1" s="1"/>
  <c r="N774" i="1"/>
  <c r="P774" i="1"/>
  <c r="R774" i="1"/>
  <c r="O774" i="1"/>
  <c r="Q774" i="1"/>
  <c r="D562" i="1"/>
  <c r="E562" i="1"/>
  <c r="B562" i="1"/>
  <c r="I562" i="1"/>
  <c r="C562" i="1"/>
  <c r="F562" i="1"/>
  <c r="G562" i="1"/>
  <c r="J562" i="1"/>
  <c r="A563" i="1" s="1"/>
  <c r="S775" i="1" l="1"/>
  <c r="M776" i="1" s="1"/>
  <c r="N775" i="1"/>
  <c r="P775" i="1"/>
  <c r="R775" i="1"/>
  <c r="Q775" i="1"/>
  <c r="O775" i="1"/>
  <c r="G563" i="1"/>
  <c r="C563" i="1"/>
  <c r="J563" i="1"/>
  <c r="A564" i="1" s="1"/>
  <c r="E563" i="1"/>
  <c r="I563" i="1"/>
  <c r="D563" i="1"/>
  <c r="F563" i="1"/>
  <c r="B563" i="1"/>
  <c r="S776" i="1" l="1"/>
  <c r="M777" i="1" s="1"/>
  <c r="Q776" i="1"/>
  <c r="N776" i="1"/>
  <c r="R776" i="1"/>
  <c r="P776" i="1"/>
  <c r="O776" i="1"/>
  <c r="E564" i="1"/>
  <c r="D564" i="1"/>
  <c r="J564" i="1"/>
  <c r="A565" i="1" s="1"/>
  <c r="B564" i="1"/>
  <c r="I564" i="1"/>
  <c r="C564" i="1"/>
  <c r="G564" i="1"/>
  <c r="F564" i="1"/>
  <c r="S777" i="1" l="1"/>
  <c r="M778" i="1" s="1"/>
  <c r="P777" i="1"/>
  <c r="R777" i="1"/>
  <c r="Q777" i="1"/>
  <c r="O777" i="1"/>
  <c r="N777" i="1"/>
  <c r="F565" i="1"/>
  <c r="G565" i="1"/>
  <c r="J565" i="1"/>
  <c r="A566" i="1" s="1"/>
  <c r="E565" i="1"/>
  <c r="D565" i="1"/>
  <c r="B565" i="1"/>
  <c r="I565" i="1"/>
  <c r="C565" i="1"/>
  <c r="S778" i="1" l="1"/>
  <c r="M779" i="1" s="1"/>
  <c r="R778" i="1"/>
  <c r="Q778" i="1"/>
  <c r="O778" i="1"/>
  <c r="N778" i="1"/>
  <c r="P778" i="1"/>
  <c r="G566" i="1"/>
  <c r="E566" i="1"/>
  <c r="J566" i="1"/>
  <c r="A567" i="1" s="1"/>
  <c r="C566" i="1"/>
  <c r="D566" i="1"/>
  <c r="B566" i="1"/>
  <c r="I566" i="1"/>
  <c r="F566" i="1"/>
  <c r="S779" i="1" l="1"/>
  <c r="M780" i="1" s="1"/>
  <c r="Q779" i="1"/>
  <c r="N779" i="1"/>
  <c r="R779" i="1"/>
  <c r="P779" i="1"/>
  <c r="O779" i="1"/>
  <c r="D567" i="1"/>
  <c r="I567" i="1"/>
  <c r="F567" i="1"/>
  <c r="E567" i="1"/>
  <c r="J567" i="1"/>
  <c r="A568" i="1" s="1"/>
  <c r="B567" i="1"/>
  <c r="G567" i="1"/>
  <c r="C567" i="1"/>
  <c r="S780" i="1" l="1"/>
  <c r="M781" i="1" s="1"/>
  <c r="O780" i="1"/>
  <c r="N780" i="1"/>
  <c r="P780" i="1"/>
  <c r="R780" i="1"/>
  <c r="Q780" i="1"/>
  <c r="C568" i="1"/>
  <c r="G568" i="1"/>
  <c r="E568" i="1"/>
  <c r="J568" i="1"/>
  <c r="A569" i="1" s="1"/>
  <c r="B568" i="1"/>
  <c r="I568" i="1"/>
  <c r="D568" i="1"/>
  <c r="F568" i="1"/>
  <c r="S781" i="1" l="1"/>
  <c r="M782" i="1" s="1"/>
  <c r="R781" i="1"/>
  <c r="Q781" i="1"/>
  <c r="O781" i="1"/>
  <c r="N781" i="1"/>
  <c r="P781" i="1"/>
  <c r="C569" i="1"/>
  <c r="E569" i="1"/>
  <c r="I569" i="1"/>
  <c r="J569" i="1"/>
  <c r="A570" i="1" s="1"/>
  <c r="F569" i="1"/>
  <c r="D569" i="1"/>
  <c r="G569" i="1"/>
  <c r="B569" i="1"/>
  <c r="S782" i="1" l="1"/>
  <c r="M783" i="1" s="1"/>
  <c r="R782" i="1"/>
  <c r="Q782" i="1"/>
  <c r="O782" i="1"/>
  <c r="N782" i="1"/>
  <c r="P782" i="1"/>
  <c r="B570" i="1"/>
  <c r="G570" i="1"/>
  <c r="C570" i="1"/>
  <c r="F570" i="1"/>
  <c r="D570" i="1"/>
  <c r="E570" i="1"/>
  <c r="J570" i="1"/>
  <c r="A571" i="1" s="1"/>
  <c r="I570" i="1"/>
  <c r="S783" i="1" l="1"/>
  <c r="M784" i="1" s="1"/>
  <c r="R783" i="1"/>
  <c r="N783" i="1"/>
  <c r="P783" i="1"/>
  <c r="O783" i="1"/>
  <c r="Q783" i="1"/>
  <c r="F571" i="1"/>
  <c r="B571" i="1"/>
  <c r="I571" i="1"/>
  <c r="J571" i="1"/>
  <c r="A572" i="1" s="1"/>
  <c r="G571" i="1"/>
  <c r="D571" i="1"/>
  <c r="E571" i="1"/>
  <c r="C571" i="1"/>
  <c r="S784" i="1" l="1"/>
  <c r="M785" i="1" s="1"/>
  <c r="Q784" i="1"/>
  <c r="R784" i="1"/>
  <c r="P784" i="1"/>
  <c r="O784" i="1"/>
  <c r="N784" i="1"/>
  <c r="I572" i="1"/>
  <c r="J572" i="1"/>
  <c r="A573" i="1" s="1"/>
  <c r="F572" i="1"/>
  <c r="D572" i="1"/>
  <c r="E572" i="1"/>
  <c r="B572" i="1"/>
  <c r="G572" i="1"/>
  <c r="C572" i="1"/>
  <c r="S785" i="1" l="1"/>
  <c r="M786" i="1" s="1"/>
  <c r="N785" i="1"/>
  <c r="P785" i="1"/>
  <c r="R785" i="1"/>
  <c r="O785" i="1"/>
  <c r="Q785" i="1"/>
  <c r="I573" i="1"/>
  <c r="D573" i="1"/>
  <c r="F573" i="1"/>
  <c r="B573" i="1"/>
  <c r="E573" i="1"/>
  <c r="C573" i="1"/>
  <c r="J573" i="1"/>
  <c r="A574" i="1" s="1"/>
  <c r="G573" i="1"/>
  <c r="S786" i="1" l="1"/>
  <c r="M787" i="1" s="1"/>
  <c r="R786" i="1"/>
  <c r="Q786" i="1"/>
  <c r="N786" i="1"/>
  <c r="P786" i="1"/>
  <c r="O786" i="1"/>
  <c r="E574" i="1"/>
  <c r="G574" i="1"/>
  <c r="I574" i="1"/>
  <c r="J574" i="1"/>
  <c r="A575" i="1" s="1"/>
  <c r="D574" i="1"/>
  <c r="B574" i="1"/>
  <c r="C574" i="1"/>
  <c r="F574" i="1"/>
  <c r="S787" i="1" l="1"/>
  <c r="M788" i="1" s="1"/>
  <c r="R787" i="1"/>
  <c r="P787" i="1"/>
  <c r="Q787" i="1"/>
  <c r="O787" i="1"/>
  <c r="N787" i="1"/>
  <c r="B575" i="1"/>
  <c r="D575" i="1"/>
  <c r="J575" i="1"/>
  <c r="A576" i="1" s="1"/>
  <c r="E575" i="1"/>
  <c r="I575" i="1"/>
  <c r="F575" i="1"/>
  <c r="G575" i="1"/>
  <c r="C575" i="1"/>
  <c r="S788" i="1" l="1"/>
  <c r="M789" i="1" s="1"/>
  <c r="Q788" i="1"/>
  <c r="N788" i="1"/>
  <c r="R788" i="1"/>
  <c r="P788" i="1"/>
  <c r="O788" i="1"/>
  <c r="B576" i="1"/>
  <c r="F576" i="1"/>
  <c r="D576" i="1"/>
  <c r="C576" i="1"/>
  <c r="G576" i="1"/>
  <c r="J576" i="1"/>
  <c r="A577" i="1" s="1"/>
  <c r="E576" i="1"/>
  <c r="I576" i="1"/>
  <c r="S789" i="1" l="1"/>
  <c r="M790" i="1" s="1"/>
  <c r="N789" i="1"/>
  <c r="P789" i="1"/>
  <c r="O789" i="1"/>
  <c r="R789" i="1"/>
  <c r="Q789" i="1"/>
  <c r="J577" i="1"/>
  <c r="A578" i="1" s="1"/>
  <c r="D577" i="1"/>
  <c r="I577" i="1"/>
  <c r="F577" i="1"/>
  <c r="B577" i="1"/>
  <c r="C577" i="1"/>
  <c r="E577" i="1"/>
  <c r="G577" i="1"/>
  <c r="S790" i="1" l="1"/>
  <c r="M791" i="1" s="1"/>
  <c r="R790" i="1"/>
  <c r="P790" i="1"/>
  <c r="Q790" i="1"/>
  <c r="O790" i="1"/>
  <c r="N790" i="1"/>
  <c r="J578" i="1"/>
  <c r="A579" i="1" s="1"/>
  <c r="D578" i="1"/>
  <c r="I578" i="1"/>
  <c r="B578" i="1"/>
  <c r="F578" i="1"/>
  <c r="G578" i="1"/>
  <c r="E578" i="1"/>
  <c r="C578" i="1"/>
  <c r="S791" i="1" l="1"/>
  <c r="M792" i="1" s="1"/>
  <c r="R791" i="1"/>
  <c r="P791" i="1"/>
  <c r="Q791" i="1"/>
  <c r="O791" i="1"/>
  <c r="N791" i="1"/>
  <c r="C579" i="1"/>
  <c r="G579" i="1"/>
  <c r="B579" i="1"/>
  <c r="J579" i="1"/>
  <c r="A580" i="1" s="1"/>
  <c r="E579" i="1"/>
  <c r="I579" i="1"/>
  <c r="F579" i="1"/>
  <c r="D579" i="1"/>
  <c r="S792" i="1" l="1"/>
  <c r="M793" i="1" s="1"/>
  <c r="N792" i="1"/>
  <c r="P792" i="1"/>
  <c r="R792" i="1"/>
  <c r="Q792" i="1"/>
  <c r="O792" i="1"/>
  <c r="E580" i="1"/>
  <c r="B580" i="1"/>
  <c r="G580" i="1"/>
  <c r="F580" i="1"/>
  <c r="D580" i="1"/>
  <c r="J580" i="1"/>
  <c r="A581" i="1" s="1"/>
  <c r="C580" i="1"/>
  <c r="I580" i="1"/>
  <c r="S793" i="1" l="1"/>
  <c r="M794" i="1" s="1"/>
  <c r="O793" i="1"/>
  <c r="N793" i="1"/>
  <c r="R793" i="1"/>
  <c r="Q793" i="1"/>
  <c r="P793" i="1"/>
  <c r="J581" i="1"/>
  <c r="A582" i="1" s="1"/>
  <c r="B581" i="1"/>
  <c r="D581" i="1"/>
  <c r="I581" i="1"/>
  <c r="F581" i="1"/>
  <c r="G581" i="1"/>
  <c r="E581" i="1"/>
  <c r="C581" i="1"/>
  <c r="S794" i="1" l="1"/>
  <c r="M795" i="1" s="1"/>
  <c r="O794" i="1"/>
  <c r="R794" i="1"/>
  <c r="Q794" i="1"/>
  <c r="N794" i="1"/>
  <c r="P794" i="1"/>
  <c r="J582" i="1"/>
  <c r="A583" i="1" s="1"/>
  <c r="D582" i="1"/>
  <c r="I582" i="1"/>
  <c r="B582" i="1"/>
  <c r="F582" i="1"/>
  <c r="G582" i="1"/>
  <c r="E582" i="1"/>
  <c r="C582" i="1"/>
  <c r="S795" i="1" l="1"/>
  <c r="M796" i="1" s="1"/>
  <c r="R795" i="1"/>
  <c r="Q795" i="1"/>
  <c r="P795" i="1"/>
  <c r="O795" i="1"/>
  <c r="N795" i="1"/>
  <c r="G583" i="1"/>
  <c r="D583" i="1"/>
  <c r="B583" i="1"/>
  <c r="J583" i="1"/>
  <c r="A584" i="1" s="1"/>
  <c r="E583" i="1"/>
  <c r="I583" i="1"/>
  <c r="F583" i="1"/>
  <c r="C583" i="1"/>
  <c r="S796" i="1" l="1"/>
  <c r="M797" i="1" s="1"/>
  <c r="R796" i="1"/>
  <c r="O796" i="1"/>
  <c r="N796" i="1"/>
  <c r="P796" i="1"/>
  <c r="Q796" i="1"/>
  <c r="B584" i="1"/>
  <c r="E584" i="1"/>
  <c r="D584" i="1"/>
  <c r="I584" i="1"/>
  <c r="F584" i="1"/>
  <c r="J584" i="1"/>
  <c r="A585" i="1" s="1"/>
  <c r="C584" i="1"/>
  <c r="G584" i="1"/>
  <c r="S797" i="1" l="1"/>
  <c r="M798" i="1" s="1"/>
  <c r="Q797" i="1"/>
  <c r="N797" i="1"/>
  <c r="P797" i="1"/>
  <c r="R797" i="1"/>
  <c r="O797" i="1"/>
  <c r="J585" i="1"/>
  <c r="A586" i="1" s="1"/>
  <c r="F585" i="1"/>
  <c r="C585" i="1"/>
  <c r="G585" i="1"/>
  <c r="E585" i="1"/>
  <c r="D585" i="1"/>
  <c r="B585" i="1"/>
  <c r="I585" i="1"/>
  <c r="S798" i="1" l="1"/>
  <c r="M799" i="1" s="1"/>
  <c r="R798" i="1"/>
  <c r="Q798" i="1"/>
  <c r="P798" i="1"/>
  <c r="O798" i="1"/>
  <c r="N798" i="1"/>
  <c r="C586" i="1"/>
  <c r="F586" i="1"/>
  <c r="D586" i="1"/>
  <c r="E586" i="1"/>
  <c r="J586" i="1"/>
  <c r="A587" i="1" s="1"/>
  <c r="I586" i="1"/>
  <c r="B586" i="1"/>
  <c r="G586" i="1"/>
  <c r="S799" i="1" l="1"/>
  <c r="M800" i="1" s="1"/>
  <c r="Q799" i="1"/>
  <c r="N799" i="1"/>
  <c r="P799" i="1"/>
  <c r="R799" i="1"/>
  <c r="O799" i="1"/>
  <c r="I587" i="1"/>
  <c r="G587" i="1"/>
  <c r="D587" i="1"/>
  <c r="E587" i="1"/>
  <c r="B587" i="1"/>
  <c r="F587" i="1"/>
  <c r="J587" i="1"/>
  <c r="A588" i="1" s="1"/>
  <c r="C587" i="1"/>
  <c r="S800" i="1" l="1"/>
  <c r="M801" i="1" s="1"/>
  <c r="N800" i="1"/>
  <c r="P800" i="1"/>
  <c r="R800" i="1"/>
  <c r="O800" i="1"/>
  <c r="Q800" i="1"/>
  <c r="B588" i="1"/>
  <c r="F588" i="1"/>
  <c r="D588" i="1"/>
  <c r="E588" i="1"/>
  <c r="J588" i="1"/>
  <c r="A589" i="1" s="1"/>
  <c r="I588" i="1"/>
  <c r="C588" i="1"/>
  <c r="G588" i="1"/>
  <c r="S801" i="1" l="1"/>
  <c r="M802" i="1" s="1"/>
  <c r="R801" i="1"/>
  <c r="P801" i="1"/>
  <c r="Q801" i="1"/>
  <c r="O801" i="1"/>
  <c r="N801" i="1"/>
  <c r="E589" i="1"/>
  <c r="J589" i="1"/>
  <c r="A590" i="1" s="1"/>
  <c r="G589" i="1"/>
  <c r="F589" i="1"/>
  <c r="I589" i="1"/>
  <c r="B589" i="1"/>
  <c r="D589" i="1"/>
  <c r="C589" i="1"/>
  <c r="S802" i="1" l="1"/>
  <c r="M803" i="1" s="1"/>
  <c r="R802" i="1"/>
  <c r="Q802" i="1"/>
  <c r="P802" i="1"/>
  <c r="O802" i="1"/>
  <c r="N802" i="1"/>
  <c r="E590" i="1"/>
  <c r="F590" i="1"/>
  <c r="C590" i="1"/>
  <c r="J590" i="1"/>
  <c r="A591" i="1" s="1"/>
  <c r="I590" i="1"/>
  <c r="B590" i="1"/>
  <c r="G590" i="1"/>
  <c r="D590" i="1"/>
  <c r="S803" i="1" l="1"/>
  <c r="M804" i="1" s="1"/>
  <c r="N803" i="1"/>
  <c r="P803" i="1"/>
  <c r="R803" i="1"/>
  <c r="O803" i="1"/>
  <c r="Q803" i="1"/>
  <c r="D591" i="1"/>
  <c r="J591" i="1"/>
  <c r="A592" i="1" s="1"/>
  <c r="G591" i="1"/>
  <c r="I591" i="1"/>
  <c r="B591" i="1"/>
  <c r="E591" i="1"/>
  <c r="F591" i="1"/>
  <c r="C591" i="1"/>
  <c r="S804" i="1" l="1"/>
  <c r="M805" i="1" s="1"/>
  <c r="R804" i="1"/>
  <c r="Q804" i="1"/>
  <c r="N804" i="1"/>
  <c r="O804" i="1"/>
  <c r="P804" i="1"/>
  <c r="D592" i="1"/>
  <c r="E592" i="1"/>
  <c r="C592" i="1"/>
  <c r="F592" i="1"/>
  <c r="I592" i="1"/>
  <c r="J592" i="1"/>
  <c r="A593" i="1" s="1"/>
  <c r="G592" i="1"/>
  <c r="B592" i="1"/>
  <c r="S805" i="1" l="1"/>
  <c r="M806" i="1" s="1"/>
  <c r="R805" i="1"/>
  <c r="N805" i="1"/>
  <c r="P805" i="1"/>
  <c r="O805" i="1"/>
  <c r="Q805" i="1"/>
  <c r="D593" i="1"/>
  <c r="J593" i="1"/>
  <c r="A594" i="1" s="1"/>
  <c r="I593" i="1"/>
  <c r="C593" i="1"/>
  <c r="B593" i="1"/>
  <c r="E593" i="1"/>
  <c r="G593" i="1"/>
  <c r="F593" i="1"/>
  <c r="S806" i="1" l="1"/>
  <c r="M807" i="1" s="1"/>
  <c r="N806" i="1"/>
  <c r="P806" i="1"/>
  <c r="R806" i="1"/>
  <c r="O806" i="1"/>
  <c r="Q806" i="1"/>
  <c r="G594" i="1"/>
  <c r="F594" i="1"/>
  <c r="C594" i="1"/>
  <c r="D594" i="1"/>
  <c r="J594" i="1"/>
  <c r="A595" i="1" s="1"/>
  <c r="I594" i="1"/>
  <c r="E594" i="1"/>
  <c r="B594" i="1"/>
  <c r="S807" i="1" l="1"/>
  <c r="M808" i="1" s="1"/>
  <c r="R807" i="1"/>
  <c r="Q807" i="1"/>
  <c r="N807" i="1"/>
  <c r="O807" i="1"/>
  <c r="P807" i="1"/>
  <c r="D595" i="1"/>
  <c r="J595" i="1"/>
  <c r="A596" i="1" s="1"/>
  <c r="G595" i="1"/>
  <c r="I595" i="1"/>
  <c r="F595" i="1"/>
  <c r="B595" i="1"/>
  <c r="C595" i="1"/>
  <c r="E595" i="1"/>
  <c r="S808" i="1" l="1"/>
  <c r="M809" i="1" s="1"/>
  <c r="P808" i="1"/>
  <c r="O808" i="1"/>
  <c r="N808" i="1"/>
  <c r="R808" i="1"/>
  <c r="Q808" i="1"/>
  <c r="B596" i="1"/>
  <c r="E596" i="1"/>
  <c r="C596" i="1"/>
  <c r="F596" i="1"/>
  <c r="D596" i="1"/>
  <c r="J596" i="1"/>
  <c r="A597" i="1" s="1"/>
  <c r="G596" i="1"/>
  <c r="I596" i="1"/>
  <c r="S809" i="1" l="1"/>
  <c r="M810" i="1" s="1"/>
  <c r="P809" i="1"/>
  <c r="N809" i="1"/>
  <c r="R809" i="1"/>
  <c r="Q809" i="1"/>
  <c r="O809" i="1"/>
  <c r="E597" i="1"/>
  <c r="D597" i="1"/>
  <c r="J597" i="1"/>
  <c r="A598" i="1" s="1"/>
  <c r="B597" i="1"/>
  <c r="C597" i="1"/>
  <c r="I597" i="1"/>
  <c r="G597" i="1"/>
  <c r="F597" i="1"/>
  <c r="S810" i="1" l="1"/>
  <c r="M811" i="1" s="1"/>
  <c r="R810" i="1"/>
  <c r="Q810" i="1"/>
  <c r="P810" i="1"/>
  <c r="O810" i="1"/>
  <c r="N810" i="1"/>
  <c r="C598" i="1"/>
  <c r="D598" i="1"/>
  <c r="F598" i="1"/>
  <c r="B598" i="1"/>
  <c r="J598" i="1"/>
  <c r="A599" i="1" s="1"/>
  <c r="I598" i="1"/>
  <c r="G598" i="1"/>
  <c r="E598" i="1"/>
  <c r="S811" i="1" l="1"/>
  <c r="M812" i="1" s="1"/>
  <c r="P811" i="1"/>
  <c r="O811" i="1"/>
  <c r="N811" i="1"/>
  <c r="R811" i="1"/>
  <c r="Q811" i="1"/>
  <c r="D599" i="1"/>
  <c r="J599" i="1"/>
  <c r="A600" i="1" s="1"/>
  <c r="C599" i="1"/>
  <c r="B599" i="1"/>
  <c r="F599" i="1"/>
  <c r="I599" i="1"/>
  <c r="E599" i="1"/>
  <c r="G599" i="1"/>
  <c r="S812" i="1" l="1"/>
  <c r="M813" i="1" s="1"/>
  <c r="Q812" i="1"/>
  <c r="N812" i="1"/>
  <c r="P812" i="1"/>
  <c r="R812" i="1"/>
  <c r="O812" i="1"/>
  <c r="B600" i="1"/>
  <c r="F600" i="1"/>
  <c r="C600" i="1"/>
  <c r="E600" i="1"/>
  <c r="J600" i="1"/>
  <c r="A601" i="1" s="1"/>
  <c r="G600" i="1"/>
  <c r="I600" i="1"/>
  <c r="D600" i="1"/>
  <c r="S813" i="1" l="1"/>
  <c r="M814" i="1" s="1"/>
  <c r="R813" i="1"/>
  <c r="Q813" i="1"/>
  <c r="O813" i="1"/>
  <c r="N813" i="1"/>
  <c r="P813" i="1"/>
  <c r="B601" i="1"/>
  <c r="I601" i="1"/>
  <c r="C601" i="1"/>
  <c r="F601" i="1"/>
  <c r="G601" i="1"/>
  <c r="J601" i="1"/>
  <c r="A602" i="1" s="1"/>
  <c r="E601" i="1"/>
  <c r="D601" i="1"/>
  <c r="S814" i="1" l="1"/>
  <c r="M815" i="1" s="1"/>
  <c r="P814" i="1"/>
  <c r="O814" i="1"/>
  <c r="Q814" i="1"/>
  <c r="N814" i="1"/>
  <c r="R814" i="1"/>
  <c r="G602" i="1"/>
  <c r="E602" i="1"/>
  <c r="B602" i="1"/>
  <c r="D602" i="1"/>
  <c r="F602" i="1"/>
  <c r="C602" i="1"/>
  <c r="J602" i="1"/>
  <c r="A603" i="1" s="1"/>
  <c r="I602" i="1"/>
  <c r="S815" i="1" l="1"/>
  <c r="M816" i="1" s="1"/>
  <c r="N815" i="1"/>
  <c r="P815" i="1"/>
  <c r="R815" i="1"/>
  <c r="O815" i="1"/>
  <c r="Q815" i="1"/>
  <c r="G603" i="1"/>
  <c r="C603" i="1"/>
  <c r="B603" i="1"/>
  <c r="E603" i="1"/>
  <c r="F603" i="1"/>
  <c r="J603" i="1"/>
  <c r="A604" i="1" s="1"/>
  <c r="I603" i="1"/>
  <c r="D603" i="1"/>
  <c r="S816" i="1" l="1"/>
  <c r="M817" i="1" s="1"/>
  <c r="P816" i="1"/>
  <c r="R816" i="1"/>
  <c r="O816" i="1"/>
  <c r="N816" i="1"/>
  <c r="Q816" i="1"/>
  <c r="C604" i="1"/>
  <c r="I604" i="1"/>
  <c r="B604" i="1"/>
  <c r="E604" i="1"/>
  <c r="G604" i="1"/>
  <c r="F604" i="1"/>
  <c r="D604" i="1"/>
  <c r="J604" i="1"/>
  <c r="A605" i="1" s="1"/>
  <c r="S817" i="1" l="1"/>
  <c r="M818" i="1" s="1"/>
  <c r="Q817" i="1"/>
  <c r="N817" i="1"/>
  <c r="P817" i="1"/>
  <c r="R817" i="1"/>
  <c r="O817" i="1"/>
  <c r="D605" i="1"/>
  <c r="F605" i="1"/>
  <c r="C605" i="1"/>
  <c r="B605" i="1"/>
  <c r="I605" i="1"/>
  <c r="J605" i="1"/>
  <c r="A606" i="1" s="1"/>
  <c r="G605" i="1"/>
  <c r="E605" i="1"/>
  <c r="S818" i="1" l="1"/>
  <c r="M819" i="1" s="1"/>
  <c r="Q818" i="1"/>
  <c r="N818" i="1"/>
  <c r="P818" i="1"/>
  <c r="R818" i="1"/>
  <c r="O818" i="1"/>
  <c r="F606" i="1"/>
  <c r="J606" i="1"/>
  <c r="A607" i="1" s="1"/>
  <c r="C606" i="1"/>
  <c r="I606" i="1"/>
  <c r="G606" i="1"/>
  <c r="D606" i="1"/>
  <c r="E606" i="1"/>
  <c r="B606" i="1"/>
  <c r="S819" i="1" l="1"/>
  <c r="M820" i="1" s="1"/>
  <c r="Q819" i="1"/>
  <c r="N819" i="1"/>
  <c r="R819" i="1"/>
  <c r="P819" i="1"/>
  <c r="O819" i="1"/>
  <c r="D607" i="1"/>
  <c r="B607" i="1"/>
  <c r="C607" i="1"/>
  <c r="J607" i="1"/>
  <c r="A608" i="1" s="1"/>
  <c r="I607" i="1"/>
  <c r="G607" i="1"/>
  <c r="E607" i="1"/>
  <c r="F607" i="1"/>
  <c r="S820" i="1" l="1"/>
  <c r="M821" i="1" s="1"/>
  <c r="P820" i="1"/>
  <c r="O820" i="1"/>
  <c r="Q820" i="1"/>
  <c r="N820" i="1"/>
  <c r="R820" i="1"/>
  <c r="I608" i="1"/>
  <c r="B608" i="1"/>
  <c r="E608" i="1"/>
  <c r="D608" i="1"/>
  <c r="C608" i="1"/>
  <c r="J608" i="1"/>
  <c r="A609" i="1" s="1"/>
  <c r="G608" i="1"/>
  <c r="F608" i="1"/>
  <c r="S821" i="1" l="1"/>
  <c r="M822" i="1" s="1"/>
  <c r="N821" i="1"/>
  <c r="P821" i="1"/>
  <c r="R821" i="1"/>
  <c r="O821" i="1"/>
  <c r="Q821" i="1"/>
  <c r="B609" i="1"/>
  <c r="F609" i="1"/>
  <c r="G609" i="1"/>
  <c r="E609" i="1"/>
  <c r="I609" i="1"/>
  <c r="J609" i="1"/>
  <c r="A610" i="1" s="1"/>
  <c r="D609" i="1"/>
  <c r="C609" i="1"/>
  <c r="S822" i="1" l="1"/>
  <c r="M823" i="1" s="1"/>
  <c r="R822" i="1"/>
  <c r="Q822" i="1"/>
  <c r="P822" i="1"/>
  <c r="O822" i="1"/>
  <c r="N822" i="1"/>
  <c r="D610" i="1"/>
  <c r="F610" i="1"/>
  <c r="J610" i="1"/>
  <c r="A611" i="1" s="1"/>
  <c r="B610" i="1"/>
  <c r="I610" i="1"/>
  <c r="G610" i="1"/>
  <c r="E610" i="1"/>
  <c r="C610" i="1"/>
  <c r="S823" i="1" l="1"/>
  <c r="M824" i="1" s="1"/>
  <c r="R823" i="1"/>
  <c r="Q823" i="1"/>
  <c r="P823" i="1"/>
  <c r="O823" i="1"/>
  <c r="N823" i="1"/>
  <c r="D611" i="1"/>
  <c r="C611" i="1"/>
  <c r="I611" i="1"/>
  <c r="B611" i="1"/>
  <c r="J611" i="1"/>
  <c r="A612" i="1" s="1"/>
  <c r="G611" i="1"/>
  <c r="E611" i="1"/>
  <c r="F611" i="1"/>
  <c r="S824" i="1" l="1"/>
  <c r="M825" i="1" s="1"/>
  <c r="Q824" i="1"/>
  <c r="O824" i="1"/>
  <c r="N824" i="1"/>
  <c r="R824" i="1"/>
  <c r="P824" i="1"/>
  <c r="I612" i="1"/>
  <c r="D612" i="1"/>
  <c r="B612" i="1"/>
  <c r="F612" i="1"/>
  <c r="C612" i="1"/>
  <c r="E612" i="1"/>
  <c r="J612" i="1"/>
  <c r="A613" i="1" s="1"/>
  <c r="G612" i="1"/>
  <c r="S825" i="1" l="1"/>
  <c r="M826" i="1" s="1"/>
  <c r="N825" i="1"/>
  <c r="O825" i="1"/>
  <c r="R825" i="1"/>
  <c r="P825" i="1"/>
  <c r="Q825" i="1"/>
  <c r="J613" i="1"/>
  <c r="A614" i="1" s="1"/>
  <c r="G613" i="1"/>
  <c r="C613" i="1"/>
  <c r="D613" i="1"/>
  <c r="E613" i="1"/>
  <c r="F613" i="1"/>
  <c r="B613" i="1"/>
  <c r="I613" i="1"/>
  <c r="S826" i="1" l="1"/>
  <c r="M827" i="1" s="1"/>
  <c r="R826" i="1"/>
  <c r="P826" i="1"/>
  <c r="N826" i="1"/>
  <c r="Q826" i="1"/>
  <c r="O826" i="1"/>
  <c r="B614" i="1"/>
  <c r="I614" i="1"/>
  <c r="G614" i="1"/>
  <c r="D614" i="1"/>
  <c r="E614" i="1"/>
  <c r="C614" i="1"/>
  <c r="J614" i="1"/>
  <c r="A615" i="1" s="1"/>
  <c r="F614" i="1"/>
  <c r="S827" i="1" l="1"/>
  <c r="M828" i="1" s="1"/>
  <c r="O827" i="1"/>
  <c r="P827" i="1"/>
  <c r="Q827" i="1"/>
  <c r="R827" i="1"/>
  <c r="N827" i="1"/>
  <c r="F615" i="1"/>
  <c r="J615" i="1"/>
  <c r="A616" i="1" s="1"/>
  <c r="E615" i="1"/>
  <c r="C615" i="1"/>
  <c r="I615" i="1"/>
  <c r="G615" i="1"/>
  <c r="D615" i="1"/>
  <c r="B615" i="1"/>
  <c r="S828" i="1" l="1"/>
  <c r="M829" i="1" s="1"/>
  <c r="O828" i="1"/>
  <c r="R828" i="1"/>
  <c r="Q828" i="1"/>
  <c r="P828" i="1"/>
  <c r="N828" i="1"/>
  <c r="I616" i="1"/>
  <c r="B616" i="1"/>
  <c r="F616" i="1"/>
  <c r="C616" i="1"/>
  <c r="D616" i="1"/>
  <c r="E616" i="1"/>
  <c r="J616" i="1"/>
  <c r="A617" i="1" s="1"/>
  <c r="G616" i="1"/>
  <c r="S829" i="1" l="1"/>
  <c r="M830" i="1" s="1"/>
  <c r="Q829" i="1"/>
  <c r="N829" i="1"/>
  <c r="R829" i="1"/>
  <c r="O829" i="1"/>
  <c r="P829" i="1"/>
  <c r="J617" i="1"/>
  <c r="A618" i="1" s="1"/>
  <c r="G617" i="1"/>
  <c r="E617" i="1"/>
  <c r="D617" i="1"/>
  <c r="B617" i="1"/>
  <c r="I617" i="1"/>
  <c r="F617" i="1"/>
  <c r="C617" i="1"/>
  <c r="S830" i="1" l="1"/>
  <c r="M831" i="1" s="1"/>
  <c r="R830" i="1"/>
  <c r="O830" i="1"/>
  <c r="N830" i="1"/>
  <c r="P830" i="1"/>
  <c r="Q830" i="1"/>
  <c r="C618" i="1"/>
  <c r="I618" i="1"/>
  <c r="G618" i="1"/>
  <c r="D618" i="1"/>
  <c r="E618" i="1"/>
  <c r="B618" i="1"/>
  <c r="J618" i="1"/>
  <c r="A619" i="1" s="1"/>
  <c r="F618" i="1"/>
  <c r="S831" i="1" l="1"/>
  <c r="M832" i="1" s="1"/>
  <c r="N831" i="1"/>
  <c r="Q831" i="1"/>
  <c r="R831" i="1"/>
  <c r="O831" i="1"/>
  <c r="P831" i="1"/>
  <c r="E619" i="1"/>
  <c r="I619" i="1"/>
  <c r="D619" i="1"/>
  <c r="G619" i="1"/>
  <c r="C619" i="1"/>
  <c r="B619" i="1"/>
  <c r="F619" i="1"/>
  <c r="J619" i="1"/>
  <c r="A620" i="1" s="1"/>
  <c r="S832" i="1" l="1"/>
  <c r="M833" i="1" s="1"/>
  <c r="P832" i="1"/>
  <c r="R832" i="1"/>
  <c r="N832" i="1"/>
  <c r="O832" i="1"/>
  <c r="Q832" i="1"/>
  <c r="D620" i="1"/>
  <c r="F620" i="1"/>
  <c r="C620" i="1"/>
  <c r="E620" i="1"/>
  <c r="B620" i="1"/>
  <c r="J620" i="1"/>
  <c r="A621" i="1" s="1"/>
  <c r="G620" i="1"/>
  <c r="I620" i="1"/>
  <c r="S833" i="1" l="1"/>
  <c r="M834" i="1" s="1"/>
  <c r="O833" i="1"/>
  <c r="N833" i="1"/>
  <c r="R833" i="1"/>
  <c r="P833" i="1"/>
  <c r="Q833" i="1"/>
  <c r="J621" i="1"/>
  <c r="A622" i="1" s="1"/>
  <c r="G621" i="1"/>
  <c r="C621" i="1"/>
  <c r="D621" i="1"/>
  <c r="B621" i="1"/>
  <c r="F621" i="1"/>
  <c r="E621" i="1"/>
  <c r="I621" i="1"/>
  <c r="S834" i="1" l="1"/>
  <c r="M835" i="1" s="1"/>
  <c r="Q834" i="1"/>
  <c r="N834" i="1"/>
  <c r="O834" i="1"/>
  <c r="R834" i="1"/>
  <c r="P834" i="1"/>
  <c r="G622" i="1"/>
  <c r="C622" i="1"/>
  <c r="D622" i="1"/>
  <c r="F622" i="1"/>
  <c r="J622" i="1"/>
  <c r="A623" i="1" s="1"/>
  <c r="E622" i="1"/>
  <c r="I622" i="1"/>
  <c r="B622" i="1"/>
  <c r="S835" i="1" l="1"/>
  <c r="M836" i="1" s="1"/>
  <c r="R835" i="1"/>
  <c r="Q835" i="1"/>
  <c r="N835" i="1"/>
  <c r="P835" i="1"/>
  <c r="O835" i="1"/>
  <c r="C623" i="1"/>
  <c r="J623" i="1"/>
  <c r="A624" i="1" s="1"/>
  <c r="D623" i="1"/>
  <c r="E623" i="1"/>
  <c r="I623" i="1"/>
  <c r="G623" i="1"/>
  <c r="B623" i="1"/>
  <c r="F623" i="1"/>
  <c r="S836" i="1" l="1"/>
  <c r="M837" i="1" s="1"/>
  <c r="O836" i="1"/>
  <c r="Q836" i="1"/>
  <c r="R836" i="1"/>
  <c r="N836" i="1"/>
  <c r="P836" i="1"/>
  <c r="G624" i="1"/>
  <c r="B624" i="1"/>
  <c r="E624" i="1"/>
  <c r="C624" i="1"/>
  <c r="I624" i="1"/>
  <c r="F624" i="1"/>
  <c r="D624" i="1"/>
  <c r="J624" i="1"/>
  <c r="A625" i="1" s="1"/>
  <c r="S837" i="1" l="1"/>
  <c r="M838" i="1" s="1"/>
  <c r="R837" i="1"/>
  <c r="O837" i="1"/>
  <c r="P837" i="1"/>
  <c r="Q837" i="1"/>
  <c r="N837" i="1"/>
  <c r="J625" i="1"/>
  <c r="A626" i="1" s="1"/>
  <c r="G625" i="1"/>
  <c r="D625" i="1"/>
  <c r="C625" i="1"/>
  <c r="E625" i="1"/>
  <c r="F625" i="1"/>
  <c r="B625" i="1"/>
  <c r="I625" i="1"/>
  <c r="S838" i="1" l="1"/>
  <c r="M839" i="1" s="1"/>
  <c r="Q838" i="1"/>
  <c r="R838" i="1"/>
  <c r="P838" i="1"/>
  <c r="O838" i="1"/>
  <c r="N838" i="1"/>
  <c r="B626" i="1"/>
  <c r="E626" i="1"/>
  <c r="J626" i="1"/>
  <c r="A627" i="1" s="1"/>
  <c r="G626" i="1"/>
  <c r="F626" i="1"/>
  <c r="I626" i="1"/>
  <c r="D626" i="1"/>
  <c r="C626" i="1"/>
  <c r="S839" i="1" l="1"/>
  <c r="M840" i="1" s="1"/>
  <c r="O839" i="1"/>
  <c r="R839" i="1"/>
  <c r="Q839" i="1"/>
  <c r="P839" i="1"/>
  <c r="N839" i="1"/>
  <c r="B627" i="1"/>
  <c r="I627" i="1"/>
  <c r="E627" i="1"/>
  <c r="G627" i="1"/>
  <c r="D627" i="1"/>
  <c r="C627" i="1"/>
  <c r="F627" i="1"/>
  <c r="J627" i="1"/>
  <c r="A628" i="1" s="1"/>
  <c r="S840" i="1" l="1"/>
  <c r="M841" i="1" s="1"/>
  <c r="Q840" i="1"/>
  <c r="R840" i="1"/>
  <c r="O840" i="1"/>
  <c r="N840" i="1"/>
  <c r="P840" i="1"/>
  <c r="D628" i="1"/>
  <c r="F628" i="1"/>
  <c r="B628" i="1"/>
  <c r="C628" i="1"/>
  <c r="J628" i="1"/>
  <c r="A629" i="1" s="1"/>
  <c r="G628" i="1"/>
  <c r="I628" i="1"/>
  <c r="E628" i="1"/>
  <c r="S841" i="1" l="1"/>
  <c r="M842" i="1" s="1"/>
  <c r="P841" i="1"/>
  <c r="O841" i="1"/>
  <c r="R841" i="1"/>
  <c r="N841" i="1"/>
  <c r="Q841" i="1"/>
  <c r="B629" i="1"/>
  <c r="F629" i="1"/>
  <c r="E629" i="1"/>
  <c r="J629" i="1"/>
  <c r="A630" i="1" s="1"/>
  <c r="G629" i="1"/>
  <c r="C629" i="1"/>
  <c r="D629" i="1"/>
  <c r="I629" i="1"/>
  <c r="S842" i="1" l="1"/>
  <c r="M843" i="1" s="1"/>
  <c r="P842" i="1"/>
  <c r="R842" i="1"/>
  <c r="N842" i="1"/>
  <c r="O842" i="1"/>
  <c r="Q842" i="1"/>
  <c r="I630" i="1"/>
  <c r="D630" i="1"/>
  <c r="F630" i="1"/>
  <c r="B630" i="1"/>
  <c r="E630" i="1"/>
  <c r="C630" i="1"/>
  <c r="J630" i="1"/>
  <c r="A631" i="1" s="1"/>
  <c r="G630" i="1"/>
  <c r="S843" i="1" l="1"/>
  <c r="M844" i="1" s="1"/>
  <c r="R843" i="1"/>
  <c r="N843" i="1"/>
  <c r="Q843" i="1"/>
  <c r="O843" i="1"/>
  <c r="P843" i="1"/>
  <c r="G631" i="1"/>
  <c r="E631" i="1"/>
  <c r="F631" i="1"/>
  <c r="C631" i="1"/>
  <c r="J631" i="1"/>
  <c r="A632" i="1" s="1"/>
  <c r="I631" i="1"/>
  <c r="D631" i="1"/>
  <c r="B631" i="1"/>
  <c r="S844" i="1" l="1"/>
  <c r="M845" i="1" s="1"/>
  <c r="O844" i="1"/>
  <c r="N844" i="1"/>
  <c r="P844" i="1"/>
  <c r="R844" i="1"/>
  <c r="Q844" i="1"/>
  <c r="B632" i="1"/>
  <c r="E632" i="1"/>
  <c r="F632" i="1"/>
  <c r="J632" i="1"/>
  <c r="A633" i="1" s="1"/>
  <c r="G632" i="1"/>
  <c r="I632" i="1"/>
  <c r="D632" i="1"/>
  <c r="C632" i="1"/>
  <c r="S845" i="1" l="1"/>
  <c r="M846" i="1" s="1"/>
  <c r="P845" i="1"/>
  <c r="N845" i="1"/>
  <c r="O845" i="1"/>
  <c r="R845" i="1"/>
  <c r="Q845" i="1"/>
  <c r="J633" i="1"/>
  <c r="A634" i="1" s="1"/>
  <c r="G633" i="1"/>
  <c r="B633" i="1"/>
  <c r="D633" i="1"/>
  <c r="E633" i="1"/>
  <c r="F633" i="1"/>
  <c r="C633" i="1"/>
  <c r="I633" i="1"/>
  <c r="S846" i="1" l="1"/>
  <c r="M847" i="1" s="1"/>
  <c r="P846" i="1"/>
  <c r="N846" i="1"/>
  <c r="Q846" i="1"/>
  <c r="R846" i="1"/>
  <c r="O846" i="1"/>
  <c r="C634" i="1"/>
  <c r="I634" i="1"/>
  <c r="G634" i="1"/>
  <c r="D634" i="1"/>
  <c r="E634" i="1"/>
  <c r="B634" i="1"/>
  <c r="F634" i="1"/>
  <c r="J634" i="1"/>
  <c r="A635" i="1" s="1"/>
  <c r="S847" i="1" l="1"/>
  <c r="M848" i="1" s="1"/>
  <c r="Q847" i="1"/>
  <c r="N847" i="1"/>
  <c r="P847" i="1"/>
  <c r="O847" i="1"/>
  <c r="R847" i="1"/>
  <c r="D635" i="1"/>
  <c r="F635" i="1"/>
  <c r="J635" i="1"/>
  <c r="A636" i="1" s="1"/>
  <c r="B635" i="1"/>
  <c r="I635" i="1"/>
  <c r="G635" i="1"/>
  <c r="E635" i="1"/>
  <c r="C635" i="1"/>
  <c r="S848" i="1" l="1"/>
  <c r="M849" i="1" s="1"/>
  <c r="P848" i="1"/>
  <c r="N848" i="1"/>
  <c r="R848" i="1"/>
  <c r="Q848" i="1"/>
  <c r="O848" i="1"/>
  <c r="J636" i="1"/>
  <c r="A637" i="1" s="1"/>
  <c r="G636" i="1"/>
  <c r="I636" i="1"/>
  <c r="D636" i="1"/>
  <c r="B636" i="1"/>
  <c r="F636" i="1"/>
  <c r="C636" i="1"/>
  <c r="E636" i="1"/>
  <c r="S849" i="1" l="1"/>
  <c r="M850" i="1" s="1"/>
  <c r="Q849" i="1"/>
  <c r="R849" i="1"/>
  <c r="N849" i="1"/>
  <c r="P849" i="1"/>
  <c r="O849" i="1"/>
  <c r="D637" i="1"/>
  <c r="F637" i="1"/>
  <c r="I637" i="1"/>
  <c r="J637" i="1"/>
  <c r="A638" i="1" s="1"/>
  <c r="G637" i="1"/>
  <c r="B637" i="1"/>
  <c r="E637" i="1"/>
  <c r="C637" i="1"/>
  <c r="S850" i="1" l="1"/>
  <c r="M851" i="1" s="1"/>
  <c r="P850" i="1"/>
  <c r="N850" i="1"/>
  <c r="O850" i="1"/>
  <c r="R850" i="1"/>
  <c r="Q850" i="1"/>
  <c r="C638" i="1"/>
  <c r="I638" i="1"/>
  <c r="G638" i="1"/>
  <c r="D638" i="1"/>
  <c r="E638" i="1"/>
  <c r="B638" i="1"/>
  <c r="F638" i="1"/>
  <c r="J638" i="1"/>
  <c r="A639" i="1" s="1"/>
  <c r="S851" i="1" l="1"/>
  <c r="M852" i="1" s="1"/>
  <c r="O851" i="1"/>
  <c r="R851" i="1"/>
  <c r="P851" i="1"/>
  <c r="Q851" i="1"/>
  <c r="N851" i="1"/>
  <c r="C639" i="1"/>
  <c r="J639" i="1"/>
  <c r="A640" i="1" s="1"/>
  <c r="G639" i="1"/>
  <c r="E639" i="1"/>
  <c r="I639" i="1"/>
  <c r="F639" i="1"/>
  <c r="D639" i="1"/>
  <c r="B639" i="1"/>
  <c r="S852" i="1" l="1"/>
  <c r="M853" i="1" s="1"/>
  <c r="Q852" i="1"/>
  <c r="O852" i="1"/>
  <c r="R852" i="1"/>
  <c r="N852" i="1"/>
  <c r="P852" i="1"/>
  <c r="I640" i="1"/>
  <c r="D640" i="1"/>
  <c r="B640" i="1"/>
  <c r="C640" i="1"/>
  <c r="E640" i="1"/>
  <c r="F640" i="1"/>
  <c r="J640" i="1"/>
  <c r="A641" i="1" s="1"/>
  <c r="G640" i="1"/>
  <c r="S853" i="1" l="1"/>
  <c r="M854" i="1" s="1"/>
  <c r="O853" i="1"/>
  <c r="R853" i="1"/>
  <c r="Q853" i="1"/>
  <c r="P853" i="1"/>
  <c r="N853" i="1"/>
  <c r="D641" i="1"/>
  <c r="F641" i="1"/>
  <c r="J641" i="1"/>
  <c r="A642" i="1" s="1"/>
  <c r="E641" i="1"/>
  <c r="B641" i="1"/>
  <c r="C641" i="1"/>
  <c r="I641" i="1"/>
  <c r="G641" i="1"/>
  <c r="S854" i="1" l="1"/>
  <c r="M855" i="1" s="1"/>
  <c r="P854" i="1"/>
  <c r="R854" i="1"/>
  <c r="Q854" i="1"/>
  <c r="N854" i="1"/>
  <c r="O854" i="1"/>
  <c r="G642" i="1"/>
  <c r="B642" i="1"/>
  <c r="C642" i="1"/>
  <c r="D642" i="1"/>
  <c r="F642" i="1"/>
  <c r="J642" i="1"/>
  <c r="A643" i="1" s="1"/>
  <c r="E642" i="1"/>
  <c r="I642" i="1"/>
  <c r="S855" i="1" l="1"/>
  <c r="M856" i="1" s="1"/>
  <c r="P855" i="1"/>
  <c r="R855" i="1"/>
  <c r="N855" i="1"/>
  <c r="O855" i="1"/>
  <c r="Q855" i="1"/>
  <c r="E643" i="1"/>
  <c r="I643" i="1"/>
  <c r="D643" i="1"/>
  <c r="G643" i="1"/>
  <c r="B643" i="1"/>
  <c r="F643" i="1"/>
  <c r="C643" i="1"/>
  <c r="J643" i="1"/>
  <c r="A644" i="1" s="1"/>
  <c r="S856" i="1" l="1"/>
  <c r="M857" i="1" s="1"/>
  <c r="Q856" i="1"/>
  <c r="R856" i="1"/>
  <c r="N856" i="1"/>
  <c r="O856" i="1"/>
  <c r="P856" i="1"/>
  <c r="I644" i="1"/>
  <c r="E644" i="1"/>
  <c r="F644" i="1"/>
  <c r="D644" i="1"/>
  <c r="C644" i="1"/>
  <c r="B644" i="1"/>
  <c r="J644" i="1"/>
  <c r="A645" i="1" s="1"/>
  <c r="G644" i="1"/>
  <c r="S857" i="1" l="1"/>
  <c r="M858" i="1" s="1"/>
  <c r="O857" i="1"/>
  <c r="Q857" i="1"/>
  <c r="P857" i="1"/>
  <c r="N857" i="1"/>
  <c r="R857" i="1"/>
  <c r="J645" i="1"/>
  <c r="A646" i="1" s="1"/>
  <c r="G645" i="1"/>
  <c r="C645" i="1"/>
  <c r="D645" i="1"/>
  <c r="B645" i="1"/>
  <c r="I645" i="1"/>
  <c r="E645" i="1"/>
  <c r="F645" i="1"/>
  <c r="S858" i="1" l="1"/>
  <c r="M859" i="1" s="1"/>
  <c r="R858" i="1"/>
  <c r="N858" i="1"/>
  <c r="O858" i="1"/>
  <c r="Q858" i="1"/>
  <c r="P858" i="1"/>
  <c r="I646" i="1"/>
  <c r="D646" i="1"/>
  <c r="G646" i="1"/>
  <c r="F646" i="1"/>
  <c r="E646" i="1"/>
  <c r="B646" i="1"/>
  <c r="C646" i="1"/>
  <c r="J646" i="1"/>
  <c r="A647" i="1" s="1"/>
  <c r="S859" i="1" l="1"/>
  <c r="M860" i="1" s="1"/>
  <c r="Q859" i="1"/>
  <c r="O859" i="1"/>
  <c r="R859" i="1"/>
  <c r="N859" i="1"/>
  <c r="P859" i="1"/>
  <c r="I647" i="1"/>
  <c r="B647" i="1"/>
  <c r="G647" i="1"/>
  <c r="E647" i="1"/>
  <c r="F647" i="1"/>
  <c r="J647" i="1"/>
  <c r="A648" i="1" s="1"/>
  <c r="D647" i="1"/>
  <c r="C647" i="1"/>
  <c r="S860" i="1" l="1"/>
  <c r="M861" i="1" s="1"/>
  <c r="O860" i="1"/>
  <c r="P860" i="1"/>
  <c r="N860" i="1"/>
  <c r="R860" i="1"/>
  <c r="Q860" i="1"/>
  <c r="C648" i="1"/>
  <c r="E648" i="1"/>
  <c r="G648" i="1"/>
  <c r="F648" i="1"/>
  <c r="J648" i="1"/>
  <c r="A649" i="1" s="1"/>
  <c r="I648" i="1"/>
  <c r="D648" i="1"/>
  <c r="B648" i="1"/>
  <c r="S861" i="1" l="1"/>
  <c r="M862" i="1" s="1"/>
  <c r="N861" i="1"/>
  <c r="R861" i="1"/>
  <c r="O861" i="1"/>
  <c r="P861" i="1"/>
  <c r="Q861" i="1"/>
  <c r="D649" i="1"/>
  <c r="I649" i="1"/>
  <c r="C649" i="1"/>
  <c r="G649" i="1"/>
  <c r="B649" i="1"/>
  <c r="E649" i="1"/>
  <c r="J649" i="1"/>
  <c r="A650" i="1" s="1"/>
  <c r="F649" i="1"/>
  <c r="S862" i="1" l="1"/>
  <c r="M863" i="1" s="1"/>
  <c r="O862" i="1"/>
  <c r="Q862" i="1"/>
  <c r="R862" i="1"/>
  <c r="P862" i="1"/>
  <c r="N862" i="1"/>
  <c r="D650" i="1"/>
  <c r="C650" i="1"/>
  <c r="J650" i="1"/>
  <c r="A651" i="1" s="1"/>
  <c r="E650" i="1"/>
  <c r="F650" i="1"/>
  <c r="B650" i="1"/>
  <c r="I650" i="1"/>
  <c r="G650" i="1"/>
  <c r="S863" i="1" l="1"/>
  <c r="M864" i="1" s="1"/>
  <c r="N863" i="1"/>
  <c r="P863" i="1"/>
  <c r="O863" i="1"/>
  <c r="R863" i="1"/>
  <c r="Q863" i="1"/>
  <c r="F651" i="1"/>
  <c r="D651" i="1"/>
  <c r="I651" i="1"/>
  <c r="G651" i="1"/>
  <c r="J651" i="1"/>
  <c r="A652" i="1" s="1"/>
  <c r="E651" i="1"/>
  <c r="C651" i="1"/>
  <c r="B651" i="1"/>
  <c r="S864" i="1" l="1"/>
  <c r="M865" i="1" s="1"/>
  <c r="P864" i="1"/>
  <c r="Q864" i="1"/>
  <c r="N864" i="1"/>
  <c r="R864" i="1"/>
  <c r="O864" i="1"/>
  <c r="I652" i="1"/>
  <c r="D652" i="1"/>
  <c r="C652" i="1"/>
  <c r="F652" i="1"/>
  <c r="B652" i="1"/>
  <c r="G652" i="1"/>
  <c r="E652" i="1"/>
  <c r="J652" i="1"/>
  <c r="A653" i="1" s="1"/>
  <c r="S865" i="1" l="1"/>
  <c r="M866" i="1" s="1"/>
  <c r="O865" i="1"/>
  <c r="Q865" i="1"/>
  <c r="P865" i="1"/>
  <c r="R865" i="1"/>
  <c r="N865" i="1"/>
  <c r="E653" i="1"/>
  <c r="I653" i="1"/>
  <c r="D653" i="1"/>
  <c r="B653" i="1"/>
  <c r="G653" i="1"/>
  <c r="J653" i="1"/>
  <c r="A654" i="1" s="1"/>
  <c r="C653" i="1"/>
  <c r="F653" i="1"/>
  <c r="S866" i="1" l="1"/>
  <c r="M867" i="1" s="1"/>
  <c r="P866" i="1"/>
  <c r="N866" i="1"/>
  <c r="O866" i="1"/>
  <c r="Q866" i="1"/>
  <c r="R866" i="1"/>
  <c r="E654" i="1"/>
  <c r="J654" i="1"/>
  <c r="A655" i="1" s="1"/>
  <c r="G654" i="1"/>
  <c r="I654" i="1"/>
  <c r="B654" i="1"/>
  <c r="F654" i="1"/>
  <c r="C654" i="1"/>
  <c r="D654" i="1"/>
  <c r="S867" i="1" l="1"/>
  <c r="M868" i="1" s="1"/>
  <c r="Q867" i="1"/>
  <c r="N867" i="1"/>
  <c r="P867" i="1"/>
  <c r="R867" i="1"/>
  <c r="O867" i="1"/>
  <c r="C655" i="1"/>
  <c r="F655" i="1"/>
  <c r="E655" i="1"/>
  <c r="I655" i="1"/>
  <c r="B655" i="1"/>
  <c r="J655" i="1"/>
  <c r="A656" i="1" s="1"/>
  <c r="D655" i="1"/>
  <c r="G655" i="1"/>
  <c r="S868" i="1" l="1"/>
  <c r="M869" i="1" s="1"/>
  <c r="O868" i="1"/>
  <c r="Q868" i="1"/>
  <c r="N868" i="1"/>
  <c r="P868" i="1"/>
  <c r="R868" i="1"/>
  <c r="I656" i="1"/>
  <c r="D656" i="1"/>
  <c r="C656" i="1"/>
  <c r="B656" i="1"/>
  <c r="G656" i="1"/>
  <c r="E656" i="1"/>
  <c r="F656" i="1"/>
  <c r="J656" i="1"/>
  <c r="A657" i="1" s="1"/>
  <c r="S869" i="1" l="1"/>
  <c r="M870" i="1" s="1"/>
  <c r="P869" i="1"/>
  <c r="Q869" i="1"/>
  <c r="R869" i="1"/>
  <c r="N869" i="1"/>
  <c r="O869" i="1"/>
  <c r="D657" i="1"/>
  <c r="F657" i="1"/>
  <c r="B657" i="1"/>
  <c r="I657" i="1"/>
  <c r="J657" i="1"/>
  <c r="A658" i="1" s="1"/>
  <c r="G657" i="1"/>
  <c r="C657" i="1"/>
  <c r="E657" i="1"/>
  <c r="S870" i="1" l="1"/>
  <c r="M871" i="1" s="1"/>
  <c r="O870" i="1"/>
  <c r="R870" i="1"/>
  <c r="P870" i="1"/>
  <c r="Q870" i="1"/>
  <c r="N870" i="1"/>
  <c r="E658" i="1"/>
  <c r="I658" i="1"/>
  <c r="G658" i="1"/>
  <c r="C658" i="1"/>
  <c r="D658" i="1"/>
  <c r="B658" i="1"/>
  <c r="F658" i="1"/>
  <c r="J658" i="1"/>
  <c r="A659" i="1" s="1"/>
  <c r="S871" i="1" l="1"/>
  <c r="M872" i="1" s="1"/>
  <c r="O871" i="1"/>
  <c r="N871" i="1"/>
  <c r="P871" i="1"/>
  <c r="R871" i="1"/>
  <c r="Q871" i="1"/>
  <c r="C659" i="1"/>
  <c r="I659" i="1"/>
  <c r="F659" i="1"/>
  <c r="G659" i="1"/>
  <c r="E659" i="1"/>
  <c r="J659" i="1"/>
  <c r="A660" i="1" s="1"/>
  <c r="D659" i="1"/>
  <c r="B659" i="1"/>
  <c r="S872" i="1" l="1"/>
  <c r="M873" i="1" s="1"/>
  <c r="R872" i="1"/>
  <c r="O872" i="1"/>
  <c r="N872" i="1"/>
  <c r="P872" i="1"/>
  <c r="Q872" i="1"/>
  <c r="I660" i="1"/>
  <c r="E660" i="1"/>
  <c r="D660" i="1"/>
  <c r="F660" i="1"/>
  <c r="J660" i="1"/>
  <c r="A661" i="1" s="1"/>
  <c r="C660" i="1"/>
  <c r="B660" i="1"/>
  <c r="G660" i="1"/>
  <c r="S873" i="1" l="1"/>
  <c r="M874" i="1" s="1"/>
  <c r="O873" i="1"/>
  <c r="N873" i="1"/>
  <c r="Q873" i="1"/>
  <c r="P873" i="1"/>
  <c r="R873" i="1"/>
  <c r="J661" i="1"/>
  <c r="A662" i="1" s="1"/>
  <c r="G661" i="1"/>
  <c r="D661" i="1"/>
  <c r="B661" i="1"/>
  <c r="E661" i="1"/>
  <c r="C661" i="1"/>
  <c r="F661" i="1"/>
  <c r="I661" i="1"/>
  <c r="S874" i="1" l="1"/>
  <c r="M875" i="1" s="1"/>
  <c r="O874" i="1"/>
  <c r="P874" i="1"/>
  <c r="R874" i="1"/>
  <c r="Q874" i="1"/>
  <c r="N874" i="1"/>
  <c r="F662" i="1"/>
  <c r="B662" i="1"/>
  <c r="D662" i="1"/>
  <c r="J662" i="1"/>
  <c r="A663" i="1" s="1"/>
  <c r="G662" i="1"/>
  <c r="C662" i="1"/>
  <c r="E662" i="1"/>
  <c r="I662" i="1"/>
  <c r="S875" i="1" l="1"/>
  <c r="M876" i="1" s="1"/>
  <c r="P875" i="1"/>
  <c r="N875" i="1"/>
  <c r="R875" i="1"/>
  <c r="Q875" i="1"/>
  <c r="O875" i="1"/>
  <c r="E663" i="1"/>
  <c r="I663" i="1"/>
  <c r="D663" i="1"/>
  <c r="F663" i="1"/>
  <c r="J663" i="1"/>
  <c r="A664" i="1" s="1"/>
  <c r="G663" i="1"/>
  <c r="B663" i="1"/>
  <c r="C663" i="1"/>
  <c r="S876" i="1" l="1"/>
  <c r="M877" i="1" s="1"/>
  <c r="P876" i="1"/>
  <c r="O876" i="1"/>
  <c r="N876" i="1"/>
  <c r="R876" i="1"/>
  <c r="Q876" i="1"/>
  <c r="B664" i="1"/>
  <c r="C664" i="1"/>
  <c r="J664" i="1"/>
  <c r="A665" i="1" s="1"/>
  <c r="G664" i="1"/>
  <c r="F664" i="1"/>
  <c r="I664" i="1"/>
  <c r="E664" i="1"/>
  <c r="D664" i="1"/>
  <c r="S877" i="1" l="1"/>
  <c r="M878" i="1" s="1"/>
  <c r="Q877" i="1"/>
  <c r="O877" i="1"/>
  <c r="P877" i="1"/>
  <c r="R877" i="1"/>
  <c r="N877" i="1"/>
  <c r="J665" i="1"/>
  <c r="A666" i="1" s="1"/>
  <c r="G665" i="1"/>
  <c r="C665" i="1"/>
  <c r="I665" i="1"/>
  <c r="E665" i="1"/>
  <c r="B665" i="1"/>
  <c r="D665" i="1"/>
  <c r="F665" i="1"/>
  <c r="S878" i="1" l="1"/>
  <c r="M879" i="1" s="1"/>
  <c r="O878" i="1"/>
  <c r="N878" i="1"/>
  <c r="R878" i="1"/>
  <c r="P878" i="1"/>
  <c r="Q878" i="1"/>
  <c r="D666" i="1"/>
  <c r="C666" i="1"/>
  <c r="F666" i="1"/>
  <c r="J666" i="1"/>
  <c r="A667" i="1" s="1"/>
  <c r="G666" i="1"/>
  <c r="E666" i="1"/>
  <c r="I666" i="1"/>
  <c r="B666" i="1"/>
  <c r="S879" i="1" l="1"/>
  <c r="M880" i="1" s="1"/>
  <c r="R879" i="1"/>
  <c r="N879" i="1"/>
  <c r="Q879" i="1"/>
  <c r="O879" i="1"/>
  <c r="P879" i="1"/>
  <c r="C667" i="1"/>
  <c r="I667" i="1"/>
  <c r="B667" i="1"/>
  <c r="J667" i="1"/>
  <c r="A668" i="1" s="1"/>
  <c r="G667" i="1"/>
  <c r="E667" i="1"/>
  <c r="F667" i="1"/>
  <c r="D667" i="1"/>
  <c r="S880" i="1" l="1"/>
  <c r="M881" i="1" s="1"/>
  <c r="N880" i="1"/>
  <c r="R880" i="1"/>
  <c r="P880" i="1"/>
  <c r="Q880" i="1"/>
  <c r="O880" i="1"/>
  <c r="I668" i="1"/>
  <c r="F668" i="1"/>
  <c r="E668" i="1"/>
  <c r="B668" i="1"/>
  <c r="J668" i="1"/>
  <c r="A669" i="1" s="1"/>
  <c r="D668" i="1"/>
  <c r="C668" i="1"/>
  <c r="G668" i="1"/>
  <c r="S881" i="1" l="1"/>
  <c r="M882" i="1" s="1"/>
  <c r="P881" i="1"/>
  <c r="N881" i="1"/>
  <c r="R881" i="1"/>
  <c r="Q881" i="1"/>
  <c r="O881" i="1"/>
  <c r="J669" i="1"/>
  <c r="A670" i="1" s="1"/>
  <c r="G669" i="1"/>
  <c r="D669" i="1"/>
  <c r="C669" i="1"/>
  <c r="B669" i="1"/>
  <c r="F669" i="1"/>
  <c r="E669" i="1"/>
  <c r="I669" i="1"/>
  <c r="S882" i="1" l="1"/>
  <c r="M883" i="1" s="1"/>
  <c r="N882" i="1"/>
  <c r="R882" i="1"/>
  <c r="Q882" i="1"/>
  <c r="O882" i="1"/>
  <c r="P882" i="1"/>
  <c r="I670" i="1"/>
  <c r="G670" i="1"/>
  <c r="D670" i="1"/>
  <c r="F670" i="1"/>
  <c r="J670" i="1"/>
  <c r="A671" i="1" s="1"/>
  <c r="E670" i="1"/>
  <c r="B670" i="1"/>
  <c r="C670" i="1"/>
  <c r="S883" i="1" l="1"/>
  <c r="M884" i="1" s="1"/>
  <c r="N883" i="1"/>
  <c r="Q883" i="1"/>
  <c r="R883" i="1"/>
  <c r="O883" i="1"/>
  <c r="P883" i="1"/>
  <c r="B671" i="1"/>
  <c r="E671" i="1"/>
  <c r="I671" i="1"/>
  <c r="C671" i="1"/>
  <c r="J671" i="1"/>
  <c r="A672" i="1" s="1"/>
  <c r="G671" i="1"/>
  <c r="F671" i="1"/>
  <c r="D671" i="1"/>
  <c r="S884" i="1" l="1"/>
  <c r="M885" i="1" s="1"/>
  <c r="O884" i="1"/>
  <c r="Q884" i="1"/>
  <c r="R884" i="1"/>
  <c r="P884" i="1"/>
  <c r="N884" i="1"/>
  <c r="C672" i="1"/>
  <c r="E672" i="1"/>
  <c r="J672" i="1"/>
  <c r="A673" i="1" s="1"/>
  <c r="G672" i="1"/>
  <c r="I672" i="1"/>
  <c r="D672" i="1"/>
  <c r="B672" i="1"/>
  <c r="F672" i="1"/>
  <c r="S885" i="1" l="1"/>
  <c r="M886" i="1" s="1"/>
  <c r="Q885" i="1"/>
  <c r="P885" i="1"/>
  <c r="O885" i="1"/>
  <c r="N885" i="1"/>
  <c r="R885" i="1"/>
  <c r="D673" i="1"/>
  <c r="I673" i="1"/>
  <c r="B673" i="1"/>
  <c r="G673" i="1"/>
  <c r="F673" i="1"/>
  <c r="J673" i="1"/>
  <c r="A674" i="1" s="1"/>
  <c r="C673" i="1"/>
  <c r="E673" i="1"/>
  <c r="S886" i="1" l="1"/>
  <c r="M887" i="1" s="1"/>
  <c r="R886" i="1"/>
  <c r="Q886" i="1"/>
  <c r="P886" i="1"/>
  <c r="O886" i="1"/>
  <c r="N886" i="1"/>
  <c r="B674" i="1"/>
  <c r="I674" i="1"/>
  <c r="D674" i="1"/>
  <c r="G674" i="1"/>
  <c r="F674" i="1"/>
  <c r="J674" i="1"/>
  <c r="A675" i="1" s="1"/>
  <c r="E674" i="1"/>
  <c r="C674" i="1"/>
  <c r="S887" i="1" l="1"/>
  <c r="M888" i="1" s="1"/>
  <c r="N887" i="1"/>
  <c r="P887" i="1"/>
  <c r="R887" i="1"/>
  <c r="Q887" i="1"/>
  <c r="O887" i="1"/>
  <c r="E675" i="1"/>
  <c r="I675" i="1"/>
  <c r="D675" i="1"/>
  <c r="G675" i="1"/>
  <c r="C675" i="1"/>
  <c r="F675" i="1"/>
  <c r="J675" i="1"/>
  <c r="A676" i="1" s="1"/>
  <c r="B675" i="1"/>
  <c r="S888" i="1" l="1"/>
  <c r="M889" i="1" s="1"/>
  <c r="R888" i="1"/>
  <c r="O888" i="1"/>
  <c r="Q888" i="1"/>
  <c r="N888" i="1"/>
  <c r="P888" i="1"/>
  <c r="I676" i="1"/>
  <c r="B676" i="1"/>
  <c r="F676" i="1"/>
  <c r="D676" i="1"/>
  <c r="C676" i="1"/>
  <c r="E676" i="1"/>
  <c r="J676" i="1"/>
  <c r="A677" i="1" s="1"/>
  <c r="G676" i="1"/>
  <c r="S889" i="1" l="1"/>
  <c r="M890" i="1" s="1"/>
  <c r="Q889" i="1"/>
  <c r="O889" i="1"/>
  <c r="N889" i="1"/>
  <c r="R889" i="1"/>
  <c r="P889" i="1"/>
  <c r="J677" i="1"/>
  <c r="A678" i="1" s="1"/>
  <c r="G677" i="1"/>
  <c r="C677" i="1"/>
  <c r="B677" i="1"/>
  <c r="I677" i="1"/>
  <c r="E677" i="1"/>
  <c r="F677" i="1"/>
  <c r="D677" i="1"/>
  <c r="S890" i="1" l="1"/>
  <c r="M891" i="1" s="1"/>
  <c r="O890" i="1"/>
  <c r="Q890" i="1"/>
  <c r="P890" i="1"/>
  <c r="N890" i="1"/>
  <c r="R890" i="1"/>
  <c r="B678" i="1"/>
  <c r="I678" i="1"/>
  <c r="G678" i="1"/>
  <c r="D678" i="1"/>
  <c r="E678" i="1"/>
  <c r="C678" i="1"/>
  <c r="F678" i="1"/>
  <c r="J678" i="1"/>
  <c r="A679" i="1" s="1"/>
  <c r="S891" i="1" l="1"/>
  <c r="M892" i="1" s="1"/>
  <c r="P891" i="1"/>
  <c r="N891" i="1"/>
  <c r="O891" i="1"/>
  <c r="Q891" i="1"/>
  <c r="R891" i="1"/>
  <c r="B679" i="1"/>
  <c r="G679" i="1"/>
  <c r="F679" i="1"/>
  <c r="J679" i="1"/>
  <c r="A680" i="1" s="1"/>
  <c r="C679" i="1"/>
  <c r="I679" i="1"/>
  <c r="E679" i="1"/>
  <c r="D679" i="1"/>
  <c r="S892" i="1" l="1"/>
  <c r="M893" i="1" s="1"/>
  <c r="P892" i="1"/>
  <c r="O892" i="1"/>
  <c r="R892" i="1"/>
  <c r="N892" i="1"/>
  <c r="Q892" i="1"/>
  <c r="I680" i="1"/>
  <c r="E680" i="1"/>
  <c r="D680" i="1"/>
  <c r="F680" i="1"/>
  <c r="J680" i="1"/>
  <c r="A681" i="1" s="1"/>
  <c r="B680" i="1"/>
  <c r="C680" i="1"/>
  <c r="G680" i="1"/>
  <c r="S893" i="1" l="1"/>
  <c r="M894" i="1" s="1"/>
  <c r="P893" i="1"/>
  <c r="Q893" i="1"/>
  <c r="O893" i="1"/>
  <c r="N893" i="1"/>
  <c r="R893" i="1"/>
  <c r="B681" i="1"/>
  <c r="F681" i="1"/>
  <c r="E681" i="1"/>
  <c r="I681" i="1"/>
  <c r="C681" i="1"/>
  <c r="J681" i="1"/>
  <c r="A682" i="1" s="1"/>
  <c r="G681" i="1"/>
  <c r="D681" i="1"/>
  <c r="S894" i="1" l="1"/>
  <c r="M895" i="1" s="1"/>
  <c r="R894" i="1"/>
  <c r="O894" i="1"/>
  <c r="Q894" i="1"/>
  <c r="N894" i="1"/>
  <c r="P894" i="1"/>
  <c r="D682" i="1"/>
  <c r="F682" i="1"/>
  <c r="J682" i="1"/>
  <c r="A683" i="1" s="1"/>
  <c r="I682" i="1"/>
  <c r="E682" i="1"/>
  <c r="G682" i="1"/>
  <c r="C682" i="1"/>
  <c r="B682" i="1"/>
  <c r="S895" i="1" l="1"/>
  <c r="M896" i="1" s="1"/>
  <c r="O895" i="1"/>
  <c r="P895" i="1"/>
  <c r="Q895" i="1"/>
  <c r="R895" i="1"/>
  <c r="N895" i="1"/>
  <c r="B683" i="1"/>
  <c r="J683" i="1"/>
  <c r="A684" i="1" s="1"/>
  <c r="C683" i="1"/>
  <c r="E683" i="1"/>
  <c r="G683" i="1"/>
  <c r="F683" i="1"/>
  <c r="I683" i="1"/>
  <c r="D683" i="1"/>
  <c r="S896" i="1" l="1"/>
  <c r="M897" i="1" s="1"/>
  <c r="P896" i="1"/>
  <c r="Q896" i="1"/>
  <c r="O896" i="1"/>
  <c r="R896" i="1"/>
  <c r="N896" i="1"/>
  <c r="D684" i="1"/>
  <c r="B684" i="1"/>
  <c r="F684" i="1"/>
  <c r="J684" i="1"/>
  <c r="A685" i="1" s="1"/>
  <c r="E684" i="1"/>
  <c r="G684" i="1"/>
  <c r="I684" i="1"/>
  <c r="C684" i="1"/>
  <c r="S897" i="1" l="1"/>
  <c r="M898" i="1" s="1"/>
  <c r="Q897" i="1"/>
  <c r="R897" i="1"/>
  <c r="N897" i="1"/>
  <c r="O897" i="1"/>
  <c r="P897" i="1"/>
  <c r="J685" i="1"/>
  <c r="A686" i="1" s="1"/>
  <c r="G685" i="1"/>
  <c r="E685" i="1"/>
  <c r="B685" i="1"/>
  <c r="F685" i="1"/>
  <c r="I685" i="1"/>
  <c r="D685" i="1"/>
  <c r="C685" i="1"/>
  <c r="S898" i="1" l="1"/>
  <c r="M899" i="1" s="1"/>
  <c r="R898" i="1"/>
  <c r="O898" i="1"/>
  <c r="P898" i="1"/>
  <c r="N898" i="1"/>
  <c r="Q898" i="1"/>
  <c r="D686" i="1"/>
  <c r="F686" i="1"/>
  <c r="J686" i="1"/>
  <c r="A687" i="1" s="1"/>
  <c r="I686" i="1"/>
  <c r="C686" i="1"/>
  <c r="E686" i="1"/>
  <c r="G686" i="1"/>
  <c r="B686" i="1"/>
  <c r="S899" i="1" l="1"/>
  <c r="M900" i="1" s="1"/>
  <c r="N899" i="1"/>
  <c r="Q899" i="1"/>
  <c r="P899" i="1"/>
  <c r="R899" i="1"/>
  <c r="O899" i="1"/>
  <c r="C687" i="1"/>
  <c r="I687" i="1"/>
  <c r="E687" i="1"/>
  <c r="G687" i="1"/>
  <c r="D687" i="1"/>
  <c r="B687" i="1"/>
  <c r="F687" i="1"/>
  <c r="J687" i="1"/>
  <c r="A688" i="1" s="1"/>
  <c r="S900" i="1" l="1"/>
  <c r="M901" i="1" s="1"/>
  <c r="N900" i="1"/>
  <c r="O900" i="1"/>
  <c r="P900" i="1"/>
  <c r="Q900" i="1"/>
  <c r="R900" i="1"/>
  <c r="B688" i="1"/>
  <c r="C688" i="1"/>
  <c r="F688" i="1"/>
  <c r="J688" i="1"/>
  <c r="A689" i="1" s="1"/>
  <c r="G688" i="1"/>
  <c r="I688" i="1"/>
  <c r="D688" i="1"/>
  <c r="E688" i="1"/>
  <c r="S901" i="1" l="1"/>
  <c r="M902" i="1" s="1"/>
  <c r="O901" i="1"/>
  <c r="R901" i="1"/>
  <c r="P901" i="1"/>
  <c r="N901" i="1"/>
  <c r="Q901" i="1"/>
  <c r="J689" i="1"/>
  <c r="A690" i="1" s="1"/>
  <c r="G689" i="1"/>
  <c r="E689" i="1"/>
  <c r="I689" i="1"/>
  <c r="D689" i="1"/>
  <c r="C689" i="1"/>
  <c r="F689" i="1"/>
  <c r="B689" i="1"/>
  <c r="S902" i="1" l="1"/>
  <c r="M903" i="1" s="1"/>
  <c r="R902" i="1"/>
  <c r="P902" i="1"/>
  <c r="O902" i="1"/>
  <c r="Q902" i="1"/>
  <c r="N902" i="1"/>
  <c r="B690" i="1"/>
  <c r="I690" i="1"/>
  <c r="F690" i="1"/>
  <c r="G690" i="1"/>
  <c r="D690" i="1"/>
  <c r="E690" i="1"/>
  <c r="C690" i="1"/>
  <c r="J690" i="1"/>
  <c r="A691" i="1" s="1"/>
  <c r="S903" i="1" l="1"/>
  <c r="M904" i="1" s="1"/>
  <c r="P903" i="1"/>
  <c r="O903" i="1"/>
  <c r="N903" i="1"/>
  <c r="R903" i="1"/>
  <c r="Q903" i="1"/>
  <c r="B691" i="1"/>
  <c r="I691" i="1"/>
  <c r="E691" i="1"/>
  <c r="D691" i="1"/>
  <c r="G691" i="1"/>
  <c r="F691" i="1"/>
  <c r="C691" i="1"/>
  <c r="J691" i="1"/>
  <c r="A692" i="1" s="1"/>
  <c r="S904" i="1" l="1"/>
  <c r="M905" i="1" s="1"/>
  <c r="R904" i="1"/>
  <c r="O904" i="1"/>
  <c r="P904" i="1"/>
  <c r="N904" i="1"/>
  <c r="Q904" i="1"/>
  <c r="I692" i="1"/>
  <c r="E692" i="1"/>
  <c r="J692" i="1"/>
  <c r="A693" i="1" s="1"/>
  <c r="G692" i="1"/>
  <c r="D692" i="1"/>
  <c r="F692" i="1"/>
  <c r="B692" i="1"/>
  <c r="C692" i="1"/>
  <c r="S905" i="1" l="1"/>
  <c r="M906" i="1" s="1"/>
  <c r="N905" i="1"/>
  <c r="P905" i="1"/>
  <c r="O905" i="1"/>
  <c r="Q905" i="1"/>
  <c r="R905" i="1"/>
  <c r="E693" i="1"/>
  <c r="G693" i="1"/>
  <c r="B693" i="1"/>
  <c r="C693" i="1"/>
  <c r="J693" i="1"/>
  <c r="A694" i="1" s="1"/>
  <c r="D693" i="1"/>
  <c r="F693" i="1"/>
  <c r="I693" i="1"/>
  <c r="S906" i="1" l="1"/>
  <c r="M907" i="1" s="1"/>
  <c r="P906" i="1"/>
  <c r="Q906" i="1"/>
  <c r="R906" i="1"/>
  <c r="N906" i="1"/>
  <c r="O906" i="1"/>
  <c r="B694" i="1"/>
  <c r="C694" i="1"/>
  <c r="E694" i="1"/>
  <c r="G694" i="1"/>
  <c r="I694" i="1"/>
  <c r="D694" i="1"/>
  <c r="F694" i="1"/>
  <c r="J694" i="1"/>
  <c r="A695" i="1" s="1"/>
  <c r="S907" i="1" l="1"/>
  <c r="M908" i="1" s="1"/>
  <c r="R907" i="1"/>
  <c r="N907" i="1"/>
  <c r="P907" i="1"/>
  <c r="O907" i="1"/>
  <c r="Q907" i="1"/>
  <c r="E695" i="1"/>
  <c r="I695" i="1"/>
  <c r="D695" i="1"/>
  <c r="G695" i="1"/>
  <c r="B695" i="1"/>
  <c r="F695" i="1"/>
  <c r="C695" i="1"/>
  <c r="J695" i="1"/>
  <c r="A696" i="1" s="1"/>
  <c r="S908" i="1" l="1"/>
  <c r="M909" i="1" s="1"/>
  <c r="Q908" i="1"/>
  <c r="N908" i="1"/>
  <c r="O908" i="1"/>
  <c r="R908" i="1"/>
  <c r="P908" i="1"/>
  <c r="D696" i="1"/>
  <c r="B696" i="1"/>
  <c r="J696" i="1"/>
  <c r="A697" i="1" s="1"/>
  <c r="G696" i="1"/>
  <c r="I696" i="1"/>
  <c r="E696" i="1"/>
  <c r="C696" i="1"/>
  <c r="F696" i="1"/>
  <c r="S909" i="1" l="1"/>
  <c r="M910" i="1" s="1"/>
  <c r="R909" i="1"/>
  <c r="N909" i="1"/>
  <c r="Q909" i="1"/>
  <c r="P909" i="1"/>
  <c r="O909" i="1"/>
  <c r="J697" i="1"/>
  <c r="A698" i="1" s="1"/>
  <c r="G697" i="1"/>
  <c r="B697" i="1"/>
  <c r="D697" i="1"/>
  <c r="E697" i="1"/>
  <c r="F697" i="1"/>
  <c r="C697" i="1"/>
  <c r="I697" i="1"/>
  <c r="S910" i="1" l="1"/>
  <c r="M911" i="1" s="1"/>
  <c r="P910" i="1"/>
  <c r="O910" i="1"/>
  <c r="Q910" i="1"/>
  <c r="N910" i="1"/>
  <c r="R910" i="1"/>
  <c r="B698" i="1"/>
  <c r="J698" i="1"/>
  <c r="A699" i="1" s="1"/>
  <c r="G698" i="1"/>
  <c r="E698" i="1"/>
  <c r="I698" i="1"/>
  <c r="D698" i="1"/>
  <c r="F698" i="1"/>
  <c r="C698" i="1"/>
  <c r="S911" i="1" l="1"/>
  <c r="M912" i="1" s="1"/>
  <c r="Q911" i="1"/>
  <c r="N911" i="1"/>
  <c r="R911" i="1"/>
  <c r="P911" i="1"/>
  <c r="O911" i="1"/>
  <c r="G699" i="1"/>
  <c r="J699" i="1"/>
  <c r="A700" i="1" s="1"/>
  <c r="B699" i="1"/>
  <c r="E699" i="1"/>
  <c r="D699" i="1"/>
  <c r="I699" i="1"/>
  <c r="F699" i="1"/>
  <c r="C699" i="1"/>
  <c r="S912" i="1" l="1"/>
  <c r="M913" i="1" s="1"/>
  <c r="P912" i="1"/>
  <c r="Q912" i="1"/>
  <c r="O912" i="1"/>
  <c r="N912" i="1"/>
  <c r="R912" i="1"/>
  <c r="B700" i="1"/>
  <c r="C700" i="1"/>
  <c r="E700" i="1"/>
  <c r="F700" i="1"/>
  <c r="J700" i="1"/>
  <c r="A701" i="1" s="1"/>
  <c r="G700" i="1"/>
  <c r="I700" i="1"/>
  <c r="D700" i="1"/>
  <c r="S913" i="1" l="1"/>
  <c r="M914" i="1" s="1"/>
  <c r="R913" i="1"/>
  <c r="O913" i="1"/>
  <c r="N913" i="1"/>
  <c r="Q913" i="1"/>
  <c r="P913" i="1"/>
  <c r="J701" i="1"/>
  <c r="A702" i="1" s="1"/>
  <c r="G701" i="1"/>
  <c r="C701" i="1"/>
  <c r="F701" i="1"/>
  <c r="E701" i="1"/>
  <c r="I701" i="1"/>
  <c r="D701" i="1"/>
  <c r="B701" i="1"/>
  <c r="S914" i="1" l="1"/>
  <c r="M915" i="1" s="1"/>
  <c r="P914" i="1"/>
  <c r="R914" i="1"/>
  <c r="Q914" i="1"/>
  <c r="O914" i="1"/>
  <c r="N914" i="1"/>
  <c r="B702" i="1"/>
  <c r="D702" i="1"/>
  <c r="F702" i="1"/>
  <c r="J702" i="1"/>
  <c r="A703" i="1" s="1"/>
  <c r="C702" i="1"/>
  <c r="I702" i="1"/>
  <c r="G702" i="1"/>
  <c r="E702" i="1"/>
  <c r="S915" i="1" l="1"/>
  <c r="M916" i="1" s="1"/>
  <c r="R915" i="1"/>
  <c r="P915" i="1"/>
  <c r="O915" i="1"/>
  <c r="N915" i="1"/>
  <c r="Q915" i="1"/>
  <c r="B703" i="1"/>
  <c r="J703" i="1"/>
  <c r="A704" i="1" s="1"/>
  <c r="D703" i="1"/>
  <c r="G703" i="1"/>
  <c r="C703" i="1"/>
  <c r="E703" i="1"/>
  <c r="I703" i="1"/>
  <c r="F703" i="1"/>
  <c r="S916" i="1" l="1"/>
  <c r="M917" i="1" s="1"/>
  <c r="P916" i="1"/>
  <c r="R916" i="1"/>
  <c r="N916" i="1"/>
  <c r="O916" i="1"/>
  <c r="Q916" i="1"/>
  <c r="D704" i="1"/>
  <c r="C704" i="1"/>
  <c r="G704" i="1"/>
  <c r="B704" i="1"/>
  <c r="F704" i="1"/>
  <c r="J704" i="1"/>
  <c r="A705" i="1" s="1"/>
  <c r="E704" i="1"/>
  <c r="I704" i="1"/>
  <c r="S917" i="1" l="1"/>
  <c r="M918" i="1" s="1"/>
  <c r="Q917" i="1"/>
  <c r="N917" i="1"/>
  <c r="R917" i="1"/>
  <c r="O917" i="1"/>
  <c r="P917" i="1"/>
  <c r="I705" i="1"/>
  <c r="E705" i="1"/>
  <c r="B705" i="1"/>
  <c r="F705" i="1"/>
  <c r="D705" i="1"/>
  <c r="G705" i="1"/>
  <c r="J705" i="1"/>
  <c r="A706" i="1" s="1"/>
  <c r="C705" i="1"/>
  <c r="S918" i="1" l="1"/>
  <c r="M919" i="1" s="1"/>
  <c r="Q918" i="1"/>
  <c r="N918" i="1"/>
  <c r="O918" i="1"/>
  <c r="R918" i="1"/>
  <c r="P918" i="1"/>
  <c r="B706" i="1"/>
  <c r="C706" i="1"/>
  <c r="F706" i="1"/>
  <c r="I706" i="1"/>
  <c r="E706" i="1"/>
  <c r="D706" i="1"/>
  <c r="G706" i="1"/>
  <c r="J706" i="1"/>
  <c r="A707" i="1" s="1"/>
  <c r="S919" i="1" l="1"/>
  <c r="M920" i="1" s="1"/>
  <c r="R919" i="1"/>
  <c r="N919" i="1"/>
  <c r="Q919" i="1"/>
  <c r="P919" i="1"/>
  <c r="O919" i="1"/>
  <c r="B707" i="1"/>
  <c r="I707" i="1"/>
  <c r="E707" i="1"/>
  <c r="D707" i="1"/>
  <c r="F707" i="1"/>
  <c r="G707" i="1"/>
  <c r="C707" i="1"/>
  <c r="J707" i="1"/>
  <c r="A708" i="1" s="1"/>
  <c r="S920" i="1" l="1"/>
  <c r="M921" i="1" s="1"/>
  <c r="P920" i="1"/>
  <c r="Q920" i="1"/>
  <c r="O920" i="1"/>
  <c r="N920" i="1"/>
  <c r="R920" i="1"/>
  <c r="C708" i="1"/>
  <c r="B708" i="1"/>
  <c r="F708" i="1"/>
  <c r="E708" i="1"/>
  <c r="G708" i="1"/>
  <c r="J708" i="1"/>
  <c r="A709" i="1" s="1"/>
  <c r="D708" i="1"/>
  <c r="I708" i="1"/>
  <c r="S921" i="1" l="1"/>
  <c r="M922" i="1" s="1"/>
  <c r="O921" i="1"/>
  <c r="P921" i="1"/>
  <c r="R921" i="1"/>
  <c r="N921" i="1"/>
  <c r="Q921" i="1"/>
  <c r="I709" i="1"/>
  <c r="E709" i="1"/>
  <c r="C709" i="1"/>
  <c r="B709" i="1"/>
  <c r="F709" i="1"/>
  <c r="J709" i="1"/>
  <c r="A710" i="1" s="1"/>
  <c r="D709" i="1"/>
  <c r="G709" i="1"/>
  <c r="S922" i="1" l="1"/>
  <c r="M923" i="1" s="1"/>
  <c r="R922" i="1"/>
  <c r="O922" i="1"/>
  <c r="N922" i="1"/>
  <c r="Q922" i="1"/>
  <c r="P922" i="1"/>
  <c r="C710" i="1"/>
  <c r="I710" i="1"/>
  <c r="G710" i="1"/>
  <c r="E710" i="1"/>
  <c r="D710" i="1"/>
  <c r="B710" i="1"/>
  <c r="J710" i="1"/>
  <c r="A711" i="1" s="1"/>
  <c r="F710" i="1"/>
  <c r="S923" i="1" l="1"/>
  <c r="M924" i="1" s="1"/>
  <c r="N923" i="1"/>
  <c r="P923" i="1"/>
  <c r="Q923" i="1"/>
  <c r="O923" i="1"/>
  <c r="R923" i="1"/>
  <c r="F711" i="1"/>
  <c r="G711" i="1"/>
  <c r="D711" i="1"/>
  <c r="I711" i="1"/>
  <c r="C711" i="1"/>
  <c r="E711" i="1"/>
  <c r="B711" i="1"/>
  <c r="J711" i="1"/>
  <c r="A712" i="1" s="1"/>
  <c r="S924" i="1" l="1"/>
  <c r="M925" i="1" s="1"/>
  <c r="Q924" i="1"/>
  <c r="R924" i="1"/>
  <c r="P924" i="1"/>
  <c r="O924" i="1"/>
  <c r="N924" i="1"/>
  <c r="J712" i="1"/>
  <c r="A713" i="1" s="1"/>
  <c r="B712" i="1"/>
  <c r="D712" i="1"/>
  <c r="C712" i="1"/>
  <c r="F712" i="1"/>
  <c r="I712" i="1"/>
  <c r="E712" i="1"/>
  <c r="G712" i="1"/>
  <c r="S925" i="1" l="1"/>
  <c r="M926" i="1" s="1"/>
  <c r="P925" i="1"/>
  <c r="N925" i="1"/>
  <c r="R925" i="1"/>
  <c r="Q925" i="1"/>
  <c r="O925" i="1"/>
  <c r="G713" i="1"/>
  <c r="J713" i="1"/>
  <c r="A714" i="1" s="1"/>
  <c r="F713" i="1"/>
  <c r="B713" i="1"/>
  <c r="D713" i="1"/>
  <c r="C713" i="1"/>
  <c r="I713" i="1"/>
  <c r="E713" i="1"/>
  <c r="S926" i="1" l="1"/>
  <c r="M927" i="1" s="1"/>
  <c r="R926" i="1"/>
  <c r="N926" i="1"/>
  <c r="O926" i="1"/>
  <c r="Q926" i="1"/>
  <c r="P926" i="1"/>
  <c r="D714" i="1"/>
  <c r="I714" i="1"/>
  <c r="E714" i="1"/>
  <c r="F714" i="1"/>
  <c r="J714" i="1"/>
  <c r="A715" i="1" s="1"/>
  <c r="G714" i="1"/>
  <c r="B714" i="1"/>
  <c r="C714" i="1"/>
  <c r="S927" i="1" l="1"/>
  <c r="M928" i="1" s="1"/>
  <c r="N927" i="1"/>
  <c r="P927" i="1"/>
  <c r="Q927" i="1"/>
  <c r="R927" i="1"/>
  <c r="O927" i="1"/>
  <c r="D715" i="1"/>
  <c r="E715" i="1"/>
  <c r="B715" i="1"/>
  <c r="F715" i="1"/>
  <c r="I715" i="1"/>
  <c r="G715" i="1"/>
  <c r="C715" i="1"/>
  <c r="J715" i="1"/>
  <c r="A716" i="1" s="1"/>
  <c r="S928" i="1" l="1"/>
  <c r="M929" i="1" s="1"/>
  <c r="P928" i="1"/>
  <c r="R928" i="1"/>
  <c r="N928" i="1"/>
  <c r="O928" i="1"/>
  <c r="Q928" i="1"/>
  <c r="D716" i="1"/>
  <c r="I716" i="1"/>
  <c r="F716" i="1"/>
  <c r="C716" i="1"/>
  <c r="G716" i="1"/>
  <c r="E716" i="1"/>
  <c r="B716" i="1"/>
  <c r="J716" i="1"/>
  <c r="A717" i="1" s="1"/>
  <c r="S929" i="1" l="1"/>
  <c r="M930" i="1" s="1"/>
  <c r="R929" i="1"/>
  <c r="P929" i="1"/>
  <c r="N929" i="1"/>
  <c r="Q929" i="1"/>
  <c r="O929" i="1"/>
  <c r="B717" i="1"/>
  <c r="J717" i="1"/>
  <c r="A718" i="1" s="1"/>
  <c r="I717" i="1"/>
  <c r="D717" i="1"/>
  <c r="F717" i="1"/>
  <c r="E717" i="1"/>
  <c r="C717" i="1"/>
  <c r="G717" i="1"/>
  <c r="S930" i="1" l="1"/>
  <c r="M931" i="1" s="1"/>
  <c r="P930" i="1"/>
  <c r="R930" i="1"/>
  <c r="N930" i="1"/>
  <c r="Q930" i="1"/>
  <c r="O930" i="1"/>
  <c r="B718" i="1"/>
  <c r="I718" i="1"/>
  <c r="J718" i="1"/>
  <c r="A719" i="1" s="1"/>
  <c r="E718" i="1"/>
  <c r="G718" i="1"/>
  <c r="D718" i="1"/>
  <c r="C718" i="1"/>
  <c r="F718" i="1"/>
  <c r="S931" i="1" l="1"/>
  <c r="M932" i="1" s="1"/>
  <c r="P931" i="1"/>
  <c r="Q931" i="1"/>
  <c r="N931" i="1"/>
  <c r="R931" i="1"/>
  <c r="O931" i="1"/>
  <c r="J719" i="1"/>
  <c r="A720" i="1" s="1"/>
  <c r="G719" i="1"/>
  <c r="C719" i="1"/>
  <c r="B719" i="1"/>
  <c r="F719" i="1"/>
  <c r="D719" i="1"/>
  <c r="I719" i="1"/>
  <c r="E719" i="1"/>
  <c r="S932" i="1" l="1"/>
  <c r="M933" i="1" s="1"/>
  <c r="Q932" i="1"/>
  <c r="P932" i="1"/>
  <c r="N932" i="1"/>
  <c r="R932" i="1"/>
  <c r="O932" i="1"/>
  <c r="F720" i="1"/>
  <c r="B720" i="1"/>
  <c r="I720" i="1"/>
  <c r="E720" i="1"/>
  <c r="G720" i="1"/>
  <c r="J720" i="1"/>
  <c r="A721" i="1" s="1"/>
  <c r="D720" i="1"/>
  <c r="C720" i="1"/>
  <c r="S933" i="1" l="1"/>
  <c r="M934" i="1" s="1"/>
  <c r="N933" i="1"/>
  <c r="Q933" i="1"/>
  <c r="R933" i="1"/>
  <c r="P933" i="1"/>
  <c r="O933" i="1"/>
  <c r="F721" i="1"/>
  <c r="G721" i="1"/>
  <c r="D721" i="1"/>
  <c r="E721" i="1"/>
  <c r="I721" i="1"/>
  <c r="C721" i="1"/>
  <c r="B721" i="1"/>
  <c r="J721" i="1"/>
  <c r="A722" i="1" s="1"/>
  <c r="S934" i="1" l="1"/>
  <c r="M935" i="1" s="1"/>
  <c r="Q934" i="1"/>
  <c r="P934" i="1"/>
  <c r="O934" i="1"/>
  <c r="N934" i="1"/>
  <c r="R934" i="1"/>
  <c r="F722" i="1"/>
  <c r="E722" i="1"/>
  <c r="D722" i="1"/>
  <c r="I722" i="1"/>
  <c r="C722" i="1"/>
  <c r="B722" i="1"/>
  <c r="G722" i="1"/>
  <c r="J722" i="1"/>
  <c r="A723" i="1" s="1"/>
  <c r="S935" i="1" l="1"/>
  <c r="M936" i="1" s="1"/>
  <c r="N935" i="1"/>
  <c r="R935" i="1"/>
  <c r="P935" i="1"/>
  <c r="Q935" i="1"/>
  <c r="O935" i="1"/>
  <c r="C723" i="1"/>
  <c r="J723" i="1"/>
  <c r="A724" i="1" s="1"/>
  <c r="D723" i="1"/>
  <c r="G723" i="1"/>
  <c r="E723" i="1"/>
  <c r="I723" i="1"/>
  <c r="F723" i="1"/>
  <c r="B723" i="1"/>
  <c r="S936" i="1" l="1"/>
  <c r="M937" i="1" s="1"/>
  <c r="R936" i="1"/>
  <c r="Q936" i="1"/>
  <c r="N936" i="1"/>
  <c r="O936" i="1"/>
  <c r="P936" i="1"/>
  <c r="E724" i="1"/>
  <c r="J724" i="1"/>
  <c r="A725" i="1" s="1"/>
  <c r="F724" i="1"/>
  <c r="C724" i="1"/>
  <c r="I724" i="1"/>
  <c r="G724" i="1"/>
  <c r="B724" i="1"/>
  <c r="D724" i="1"/>
  <c r="S937" i="1" l="1"/>
  <c r="M938" i="1" s="1"/>
  <c r="Q937" i="1"/>
  <c r="R937" i="1"/>
  <c r="O937" i="1"/>
  <c r="P937" i="1"/>
  <c r="N937" i="1"/>
  <c r="E725" i="1"/>
  <c r="C725" i="1"/>
  <c r="J725" i="1"/>
  <c r="A726" i="1" s="1"/>
  <c r="B725" i="1"/>
  <c r="F725" i="1"/>
  <c r="I725" i="1"/>
  <c r="G725" i="1"/>
  <c r="D725" i="1"/>
  <c r="S938" i="1" l="1"/>
  <c r="M939" i="1" s="1"/>
  <c r="R938" i="1"/>
  <c r="P938" i="1"/>
  <c r="O938" i="1"/>
  <c r="Q938" i="1"/>
  <c r="N938" i="1"/>
  <c r="F726" i="1"/>
  <c r="G726" i="1"/>
  <c r="B726" i="1"/>
  <c r="J726" i="1"/>
  <c r="A727" i="1" s="1"/>
  <c r="I726" i="1"/>
  <c r="C726" i="1"/>
  <c r="E726" i="1"/>
  <c r="D726" i="1"/>
  <c r="S939" i="1" l="1"/>
  <c r="M940" i="1" s="1"/>
  <c r="O939" i="1"/>
  <c r="Q939" i="1"/>
  <c r="P939" i="1"/>
  <c r="R939" i="1"/>
  <c r="N939" i="1"/>
  <c r="C727" i="1"/>
  <c r="J727" i="1"/>
  <c r="A728" i="1" s="1"/>
  <c r="B727" i="1"/>
  <c r="E727" i="1"/>
  <c r="F727" i="1"/>
  <c r="D727" i="1"/>
  <c r="G727" i="1"/>
  <c r="I727" i="1"/>
  <c r="S940" i="1" l="1"/>
  <c r="M941" i="1" s="1"/>
  <c r="P940" i="1"/>
  <c r="N940" i="1"/>
  <c r="R940" i="1"/>
  <c r="Q940" i="1"/>
  <c r="O940" i="1"/>
  <c r="G728" i="1"/>
  <c r="D728" i="1"/>
  <c r="B728" i="1"/>
  <c r="I728" i="1"/>
  <c r="E728" i="1"/>
  <c r="J728" i="1"/>
  <c r="A729" i="1" s="1"/>
  <c r="C728" i="1"/>
  <c r="F728" i="1"/>
  <c r="S941" i="1" l="1"/>
  <c r="M942" i="1" s="1"/>
  <c r="O941" i="1"/>
  <c r="P941" i="1"/>
  <c r="Q941" i="1"/>
  <c r="R941" i="1"/>
  <c r="N941" i="1"/>
  <c r="I729" i="1"/>
  <c r="E729" i="1"/>
  <c r="C729" i="1"/>
  <c r="F729" i="1"/>
  <c r="B729" i="1"/>
  <c r="J729" i="1"/>
  <c r="A730" i="1" s="1"/>
  <c r="G729" i="1"/>
  <c r="D729" i="1"/>
  <c r="S942" i="1" l="1"/>
  <c r="M943" i="1" s="1"/>
  <c r="O942" i="1"/>
  <c r="P942" i="1"/>
  <c r="Q942" i="1"/>
  <c r="N942" i="1"/>
  <c r="R942" i="1"/>
  <c r="J730" i="1"/>
  <c r="A731" i="1" s="1"/>
  <c r="D730" i="1"/>
  <c r="G730" i="1"/>
  <c r="B730" i="1"/>
  <c r="C730" i="1"/>
  <c r="E730" i="1"/>
  <c r="I730" i="1"/>
  <c r="F730" i="1"/>
  <c r="S943" i="1" l="1"/>
  <c r="M944" i="1" s="1"/>
  <c r="R943" i="1"/>
  <c r="O943" i="1"/>
  <c r="P943" i="1"/>
  <c r="Q943" i="1"/>
  <c r="N943" i="1"/>
  <c r="D731" i="1"/>
  <c r="E731" i="1"/>
  <c r="F731" i="1"/>
  <c r="I731" i="1"/>
  <c r="C731" i="1"/>
  <c r="B731" i="1"/>
  <c r="J731" i="1"/>
  <c r="A732" i="1" s="1"/>
  <c r="G731" i="1"/>
  <c r="S944" i="1" l="1"/>
  <c r="M945" i="1" s="1"/>
  <c r="Q944" i="1"/>
  <c r="P944" i="1"/>
  <c r="O944" i="1"/>
  <c r="N944" i="1"/>
  <c r="R944" i="1"/>
  <c r="I732" i="1"/>
  <c r="E732" i="1"/>
  <c r="G732" i="1"/>
  <c r="C732" i="1"/>
  <c r="J732" i="1"/>
  <c r="A733" i="1" s="1"/>
  <c r="D732" i="1"/>
  <c r="F732" i="1"/>
  <c r="B732" i="1"/>
  <c r="S945" i="1" l="1"/>
  <c r="M946" i="1" s="1"/>
  <c r="P945" i="1"/>
  <c r="R945" i="1"/>
  <c r="O945" i="1"/>
  <c r="N945" i="1"/>
  <c r="Q945" i="1"/>
  <c r="F733" i="1"/>
  <c r="E733" i="1"/>
  <c r="G733" i="1"/>
  <c r="D733" i="1"/>
  <c r="B733" i="1"/>
  <c r="I733" i="1"/>
  <c r="C733" i="1"/>
  <c r="J733" i="1"/>
  <c r="A734" i="1" s="1"/>
  <c r="S946" i="1" l="1"/>
  <c r="M947" i="1" s="1"/>
  <c r="O946" i="1"/>
  <c r="R946" i="1"/>
  <c r="Q946" i="1"/>
  <c r="P946" i="1"/>
  <c r="N946" i="1"/>
  <c r="C734" i="1"/>
  <c r="J734" i="1"/>
  <c r="A735" i="1" s="1"/>
  <c r="D734" i="1"/>
  <c r="G734" i="1"/>
  <c r="E734" i="1"/>
  <c r="B734" i="1"/>
  <c r="I734" i="1"/>
  <c r="F734" i="1"/>
  <c r="S947" i="1" l="1"/>
  <c r="M948" i="1" s="1"/>
  <c r="P947" i="1"/>
  <c r="O947" i="1"/>
  <c r="Q947" i="1"/>
  <c r="N947" i="1"/>
  <c r="R947" i="1"/>
  <c r="G735" i="1"/>
  <c r="J735" i="1"/>
  <c r="A736" i="1" s="1"/>
  <c r="D735" i="1"/>
  <c r="I735" i="1"/>
  <c r="C735" i="1"/>
  <c r="B735" i="1"/>
  <c r="E735" i="1"/>
  <c r="F735" i="1"/>
  <c r="S948" i="1" l="1"/>
  <c r="M949" i="1" s="1"/>
  <c r="N948" i="1"/>
  <c r="Q948" i="1"/>
  <c r="R948" i="1"/>
  <c r="P948" i="1"/>
  <c r="O948" i="1"/>
  <c r="G736" i="1"/>
  <c r="J736" i="1"/>
  <c r="A737" i="1" s="1"/>
  <c r="C736" i="1"/>
  <c r="I736" i="1"/>
  <c r="F736" i="1"/>
  <c r="D736" i="1"/>
  <c r="E736" i="1"/>
  <c r="B736" i="1"/>
  <c r="S949" i="1" l="1"/>
  <c r="M950" i="1" s="1"/>
  <c r="O949" i="1"/>
  <c r="P949" i="1"/>
  <c r="N949" i="1"/>
  <c r="R949" i="1"/>
  <c r="Q949" i="1"/>
  <c r="G737" i="1"/>
  <c r="J737" i="1"/>
  <c r="A738" i="1" s="1"/>
  <c r="E737" i="1"/>
  <c r="D737" i="1"/>
  <c r="I737" i="1"/>
  <c r="F737" i="1"/>
  <c r="C737" i="1"/>
  <c r="B737" i="1"/>
  <c r="S950" i="1" l="1"/>
  <c r="M951" i="1" s="1"/>
  <c r="Q950" i="1"/>
  <c r="R950" i="1"/>
  <c r="P950" i="1"/>
  <c r="O950" i="1"/>
  <c r="N950" i="1"/>
  <c r="J738" i="1"/>
  <c r="A739" i="1" s="1"/>
  <c r="D738" i="1"/>
  <c r="F738" i="1"/>
  <c r="B738" i="1"/>
  <c r="C738" i="1"/>
  <c r="I738" i="1"/>
  <c r="E738" i="1"/>
  <c r="G738" i="1"/>
  <c r="S951" i="1" l="1"/>
  <c r="M952" i="1" s="1"/>
  <c r="P951" i="1"/>
  <c r="Q951" i="1"/>
  <c r="N951" i="1"/>
  <c r="R951" i="1"/>
  <c r="O951" i="1"/>
  <c r="I739" i="1"/>
  <c r="J739" i="1"/>
  <c r="A740" i="1" s="1"/>
  <c r="E739" i="1"/>
  <c r="G739" i="1"/>
  <c r="F739" i="1"/>
  <c r="B739" i="1"/>
  <c r="C739" i="1"/>
  <c r="D739" i="1"/>
  <c r="S952" i="1" l="1"/>
  <c r="M953" i="1" s="1"/>
  <c r="O952" i="1"/>
  <c r="P952" i="1"/>
  <c r="R952" i="1"/>
  <c r="N952" i="1"/>
  <c r="Q952" i="1"/>
  <c r="D740" i="1"/>
  <c r="C740" i="1"/>
  <c r="E740" i="1"/>
  <c r="B740" i="1"/>
  <c r="I740" i="1"/>
  <c r="J740" i="1"/>
  <c r="A741" i="1" s="1"/>
  <c r="G740" i="1"/>
  <c r="F740" i="1"/>
  <c r="S953" i="1" l="1"/>
  <c r="M954" i="1" s="1"/>
  <c r="O953" i="1"/>
  <c r="Q953" i="1"/>
  <c r="R953" i="1"/>
  <c r="N953" i="1"/>
  <c r="P953" i="1"/>
  <c r="B741" i="1"/>
  <c r="G741" i="1"/>
  <c r="D741" i="1"/>
  <c r="F741" i="1"/>
  <c r="I741" i="1"/>
  <c r="J741" i="1"/>
  <c r="A742" i="1" s="1"/>
  <c r="E741" i="1"/>
  <c r="C741" i="1"/>
  <c r="S954" i="1" l="1"/>
  <c r="M955" i="1" s="1"/>
  <c r="Q954" i="1"/>
  <c r="R954" i="1"/>
  <c r="O954" i="1"/>
  <c r="N954" i="1"/>
  <c r="P954" i="1"/>
  <c r="D742" i="1"/>
  <c r="I742" i="1"/>
  <c r="J742" i="1"/>
  <c r="A743" i="1" s="1"/>
  <c r="C742" i="1"/>
  <c r="G742" i="1"/>
  <c r="F742" i="1"/>
  <c r="B742" i="1"/>
  <c r="E742" i="1"/>
  <c r="S955" i="1" l="1"/>
  <c r="M956" i="1" s="1"/>
  <c r="O955" i="1"/>
  <c r="N955" i="1"/>
  <c r="P955" i="1"/>
  <c r="R955" i="1"/>
  <c r="Q955" i="1"/>
  <c r="C743" i="1"/>
  <c r="F743" i="1"/>
  <c r="I743" i="1"/>
  <c r="E743" i="1"/>
  <c r="G743" i="1"/>
  <c r="J743" i="1"/>
  <c r="A744" i="1" s="1"/>
  <c r="D743" i="1"/>
  <c r="B743" i="1"/>
  <c r="S956" i="1" l="1"/>
  <c r="M957" i="1" s="1"/>
  <c r="N956" i="1"/>
  <c r="R956" i="1"/>
  <c r="P956" i="1"/>
  <c r="O956" i="1"/>
  <c r="Q956" i="1"/>
  <c r="G744" i="1"/>
  <c r="J744" i="1"/>
  <c r="A745" i="1" s="1"/>
  <c r="I744" i="1"/>
  <c r="F744" i="1"/>
  <c r="B744" i="1"/>
  <c r="D744" i="1"/>
  <c r="C744" i="1"/>
  <c r="E744" i="1"/>
  <c r="S957" i="1" l="1"/>
  <c r="M958" i="1" s="1"/>
  <c r="N957" i="1"/>
  <c r="R957" i="1"/>
  <c r="O957" i="1"/>
  <c r="Q957" i="1"/>
  <c r="P957" i="1"/>
  <c r="F745" i="1"/>
  <c r="G745" i="1"/>
  <c r="J745" i="1"/>
  <c r="A746" i="1" s="1"/>
  <c r="D745" i="1"/>
  <c r="I745" i="1"/>
  <c r="B745" i="1"/>
  <c r="C745" i="1"/>
  <c r="E745" i="1"/>
  <c r="S958" i="1" l="1"/>
  <c r="M959" i="1" s="1"/>
  <c r="Q958" i="1"/>
  <c r="O958" i="1"/>
  <c r="R958" i="1"/>
  <c r="P958" i="1"/>
  <c r="N958" i="1"/>
  <c r="B746" i="1"/>
  <c r="D746" i="1"/>
  <c r="C746" i="1"/>
  <c r="F746" i="1"/>
  <c r="J746" i="1"/>
  <c r="A747" i="1" s="1"/>
  <c r="E746" i="1"/>
  <c r="I746" i="1"/>
  <c r="G746" i="1"/>
  <c r="S959" i="1" l="1"/>
  <c r="M960" i="1" s="1"/>
  <c r="O959" i="1"/>
  <c r="Q959" i="1"/>
  <c r="P959" i="1"/>
  <c r="R959" i="1"/>
  <c r="N959" i="1"/>
  <c r="B747" i="1"/>
  <c r="G747" i="1"/>
  <c r="D747" i="1"/>
  <c r="C747" i="1"/>
  <c r="I747" i="1"/>
  <c r="E747" i="1"/>
  <c r="J747" i="1"/>
  <c r="A748" i="1" s="1"/>
  <c r="F747" i="1"/>
  <c r="S960" i="1" l="1"/>
  <c r="M961" i="1" s="1"/>
  <c r="O960" i="1"/>
  <c r="N960" i="1"/>
  <c r="Q960" i="1"/>
  <c r="P960" i="1"/>
  <c r="R960" i="1"/>
  <c r="J748" i="1"/>
  <c r="A749" i="1" s="1"/>
  <c r="I748" i="1"/>
  <c r="B748" i="1"/>
  <c r="D748" i="1"/>
  <c r="E748" i="1"/>
  <c r="G748" i="1"/>
  <c r="F748" i="1"/>
  <c r="C748" i="1"/>
  <c r="S961" i="1" l="1"/>
  <c r="M962" i="1" s="1"/>
  <c r="N961" i="1"/>
  <c r="Q961" i="1"/>
  <c r="O961" i="1"/>
  <c r="P961" i="1"/>
  <c r="R961" i="1"/>
  <c r="F749" i="1"/>
  <c r="I749" i="1"/>
  <c r="C749" i="1"/>
  <c r="E749" i="1"/>
  <c r="D749" i="1"/>
  <c r="G749" i="1"/>
  <c r="B749" i="1"/>
  <c r="J749" i="1"/>
  <c r="A750" i="1" s="1"/>
  <c r="S962" i="1" l="1"/>
  <c r="M963" i="1" s="1"/>
  <c r="P962" i="1"/>
  <c r="N962" i="1"/>
  <c r="Q962" i="1"/>
  <c r="O962" i="1"/>
  <c r="R962" i="1"/>
  <c r="E750" i="1"/>
  <c r="C750" i="1"/>
  <c r="F750" i="1"/>
  <c r="G750" i="1"/>
  <c r="J750" i="1"/>
  <c r="A751" i="1" s="1"/>
  <c r="D750" i="1"/>
  <c r="B750" i="1"/>
  <c r="I750" i="1"/>
  <c r="S963" i="1" l="1"/>
  <c r="M964" i="1" s="1"/>
  <c r="R963" i="1"/>
  <c r="P963" i="1"/>
  <c r="O963" i="1"/>
  <c r="N963" i="1"/>
  <c r="Q963" i="1"/>
  <c r="C751" i="1"/>
  <c r="E751" i="1"/>
  <c r="I751" i="1"/>
  <c r="B751" i="1"/>
  <c r="G751" i="1"/>
  <c r="J751" i="1"/>
  <c r="A752" i="1" s="1"/>
  <c r="F751" i="1"/>
  <c r="D751" i="1"/>
  <c r="S964" i="1" l="1"/>
  <c r="M965" i="1" s="1"/>
  <c r="O964" i="1"/>
  <c r="Q964" i="1"/>
  <c r="N964" i="1"/>
  <c r="P964" i="1"/>
  <c r="R964" i="1"/>
  <c r="B752" i="1"/>
  <c r="E752" i="1"/>
  <c r="G752" i="1"/>
  <c r="D752" i="1"/>
  <c r="F752" i="1"/>
  <c r="C752" i="1"/>
  <c r="J752" i="1"/>
  <c r="A753" i="1" s="1"/>
  <c r="I752" i="1"/>
  <c r="S965" i="1" l="1"/>
  <c r="M966" i="1" s="1"/>
  <c r="O965" i="1"/>
  <c r="R965" i="1"/>
  <c r="P965" i="1"/>
  <c r="N965" i="1"/>
  <c r="Q965" i="1"/>
  <c r="J753" i="1"/>
  <c r="A754" i="1" s="1"/>
  <c r="I753" i="1"/>
  <c r="F753" i="1"/>
  <c r="G753" i="1"/>
  <c r="D753" i="1"/>
  <c r="B753" i="1"/>
  <c r="E753" i="1"/>
  <c r="C753" i="1"/>
  <c r="S966" i="1" l="1"/>
  <c r="M967" i="1" s="1"/>
  <c r="N966" i="1"/>
  <c r="O966" i="1"/>
  <c r="R966" i="1"/>
  <c r="Q966" i="1"/>
  <c r="P966" i="1"/>
  <c r="D754" i="1"/>
  <c r="E754" i="1"/>
  <c r="B754" i="1"/>
  <c r="J754" i="1"/>
  <c r="A755" i="1" s="1"/>
  <c r="G754" i="1"/>
  <c r="F754" i="1"/>
  <c r="C754" i="1"/>
  <c r="I754" i="1"/>
  <c r="S967" i="1" l="1"/>
  <c r="M968" i="1" s="1"/>
  <c r="N967" i="1"/>
  <c r="O967" i="1"/>
  <c r="P967" i="1"/>
  <c r="Q967" i="1"/>
  <c r="R967" i="1"/>
  <c r="E755" i="1"/>
  <c r="F755" i="1"/>
  <c r="C755" i="1"/>
  <c r="J755" i="1"/>
  <c r="A756" i="1" s="1"/>
  <c r="G755" i="1"/>
  <c r="B755" i="1"/>
  <c r="D755" i="1"/>
  <c r="I755" i="1"/>
  <c r="S968" i="1" l="1"/>
  <c r="M969" i="1" s="1"/>
  <c r="R968" i="1"/>
  <c r="N968" i="1"/>
  <c r="P968" i="1"/>
  <c r="Q968" i="1"/>
  <c r="O968" i="1"/>
  <c r="G756" i="1"/>
  <c r="F756" i="1"/>
  <c r="J756" i="1"/>
  <c r="A757" i="1" s="1"/>
  <c r="E756" i="1"/>
  <c r="D756" i="1"/>
  <c r="C756" i="1"/>
  <c r="I756" i="1"/>
  <c r="B756" i="1"/>
  <c r="S969" i="1" l="1"/>
  <c r="M970" i="1" s="1"/>
  <c r="R969" i="1"/>
  <c r="P969" i="1"/>
  <c r="N969" i="1"/>
  <c r="Q969" i="1"/>
  <c r="O969" i="1"/>
  <c r="F757" i="1"/>
  <c r="G757" i="1"/>
  <c r="B757" i="1"/>
  <c r="D757" i="1"/>
  <c r="C757" i="1"/>
  <c r="J757" i="1"/>
  <c r="A758" i="1" s="1"/>
  <c r="I757" i="1"/>
  <c r="E757" i="1"/>
  <c r="S970" i="1" l="1"/>
  <c r="M971" i="1" s="1"/>
  <c r="P970" i="1"/>
  <c r="R970" i="1"/>
  <c r="N970" i="1"/>
  <c r="Q970" i="1"/>
  <c r="O970" i="1"/>
  <c r="B758" i="1"/>
  <c r="F758" i="1"/>
  <c r="J758" i="1"/>
  <c r="A759" i="1" s="1"/>
  <c r="I758" i="1"/>
  <c r="D758" i="1"/>
  <c r="E758" i="1"/>
  <c r="C758" i="1"/>
  <c r="G758" i="1"/>
  <c r="S971" i="1" l="1"/>
  <c r="M972" i="1" s="1"/>
  <c r="R971" i="1"/>
  <c r="Q971" i="1"/>
  <c r="P971" i="1"/>
  <c r="N971" i="1"/>
  <c r="O971" i="1"/>
  <c r="J759" i="1"/>
  <c r="A760" i="1" s="1"/>
  <c r="C759" i="1"/>
  <c r="D759" i="1"/>
  <c r="F759" i="1"/>
  <c r="E759" i="1"/>
  <c r="B759" i="1"/>
  <c r="I759" i="1"/>
  <c r="G759" i="1"/>
  <c r="S972" i="1" l="1"/>
  <c r="M973" i="1" s="1"/>
  <c r="N972" i="1"/>
  <c r="O972" i="1"/>
  <c r="R972" i="1"/>
  <c r="P972" i="1"/>
  <c r="Q972" i="1"/>
  <c r="D760" i="1"/>
  <c r="G760" i="1"/>
  <c r="B760" i="1"/>
  <c r="E760" i="1"/>
  <c r="J760" i="1"/>
  <c r="A761" i="1" s="1"/>
  <c r="I760" i="1"/>
  <c r="F760" i="1"/>
  <c r="C760" i="1"/>
  <c r="S973" i="1" l="1"/>
  <c r="M974" i="1" s="1"/>
  <c r="N973" i="1"/>
  <c r="O973" i="1"/>
  <c r="Q973" i="1"/>
  <c r="R973" i="1"/>
  <c r="P973" i="1"/>
  <c r="D761" i="1"/>
  <c r="B761" i="1"/>
  <c r="C761" i="1"/>
  <c r="J761" i="1"/>
  <c r="A762" i="1" s="1"/>
  <c r="F761" i="1"/>
  <c r="I761" i="1"/>
  <c r="E761" i="1"/>
  <c r="G761" i="1"/>
  <c r="S974" i="1" l="1"/>
  <c r="M975" i="1" s="1"/>
  <c r="N974" i="1"/>
  <c r="Q974" i="1"/>
  <c r="P974" i="1"/>
  <c r="R974" i="1"/>
  <c r="O974" i="1"/>
  <c r="B762" i="1"/>
  <c r="E762" i="1"/>
  <c r="F762" i="1"/>
  <c r="I762" i="1"/>
  <c r="G762" i="1"/>
  <c r="J762" i="1"/>
  <c r="A763" i="1" s="1"/>
  <c r="D762" i="1"/>
  <c r="C762" i="1"/>
  <c r="S975" i="1" l="1"/>
  <c r="M976" i="1" s="1"/>
  <c r="O975" i="1"/>
  <c r="P975" i="1"/>
  <c r="R975" i="1"/>
  <c r="N975" i="1"/>
  <c r="Q975" i="1"/>
  <c r="J763" i="1"/>
  <c r="A764" i="1" s="1"/>
  <c r="E763" i="1"/>
  <c r="C763" i="1"/>
  <c r="G763" i="1"/>
  <c r="F763" i="1"/>
  <c r="I763" i="1"/>
  <c r="B763" i="1"/>
  <c r="D763" i="1"/>
  <c r="S976" i="1" l="1"/>
  <c r="M977" i="1" s="1"/>
  <c r="P976" i="1"/>
  <c r="Q976" i="1"/>
  <c r="R976" i="1"/>
  <c r="O976" i="1"/>
  <c r="N976" i="1"/>
  <c r="F764" i="1"/>
  <c r="D764" i="1"/>
  <c r="E764" i="1"/>
  <c r="I764" i="1"/>
  <c r="C764" i="1"/>
  <c r="J764" i="1"/>
  <c r="A765" i="1" s="1"/>
  <c r="B764" i="1"/>
  <c r="G764" i="1"/>
  <c r="S977" i="1" l="1"/>
  <c r="M978" i="1" s="1"/>
  <c r="P977" i="1"/>
  <c r="Q977" i="1"/>
  <c r="O977" i="1"/>
  <c r="N977" i="1"/>
  <c r="R977" i="1"/>
  <c r="F765" i="1"/>
  <c r="J765" i="1"/>
  <c r="A766" i="1" s="1"/>
  <c r="B765" i="1"/>
  <c r="C765" i="1"/>
  <c r="D765" i="1"/>
  <c r="E765" i="1"/>
  <c r="G765" i="1"/>
  <c r="I765" i="1"/>
  <c r="S978" i="1" l="1"/>
  <c r="M979" i="1" s="1"/>
  <c r="Q978" i="1"/>
  <c r="N978" i="1"/>
  <c r="R978" i="1"/>
  <c r="P978" i="1"/>
  <c r="O978" i="1"/>
  <c r="C766" i="1"/>
  <c r="I766" i="1"/>
  <c r="G766" i="1"/>
  <c r="E766" i="1"/>
  <c r="J766" i="1"/>
  <c r="A767" i="1" s="1"/>
  <c r="F766" i="1"/>
  <c r="B766" i="1"/>
  <c r="D766" i="1"/>
  <c r="S979" i="1" l="1"/>
  <c r="M980" i="1" s="1"/>
  <c r="Q979" i="1"/>
  <c r="P979" i="1"/>
  <c r="N979" i="1"/>
  <c r="R979" i="1"/>
  <c r="O979" i="1"/>
  <c r="E767" i="1"/>
  <c r="J767" i="1"/>
  <c r="A768" i="1" s="1"/>
  <c r="F767" i="1"/>
  <c r="G767" i="1"/>
  <c r="C767" i="1"/>
  <c r="B767" i="1"/>
  <c r="D767" i="1"/>
  <c r="I767" i="1"/>
  <c r="S980" i="1" l="1"/>
  <c r="M981" i="1" s="1"/>
  <c r="R980" i="1"/>
  <c r="Q980" i="1"/>
  <c r="N980" i="1"/>
  <c r="O980" i="1"/>
  <c r="P980" i="1"/>
  <c r="D768" i="1"/>
  <c r="J768" i="1"/>
  <c r="A769" i="1" s="1"/>
  <c r="B768" i="1"/>
  <c r="F768" i="1"/>
  <c r="E768" i="1"/>
  <c r="C768" i="1"/>
  <c r="I768" i="1"/>
  <c r="G768" i="1"/>
  <c r="S981" i="1" l="1"/>
  <c r="M982" i="1" s="1"/>
  <c r="N981" i="1"/>
  <c r="Q981" i="1"/>
  <c r="R981" i="1"/>
  <c r="P981" i="1"/>
  <c r="O981" i="1"/>
  <c r="G769" i="1"/>
  <c r="F769" i="1"/>
  <c r="B769" i="1"/>
  <c r="J769" i="1"/>
  <c r="A770" i="1" s="1"/>
  <c r="E769" i="1"/>
  <c r="C769" i="1"/>
  <c r="I769" i="1"/>
  <c r="D769" i="1"/>
  <c r="S982" i="1" l="1"/>
  <c r="M983" i="1" s="1"/>
  <c r="Q982" i="1"/>
  <c r="R982" i="1"/>
  <c r="O982" i="1"/>
  <c r="P982" i="1"/>
  <c r="N982" i="1"/>
  <c r="D770" i="1"/>
  <c r="E770" i="1"/>
  <c r="G770" i="1"/>
  <c r="B770" i="1"/>
  <c r="J770" i="1"/>
  <c r="A771" i="1" s="1"/>
  <c r="I770" i="1"/>
  <c r="C770" i="1"/>
  <c r="F770" i="1"/>
  <c r="S983" i="1" l="1"/>
  <c r="M984" i="1" s="1"/>
  <c r="O983" i="1"/>
  <c r="P983" i="1"/>
  <c r="N983" i="1"/>
  <c r="R983" i="1"/>
  <c r="Q983" i="1"/>
  <c r="C771" i="1"/>
  <c r="F771" i="1"/>
  <c r="G771" i="1"/>
  <c r="I771" i="1"/>
  <c r="J771" i="1"/>
  <c r="A772" i="1" s="1"/>
  <c r="E771" i="1"/>
  <c r="B771" i="1"/>
  <c r="D771" i="1"/>
  <c r="S984" i="1" l="1"/>
  <c r="M985" i="1" s="1"/>
  <c r="P984" i="1"/>
  <c r="O984" i="1"/>
  <c r="N984" i="1"/>
  <c r="Q984" i="1"/>
  <c r="R984" i="1"/>
  <c r="J772" i="1"/>
  <c r="A773" i="1" s="1"/>
  <c r="I772" i="1"/>
  <c r="C772" i="1"/>
  <c r="E772" i="1"/>
  <c r="F772" i="1"/>
  <c r="B772" i="1"/>
  <c r="G772" i="1"/>
  <c r="D772" i="1"/>
  <c r="S985" i="1" l="1"/>
  <c r="M986" i="1" s="1"/>
  <c r="P985" i="1"/>
  <c r="R985" i="1"/>
  <c r="O985" i="1"/>
  <c r="N985" i="1"/>
  <c r="Q985" i="1"/>
  <c r="G773" i="1"/>
  <c r="J773" i="1"/>
  <c r="A774" i="1" s="1"/>
  <c r="E773" i="1"/>
  <c r="B773" i="1"/>
  <c r="F773" i="1"/>
  <c r="C773" i="1"/>
  <c r="I773" i="1"/>
  <c r="D773" i="1"/>
  <c r="S986" i="1" l="1"/>
  <c r="M987" i="1" s="1"/>
  <c r="P986" i="1"/>
  <c r="N986" i="1"/>
  <c r="R986" i="1"/>
  <c r="O986" i="1"/>
  <c r="Q986" i="1"/>
  <c r="D774" i="1"/>
  <c r="J774" i="1"/>
  <c r="A775" i="1" s="1"/>
  <c r="I774" i="1"/>
  <c r="F774" i="1"/>
  <c r="E774" i="1"/>
  <c r="C774" i="1"/>
  <c r="B774" i="1"/>
  <c r="G774" i="1"/>
  <c r="S987" i="1" l="1"/>
  <c r="M988" i="1" s="1"/>
  <c r="R987" i="1"/>
  <c r="Q987" i="1"/>
  <c r="P987" i="1"/>
  <c r="O987" i="1"/>
  <c r="N987" i="1"/>
  <c r="I775" i="1"/>
  <c r="D775" i="1"/>
  <c r="G775" i="1"/>
  <c r="J775" i="1"/>
  <c r="A776" i="1" s="1"/>
  <c r="F775" i="1"/>
  <c r="C775" i="1"/>
  <c r="B775" i="1"/>
  <c r="E775" i="1"/>
  <c r="S988" i="1" l="1"/>
  <c r="M989" i="1" s="1"/>
  <c r="Q988" i="1"/>
  <c r="P988" i="1"/>
  <c r="N988" i="1"/>
  <c r="R988" i="1"/>
  <c r="O988" i="1"/>
  <c r="B776" i="1"/>
  <c r="D776" i="1"/>
  <c r="J776" i="1"/>
  <c r="A777" i="1" s="1"/>
  <c r="E776" i="1"/>
  <c r="G776" i="1"/>
  <c r="F776" i="1"/>
  <c r="I776" i="1"/>
  <c r="C776" i="1"/>
  <c r="S989" i="1" l="1"/>
  <c r="M990" i="1" s="1"/>
  <c r="N989" i="1"/>
  <c r="R989" i="1"/>
  <c r="P989" i="1"/>
  <c r="O989" i="1"/>
  <c r="Q989" i="1"/>
  <c r="G777" i="1"/>
  <c r="I777" i="1"/>
  <c r="J777" i="1"/>
  <c r="A778" i="1" s="1"/>
  <c r="E777" i="1"/>
  <c r="B777" i="1"/>
  <c r="F777" i="1"/>
  <c r="C777" i="1"/>
  <c r="D777" i="1"/>
  <c r="S990" i="1" l="1"/>
  <c r="M991" i="1" s="1"/>
  <c r="N990" i="1"/>
  <c r="R990" i="1"/>
  <c r="O990" i="1"/>
  <c r="Q990" i="1"/>
  <c r="P990" i="1"/>
  <c r="G778" i="1"/>
  <c r="B778" i="1"/>
  <c r="F778" i="1"/>
  <c r="I778" i="1"/>
  <c r="D778" i="1"/>
  <c r="E778" i="1"/>
  <c r="J778" i="1"/>
  <c r="A779" i="1" s="1"/>
  <c r="C778" i="1"/>
  <c r="S991" i="1" l="1"/>
  <c r="M992" i="1" s="1"/>
  <c r="O991" i="1"/>
  <c r="N991" i="1"/>
  <c r="P991" i="1"/>
  <c r="R991" i="1"/>
  <c r="Q991" i="1"/>
  <c r="C779" i="1"/>
  <c r="D779" i="1"/>
  <c r="F779" i="1"/>
  <c r="J779" i="1"/>
  <c r="A780" i="1" s="1"/>
  <c r="I779" i="1"/>
  <c r="E779" i="1"/>
  <c r="G779" i="1"/>
  <c r="B779" i="1"/>
  <c r="S992" i="1" l="1"/>
  <c r="M993" i="1" s="1"/>
  <c r="Q992" i="1"/>
  <c r="N992" i="1"/>
  <c r="R992" i="1"/>
  <c r="O992" i="1"/>
  <c r="P992" i="1"/>
  <c r="B780" i="1"/>
  <c r="F780" i="1"/>
  <c r="I780" i="1"/>
  <c r="E780" i="1"/>
  <c r="G780" i="1"/>
  <c r="D780" i="1"/>
  <c r="C780" i="1"/>
  <c r="J780" i="1"/>
  <c r="A781" i="1" s="1"/>
  <c r="S993" i="1" l="1"/>
  <c r="M994" i="1" s="1"/>
  <c r="R993" i="1"/>
  <c r="P993" i="1"/>
  <c r="Q993" i="1"/>
  <c r="N993" i="1"/>
  <c r="O993" i="1"/>
  <c r="D781" i="1"/>
  <c r="B781" i="1"/>
  <c r="G781" i="1"/>
  <c r="I781" i="1"/>
  <c r="J781" i="1"/>
  <c r="A782" i="1" s="1"/>
  <c r="C781" i="1"/>
  <c r="E781" i="1"/>
  <c r="F781" i="1"/>
  <c r="S994" i="1" l="1"/>
  <c r="M995" i="1" s="1"/>
  <c r="P994" i="1"/>
  <c r="R994" i="1"/>
  <c r="Q994" i="1"/>
  <c r="O994" i="1"/>
  <c r="N994" i="1"/>
  <c r="J782" i="1"/>
  <c r="A783" i="1" s="1"/>
  <c r="I782" i="1"/>
  <c r="C782" i="1"/>
  <c r="D782" i="1"/>
  <c r="F782" i="1"/>
  <c r="B782" i="1"/>
  <c r="G782" i="1"/>
  <c r="E782" i="1"/>
  <c r="S995" i="1" l="1"/>
  <c r="M996" i="1" s="1"/>
  <c r="Q995" i="1"/>
  <c r="P995" i="1"/>
  <c r="O995" i="1"/>
  <c r="R995" i="1"/>
  <c r="N995" i="1"/>
  <c r="J783" i="1"/>
  <c r="A784" i="1" s="1"/>
  <c r="D783" i="1"/>
  <c r="C783" i="1"/>
  <c r="B783" i="1"/>
  <c r="E783" i="1"/>
  <c r="I783" i="1"/>
  <c r="G783" i="1"/>
  <c r="F783" i="1"/>
  <c r="S996" i="1" l="1"/>
  <c r="M997" i="1" s="1"/>
  <c r="Q996" i="1"/>
  <c r="O996" i="1"/>
  <c r="R996" i="1"/>
  <c r="N996" i="1"/>
  <c r="P996" i="1"/>
  <c r="B784" i="1"/>
  <c r="D784" i="1"/>
  <c r="J784" i="1"/>
  <c r="A785" i="1" s="1"/>
  <c r="I784" i="1"/>
  <c r="G784" i="1"/>
  <c r="C784" i="1"/>
  <c r="F784" i="1"/>
  <c r="E784" i="1"/>
  <c r="S997" i="1" l="1"/>
  <c r="M998" i="1" s="1"/>
  <c r="Q997" i="1"/>
  <c r="O997" i="1"/>
  <c r="N997" i="1"/>
  <c r="R997" i="1"/>
  <c r="P997" i="1"/>
  <c r="B785" i="1"/>
  <c r="G785" i="1"/>
  <c r="I785" i="1"/>
  <c r="D785" i="1"/>
  <c r="C785" i="1"/>
  <c r="F785" i="1"/>
  <c r="J785" i="1"/>
  <c r="A786" i="1" s="1"/>
  <c r="E785" i="1"/>
  <c r="S998" i="1" l="1"/>
  <c r="M999" i="1" s="1"/>
  <c r="R998" i="1"/>
  <c r="P998" i="1"/>
  <c r="Q998" i="1"/>
  <c r="N998" i="1"/>
  <c r="O998" i="1"/>
  <c r="B786" i="1"/>
  <c r="J786" i="1"/>
  <c r="A787" i="1" s="1"/>
  <c r="F786" i="1"/>
  <c r="E786" i="1"/>
  <c r="D786" i="1"/>
  <c r="G786" i="1"/>
  <c r="C786" i="1"/>
  <c r="I786" i="1"/>
  <c r="S999" i="1" l="1"/>
  <c r="M1000" i="1" s="1"/>
  <c r="R999" i="1"/>
  <c r="N999" i="1"/>
  <c r="Q999" i="1"/>
  <c r="P999" i="1"/>
  <c r="O999" i="1"/>
  <c r="E787" i="1"/>
  <c r="F787" i="1"/>
  <c r="G787" i="1"/>
  <c r="I787" i="1"/>
  <c r="B787" i="1"/>
  <c r="J787" i="1"/>
  <c r="A788" i="1" s="1"/>
  <c r="C787" i="1"/>
  <c r="D787" i="1"/>
  <c r="S1000" i="1" l="1"/>
  <c r="M1001" i="1" s="1"/>
  <c r="Q1000" i="1"/>
  <c r="R1000" i="1"/>
  <c r="O1000" i="1"/>
  <c r="N1000" i="1"/>
  <c r="P1000" i="1"/>
  <c r="D788" i="1"/>
  <c r="B788" i="1"/>
  <c r="G788" i="1"/>
  <c r="J788" i="1"/>
  <c r="A789" i="1" s="1"/>
  <c r="F788" i="1"/>
  <c r="I788" i="1"/>
  <c r="E788" i="1"/>
  <c r="C788" i="1"/>
  <c r="S1001" i="1" l="1"/>
  <c r="M1002" i="1" s="1"/>
  <c r="R1001" i="1"/>
  <c r="O1001" i="1"/>
  <c r="N1001" i="1"/>
  <c r="Q1001" i="1"/>
  <c r="P1001" i="1"/>
  <c r="B789" i="1"/>
  <c r="D789" i="1"/>
  <c r="G789" i="1"/>
  <c r="F789" i="1"/>
  <c r="E789" i="1"/>
  <c r="C789" i="1"/>
  <c r="I789" i="1"/>
  <c r="J789" i="1"/>
  <c r="A790" i="1" s="1"/>
  <c r="S1002" i="1" l="1"/>
  <c r="M1003" i="1" s="1"/>
  <c r="O1002" i="1"/>
  <c r="P1002" i="1"/>
  <c r="R1002" i="1"/>
  <c r="N1002" i="1"/>
  <c r="Q1002" i="1"/>
  <c r="J790" i="1"/>
  <c r="A791" i="1" s="1"/>
  <c r="E790" i="1"/>
  <c r="G790" i="1"/>
  <c r="D790" i="1"/>
  <c r="I790" i="1"/>
  <c r="F790" i="1"/>
  <c r="B790" i="1"/>
  <c r="C790" i="1"/>
  <c r="S1003" i="1" l="1"/>
  <c r="M1004" i="1" s="1"/>
  <c r="Q1003" i="1"/>
  <c r="N1003" i="1"/>
  <c r="O1003" i="1"/>
  <c r="R1003" i="1"/>
  <c r="P1003" i="1"/>
  <c r="J791" i="1"/>
  <c r="A792" i="1" s="1"/>
  <c r="D791" i="1"/>
  <c r="F791" i="1"/>
  <c r="I791" i="1"/>
  <c r="E791" i="1"/>
  <c r="C791" i="1"/>
  <c r="B791" i="1"/>
  <c r="G791" i="1"/>
  <c r="S1004" i="1" l="1"/>
  <c r="M1005" i="1" s="1"/>
  <c r="N1004" i="1"/>
  <c r="Q1004" i="1"/>
  <c r="O1004" i="1"/>
  <c r="P1004" i="1"/>
  <c r="R1004" i="1"/>
  <c r="D792" i="1"/>
  <c r="G792" i="1"/>
  <c r="F792" i="1"/>
  <c r="I792" i="1"/>
  <c r="C792" i="1"/>
  <c r="B792" i="1"/>
  <c r="J792" i="1"/>
  <c r="A793" i="1" s="1"/>
  <c r="E792" i="1"/>
  <c r="S1005" i="1" l="1"/>
  <c r="M1006" i="1" s="1"/>
  <c r="N1005" i="1"/>
  <c r="O1005" i="1"/>
  <c r="P1005" i="1"/>
  <c r="R1005" i="1"/>
  <c r="Q1005" i="1"/>
  <c r="G793" i="1"/>
  <c r="D793" i="1"/>
  <c r="E793" i="1"/>
  <c r="F793" i="1"/>
  <c r="C793" i="1"/>
  <c r="B793" i="1"/>
  <c r="J793" i="1"/>
  <c r="A794" i="1" s="1"/>
  <c r="I793" i="1"/>
  <c r="S1006" i="1" l="1"/>
  <c r="M1007" i="1" s="1"/>
  <c r="O1006" i="1"/>
  <c r="P1006" i="1"/>
  <c r="R1006" i="1"/>
  <c r="Q1006" i="1"/>
  <c r="N1006" i="1"/>
  <c r="C794" i="1"/>
  <c r="I794" i="1"/>
  <c r="F794" i="1"/>
  <c r="B794" i="1"/>
  <c r="G794" i="1"/>
  <c r="J794" i="1"/>
  <c r="A795" i="1" s="1"/>
  <c r="D794" i="1"/>
  <c r="E794" i="1"/>
  <c r="S1007" i="1" l="1"/>
  <c r="M1008" i="1" s="1"/>
  <c r="Q1007" i="1"/>
  <c r="R1007" i="1"/>
  <c r="O1007" i="1"/>
  <c r="P1007" i="1"/>
  <c r="N1007" i="1"/>
  <c r="F795" i="1"/>
  <c r="I795" i="1"/>
  <c r="D795" i="1"/>
  <c r="G795" i="1"/>
  <c r="C795" i="1"/>
  <c r="E795" i="1"/>
  <c r="J795" i="1"/>
  <c r="A796" i="1" s="1"/>
  <c r="B795" i="1"/>
  <c r="S1008" i="1" l="1"/>
  <c r="M1009" i="1" s="1"/>
  <c r="R1008" i="1"/>
  <c r="P1008" i="1"/>
  <c r="N1008" i="1"/>
  <c r="Q1008" i="1"/>
  <c r="O1008" i="1"/>
  <c r="C796" i="1"/>
  <c r="J796" i="1"/>
  <c r="A797" i="1" s="1"/>
  <c r="E796" i="1"/>
  <c r="D796" i="1"/>
  <c r="B796" i="1"/>
  <c r="F796" i="1"/>
  <c r="I796" i="1"/>
  <c r="G796" i="1"/>
  <c r="S1009" i="1" l="1"/>
  <c r="M1010" i="1" s="1"/>
  <c r="O1009" i="1"/>
  <c r="Q1009" i="1"/>
  <c r="R1009" i="1"/>
  <c r="P1009" i="1"/>
  <c r="N1009" i="1"/>
  <c r="E797" i="1"/>
  <c r="J797" i="1"/>
  <c r="A798" i="1" s="1"/>
  <c r="G797" i="1"/>
  <c r="C797" i="1"/>
  <c r="D797" i="1"/>
  <c r="B797" i="1"/>
  <c r="F797" i="1"/>
  <c r="I797" i="1"/>
  <c r="S1010" i="1" l="1"/>
  <c r="M1011" i="1" s="1"/>
  <c r="Q1010" i="1"/>
  <c r="R1010" i="1"/>
  <c r="P1010" i="1"/>
  <c r="O1010" i="1"/>
  <c r="N1010" i="1"/>
  <c r="B798" i="1"/>
  <c r="C798" i="1"/>
  <c r="F798" i="1"/>
  <c r="G798" i="1"/>
  <c r="I798" i="1"/>
  <c r="E798" i="1"/>
  <c r="J798" i="1"/>
  <c r="A799" i="1" s="1"/>
  <c r="D798" i="1"/>
  <c r="S1011" i="1" l="1"/>
  <c r="M1012" i="1" s="1"/>
  <c r="Q1011" i="1"/>
  <c r="R1011" i="1"/>
  <c r="O1011" i="1"/>
  <c r="N1011" i="1"/>
  <c r="P1011" i="1"/>
  <c r="I799" i="1"/>
  <c r="F799" i="1"/>
  <c r="D799" i="1"/>
  <c r="G799" i="1"/>
  <c r="J799" i="1"/>
  <c r="A800" i="1" s="1"/>
  <c r="B799" i="1"/>
  <c r="C799" i="1"/>
  <c r="E799" i="1"/>
  <c r="S1012" i="1" l="1"/>
  <c r="M1013" i="1" s="1"/>
  <c r="Q1012" i="1"/>
  <c r="N1012" i="1"/>
  <c r="O1012" i="1"/>
  <c r="R1012" i="1"/>
  <c r="P1012" i="1"/>
  <c r="J800" i="1"/>
  <c r="A801" i="1" s="1"/>
  <c r="F800" i="1"/>
  <c r="D800" i="1"/>
  <c r="E800" i="1"/>
  <c r="C800" i="1"/>
  <c r="B800" i="1"/>
  <c r="I800" i="1"/>
  <c r="G800" i="1"/>
  <c r="S1013" i="1" l="1"/>
  <c r="M1014" i="1" s="1"/>
  <c r="O1013" i="1"/>
  <c r="N1013" i="1"/>
  <c r="P1013" i="1"/>
  <c r="Q1013" i="1"/>
  <c r="R1013" i="1"/>
  <c r="C801" i="1"/>
  <c r="F801" i="1"/>
  <c r="J801" i="1"/>
  <c r="A802" i="1" s="1"/>
  <c r="E801" i="1"/>
  <c r="I801" i="1"/>
  <c r="G801" i="1"/>
  <c r="D801" i="1"/>
  <c r="B801" i="1"/>
  <c r="S1014" i="1" l="1"/>
  <c r="M1015" i="1" s="1"/>
  <c r="Q1014" i="1"/>
  <c r="R1014" i="1"/>
  <c r="P1014" i="1"/>
  <c r="N1014" i="1"/>
  <c r="O1014" i="1"/>
  <c r="B802" i="1"/>
  <c r="I802" i="1"/>
  <c r="F802" i="1"/>
  <c r="E802" i="1"/>
  <c r="G802" i="1"/>
  <c r="D802" i="1"/>
  <c r="J802" i="1"/>
  <c r="A803" i="1" s="1"/>
  <c r="C802" i="1"/>
  <c r="S1015" i="1" l="1"/>
  <c r="M1016" i="1" s="1"/>
  <c r="Q1015" i="1"/>
  <c r="P1015" i="1"/>
  <c r="N1015" i="1"/>
  <c r="R1015" i="1"/>
  <c r="O1015" i="1"/>
  <c r="C803" i="1"/>
  <c r="I803" i="1"/>
  <c r="J803" i="1"/>
  <c r="A804" i="1" s="1"/>
  <c r="F803" i="1"/>
  <c r="G803" i="1"/>
  <c r="D803" i="1"/>
  <c r="E803" i="1"/>
  <c r="B803" i="1"/>
  <c r="S1016" i="1" l="1"/>
  <c r="M1017" i="1" s="1"/>
  <c r="Q1016" i="1"/>
  <c r="R1016" i="1"/>
  <c r="N1016" i="1"/>
  <c r="P1016" i="1"/>
  <c r="O1016" i="1"/>
  <c r="E804" i="1"/>
  <c r="J804" i="1"/>
  <c r="A805" i="1" s="1"/>
  <c r="C804" i="1"/>
  <c r="G804" i="1"/>
  <c r="D804" i="1"/>
  <c r="F804" i="1"/>
  <c r="I804" i="1"/>
  <c r="B804" i="1"/>
  <c r="S1017" i="1" l="1"/>
  <c r="M1018" i="1" s="1"/>
  <c r="P1017" i="1"/>
  <c r="R1017" i="1"/>
  <c r="O1017" i="1"/>
  <c r="Q1017" i="1"/>
  <c r="N1017" i="1"/>
  <c r="C805" i="1"/>
  <c r="G805" i="1"/>
  <c r="B805" i="1"/>
  <c r="E805" i="1"/>
  <c r="D805" i="1"/>
  <c r="F805" i="1"/>
  <c r="J805" i="1"/>
  <c r="A806" i="1" s="1"/>
  <c r="I805" i="1"/>
  <c r="S1018" i="1" l="1"/>
  <c r="M1019" i="1" s="1"/>
  <c r="P1018" i="1"/>
  <c r="R1018" i="1"/>
  <c r="O1018" i="1"/>
  <c r="N1018" i="1"/>
  <c r="Q1018" i="1"/>
  <c r="D806" i="1"/>
  <c r="E806" i="1"/>
  <c r="J806" i="1"/>
  <c r="A807" i="1" s="1"/>
  <c r="F806" i="1"/>
  <c r="B806" i="1"/>
  <c r="I806" i="1"/>
  <c r="C806" i="1"/>
  <c r="G806" i="1"/>
  <c r="S1019" i="1" l="1"/>
  <c r="M1020" i="1" s="1"/>
  <c r="R1019" i="1"/>
  <c r="P1019" i="1"/>
  <c r="O1019" i="1"/>
  <c r="N1019" i="1"/>
  <c r="Q1019" i="1"/>
  <c r="B807" i="1"/>
  <c r="C807" i="1"/>
  <c r="E807" i="1"/>
  <c r="G807" i="1"/>
  <c r="J807" i="1"/>
  <c r="A808" i="1" s="1"/>
  <c r="D807" i="1"/>
  <c r="F807" i="1"/>
  <c r="I807" i="1"/>
  <c r="S1020" i="1" l="1"/>
  <c r="M1021" i="1" s="1"/>
  <c r="Q1020" i="1"/>
  <c r="O1020" i="1"/>
  <c r="R1020" i="1"/>
  <c r="P1020" i="1"/>
  <c r="N1020" i="1"/>
  <c r="C808" i="1"/>
  <c r="E808" i="1"/>
  <c r="D808" i="1"/>
  <c r="G808" i="1"/>
  <c r="I808" i="1"/>
  <c r="J808" i="1"/>
  <c r="A809" i="1" s="1"/>
  <c r="F808" i="1"/>
  <c r="B808" i="1"/>
  <c r="S1021" i="1" l="1"/>
  <c r="M1022" i="1" s="1"/>
  <c r="R1021" i="1"/>
  <c r="O1021" i="1"/>
  <c r="Q1021" i="1"/>
  <c r="N1021" i="1"/>
  <c r="P1021" i="1"/>
  <c r="D809" i="1"/>
  <c r="F809" i="1"/>
  <c r="J809" i="1"/>
  <c r="A810" i="1" s="1"/>
  <c r="B809" i="1"/>
  <c r="G809" i="1"/>
  <c r="I809" i="1"/>
  <c r="C809" i="1"/>
  <c r="E809" i="1"/>
  <c r="S1022" i="1" l="1"/>
  <c r="M1023" i="1" s="1"/>
  <c r="O1022" i="1"/>
  <c r="Q1022" i="1"/>
  <c r="N1022" i="1"/>
  <c r="P1022" i="1"/>
  <c r="R1022" i="1"/>
  <c r="G810" i="1"/>
  <c r="D810" i="1"/>
  <c r="C810" i="1"/>
  <c r="E810" i="1"/>
  <c r="I810" i="1"/>
  <c r="J810" i="1"/>
  <c r="A811" i="1" s="1"/>
  <c r="F810" i="1"/>
  <c r="B810" i="1"/>
  <c r="S1023" i="1" l="1"/>
  <c r="M1024" i="1" s="1"/>
  <c r="O1023" i="1"/>
  <c r="N1023" i="1"/>
  <c r="Q1023" i="1"/>
  <c r="R1023" i="1"/>
  <c r="P1023" i="1"/>
  <c r="F811" i="1"/>
  <c r="J811" i="1"/>
  <c r="A812" i="1" s="1"/>
  <c r="E811" i="1"/>
  <c r="D811" i="1"/>
  <c r="C811" i="1"/>
  <c r="G811" i="1"/>
  <c r="I811" i="1"/>
  <c r="B811" i="1"/>
  <c r="S1024" i="1" l="1"/>
  <c r="M1025" i="1" s="1"/>
  <c r="N1024" i="1"/>
  <c r="P1024" i="1"/>
  <c r="O1024" i="1"/>
  <c r="Q1024" i="1"/>
  <c r="R1024" i="1"/>
  <c r="D812" i="1"/>
  <c r="C812" i="1"/>
  <c r="J812" i="1"/>
  <c r="A813" i="1" s="1"/>
  <c r="G812" i="1"/>
  <c r="I812" i="1"/>
  <c r="F812" i="1"/>
  <c r="E812" i="1"/>
  <c r="B812" i="1"/>
  <c r="S1025" i="1" l="1"/>
  <c r="M1026" i="1" s="1"/>
  <c r="R1025" i="1"/>
  <c r="Q1025" i="1"/>
  <c r="P1025" i="1"/>
  <c r="N1025" i="1"/>
  <c r="O1025" i="1"/>
  <c r="I813" i="1"/>
  <c r="F813" i="1"/>
  <c r="D813" i="1"/>
  <c r="E813" i="1"/>
  <c r="G813" i="1"/>
  <c r="C813" i="1"/>
  <c r="J813" i="1"/>
  <c r="A814" i="1" s="1"/>
  <c r="B813" i="1"/>
  <c r="S1026" i="1" l="1"/>
  <c r="M1027" i="1" s="1"/>
  <c r="R1026" i="1"/>
  <c r="P1026" i="1"/>
  <c r="N1026" i="1"/>
  <c r="O1026" i="1"/>
  <c r="Q1026" i="1"/>
  <c r="C814" i="1"/>
  <c r="D814" i="1"/>
  <c r="I814" i="1"/>
  <c r="E814" i="1"/>
  <c r="G814" i="1"/>
  <c r="B814" i="1"/>
  <c r="F814" i="1"/>
  <c r="J814" i="1"/>
  <c r="A815" i="1" s="1"/>
  <c r="S1027" i="1" l="1"/>
  <c r="M1028" i="1" s="1"/>
  <c r="Q1027" i="1"/>
  <c r="P1027" i="1"/>
  <c r="N1027" i="1"/>
  <c r="R1027" i="1"/>
  <c r="O1027" i="1"/>
  <c r="C815" i="1"/>
  <c r="B815" i="1"/>
  <c r="I815" i="1"/>
  <c r="E815" i="1"/>
  <c r="F815" i="1"/>
  <c r="G815" i="1"/>
  <c r="J815" i="1"/>
  <c r="A816" i="1" s="1"/>
  <c r="D815" i="1"/>
  <c r="S1028" i="1" l="1"/>
  <c r="M1029" i="1" s="1"/>
  <c r="O1028" i="1"/>
  <c r="R1028" i="1"/>
  <c r="N1028" i="1"/>
  <c r="Q1028" i="1"/>
  <c r="P1028" i="1"/>
  <c r="C816" i="1"/>
  <c r="B816" i="1"/>
  <c r="D816" i="1"/>
  <c r="E816" i="1"/>
  <c r="F816" i="1"/>
  <c r="J816" i="1"/>
  <c r="A817" i="1" s="1"/>
  <c r="G816" i="1"/>
  <c r="I816" i="1"/>
  <c r="S1029" i="1" l="1"/>
  <c r="M1030" i="1" s="1"/>
  <c r="R1029" i="1"/>
  <c r="O1029" i="1"/>
  <c r="N1029" i="1"/>
  <c r="P1029" i="1"/>
  <c r="Q1029" i="1"/>
  <c r="F817" i="1"/>
  <c r="D817" i="1"/>
  <c r="B817" i="1"/>
  <c r="J817" i="1"/>
  <c r="A818" i="1" s="1"/>
  <c r="I817" i="1"/>
  <c r="G817" i="1"/>
  <c r="C817" i="1"/>
  <c r="E817" i="1"/>
  <c r="S1030" i="1" l="1"/>
  <c r="M1031" i="1" s="1"/>
  <c r="N1030" i="1"/>
  <c r="O1030" i="1"/>
  <c r="R1030" i="1"/>
  <c r="P1030" i="1"/>
  <c r="Q1030" i="1"/>
  <c r="B818" i="1"/>
  <c r="G818" i="1"/>
  <c r="I818" i="1"/>
  <c r="C818" i="1"/>
  <c r="F818" i="1"/>
  <c r="D818" i="1"/>
  <c r="J818" i="1"/>
  <c r="A819" i="1" s="1"/>
  <c r="E818" i="1"/>
  <c r="S1031" i="1" l="1"/>
  <c r="M1032" i="1" s="1"/>
  <c r="P1031" i="1"/>
  <c r="R1031" i="1"/>
  <c r="O1031" i="1"/>
  <c r="N1031" i="1"/>
  <c r="Q1031" i="1"/>
  <c r="F819" i="1"/>
  <c r="J819" i="1"/>
  <c r="A820" i="1" s="1"/>
  <c r="E819" i="1"/>
  <c r="C819" i="1"/>
  <c r="D819" i="1"/>
  <c r="G819" i="1"/>
  <c r="B819" i="1"/>
  <c r="I819" i="1"/>
  <c r="S1032" i="1" l="1"/>
  <c r="M1033" i="1" s="1"/>
  <c r="N1032" i="1"/>
  <c r="R1032" i="1"/>
  <c r="Q1032" i="1"/>
  <c r="P1032" i="1"/>
  <c r="O1032" i="1"/>
  <c r="D820" i="1"/>
  <c r="I820" i="1"/>
  <c r="F820" i="1"/>
  <c r="E820" i="1"/>
  <c r="C820" i="1"/>
  <c r="J820" i="1"/>
  <c r="A821" i="1" s="1"/>
  <c r="G820" i="1"/>
  <c r="B820" i="1"/>
  <c r="S1033" i="1" l="1"/>
  <c r="M1034" i="1" s="1"/>
  <c r="O1033" i="1"/>
  <c r="P1033" i="1"/>
  <c r="Q1033" i="1"/>
  <c r="N1033" i="1"/>
  <c r="R1033" i="1"/>
  <c r="B821" i="1"/>
  <c r="J821" i="1"/>
  <c r="A822" i="1" s="1"/>
  <c r="I821" i="1"/>
  <c r="E821" i="1"/>
  <c r="F821" i="1"/>
  <c r="D821" i="1"/>
  <c r="G821" i="1"/>
  <c r="C821" i="1"/>
  <c r="S1034" i="1" l="1"/>
  <c r="M1035" i="1" s="1"/>
  <c r="P1034" i="1"/>
  <c r="N1034" i="1"/>
  <c r="R1034" i="1"/>
  <c r="Q1034" i="1"/>
  <c r="O1034" i="1"/>
  <c r="G822" i="1"/>
  <c r="F822" i="1"/>
  <c r="E822" i="1"/>
  <c r="J822" i="1"/>
  <c r="A823" i="1" s="1"/>
  <c r="C822" i="1"/>
  <c r="D822" i="1"/>
  <c r="I822" i="1"/>
  <c r="B822" i="1"/>
  <c r="S1035" i="1" l="1"/>
  <c r="M1036" i="1" s="1"/>
  <c r="O1035" i="1"/>
  <c r="N1035" i="1"/>
  <c r="R1035" i="1"/>
  <c r="P1035" i="1"/>
  <c r="Q1035" i="1"/>
  <c r="F823" i="1"/>
  <c r="J823" i="1"/>
  <c r="A824" i="1" s="1"/>
  <c r="B823" i="1"/>
  <c r="C823" i="1"/>
  <c r="E823" i="1"/>
  <c r="D823" i="1"/>
  <c r="G823" i="1"/>
  <c r="I823" i="1"/>
  <c r="S1036" i="1" l="1"/>
  <c r="M1037" i="1" s="1"/>
  <c r="R1036" i="1"/>
  <c r="N1036" i="1"/>
  <c r="O1036" i="1"/>
  <c r="P1036" i="1"/>
  <c r="Q1036" i="1"/>
  <c r="C824" i="1"/>
  <c r="E824" i="1"/>
  <c r="B824" i="1"/>
  <c r="D824" i="1"/>
  <c r="I824" i="1"/>
  <c r="F824" i="1"/>
  <c r="G824" i="1"/>
  <c r="J824" i="1"/>
  <c r="A825" i="1" s="1"/>
  <c r="S1037" i="1" l="1"/>
  <c r="M1038" i="1" s="1"/>
  <c r="P1037" i="1"/>
  <c r="Q1037" i="1"/>
  <c r="N1037" i="1"/>
  <c r="R1037" i="1"/>
  <c r="O1037" i="1"/>
  <c r="F825" i="1"/>
  <c r="I825" i="1"/>
  <c r="G825" i="1"/>
  <c r="B825" i="1"/>
  <c r="E825" i="1"/>
  <c r="J825" i="1"/>
  <c r="A826" i="1" s="1"/>
  <c r="C825" i="1"/>
  <c r="D825" i="1"/>
  <c r="S1038" i="1" l="1"/>
  <c r="M1039" i="1" s="1"/>
  <c r="R1038" i="1"/>
  <c r="O1038" i="1"/>
  <c r="P1038" i="1"/>
  <c r="Q1038" i="1"/>
  <c r="N1038" i="1"/>
  <c r="C826" i="1"/>
  <c r="G826" i="1"/>
  <c r="F826" i="1"/>
  <c r="J826" i="1"/>
  <c r="A827" i="1" s="1"/>
  <c r="B826" i="1"/>
  <c r="I826" i="1"/>
  <c r="D826" i="1"/>
  <c r="E826" i="1"/>
  <c r="S1039" i="1" l="1"/>
  <c r="M1040" i="1" s="1"/>
  <c r="O1039" i="1"/>
  <c r="R1039" i="1"/>
  <c r="N1039" i="1"/>
  <c r="P1039" i="1"/>
  <c r="Q1039" i="1"/>
  <c r="F827" i="1"/>
  <c r="I827" i="1"/>
  <c r="E827" i="1"/>
  <c r="C827" i="1"/>
  <c r="B827" i="1"/>
  <c r="J827" i="1"/>
  <c r="A828" i="1" s="1"/>
  <c r="D827" i="1"/>
  <c r="G827" i="1"/>
  <c r="S1040" i="1" l="1"/>
  <c r="M1041" i="1" s="1"/>
  <c r="O1040" i="1"/>
  <c r="N1040" i="1"/>
  <c r="R1040" i="1"/>
  <c r="P1040" i="1"/>
  <c r="Q1040" i="1"/>
  <c r="J828" i="1"/>
  <c r="A829" i="1" s="1"/>
  <c r="G828" i="1"/>
  <c r="I828" i="1"/>
  <c r="F828" i="1"/>
  <c r="C828" i="1"/>
  <c r="B828" i="1"/>
  <c r="E828" i="1"/>
  <c r="D828" i="1"/>
  <c r="S1041" i="1" l="1"/>
  <c r="M1042" i="1" s="1"/>
  <c r="R1041" i="1"/>
  <c r="P1041" i="1"/>
  <c r="O1041" i="1"/>
  <c r="N1041" i="1"/>
  <c r="Q1041" i="1"/>
  <c r="D829" i="1"/>
  <c r="G829" i="1"/>
  <c r="C829" i="1"/>
  <c r="B829" i="1"/>
  <c r="I829" i="1"/>
  <c r="J829" i="1"/>
  <c r="A830" i="1" s="1"/>
  <c r="E829" i="1"/>
  <c r="F829" i="1"/>
  <c r="S1042" i="1" l="1"/>
  <c r="M1043" i="1" s="1"/>
  <c r="O1042" i="1"/>
  <c r="Q1042" i="1"/>
  <c r="P1042" i="1"/>
  <c r="N1042" i="1"/>
  <c r="R1042" i="1"/>
  <c r="J830" i="1"/>
  <c r="A831" i="1" s="1"/>
  <c r="I830" i="1"/>
  <c r="E830" i="1"/>
  <c r="G830" i="1"/>
  <c r="D830" i="1"/>
  <c r="F830" i="1"/>
  <c r="C830" i="1"/>
  <c r="B830" i="1"/>
  <c r="S1043" i="1" l="1"/>
  <c r="M1044" i="1" s="1"/>
  <c r="R1043" i="1"/>
  <c r="O1043" i="1"/>
  <c r="N1043" i="1"/>
  <c r="P1043" i="1"/>
  <c r="Q1043" i="1"/>
  <c r="B831" i="1"/>
  <c r="E831" i="1"/>
  <c r="C831" i="1"/>
  <c r="G831" i="1"/>
  <c r="J831" i="1"/>
  <c r="A832" i="1" s="1"/>
  <c r="F831" i="1"/>
  <c r="I831" i="1"/>
  <c r="D831" i="1"/>
  <c r="S1044" i="1" l="1"/>
  <c r="M1045" i="1" s="1"/>
  <c r="R1044" i="1"/>
  <c r="N1044" i="1"/>
  <c r="P1044" i="1"/>
  <c r="Q1044" i="1"/>
  <c r="O1044" i="1"/>
  <c r="F832" i="1"/>
  <c r="G832" i="1"/>
  <c r="I832" i="1"/>
  <c r="J832" i="1"/>
  <c r="A833" i="1" s="1"/>
  <c r="E832" i="1"/>
  <c r="D832" i="1"/>
  <c r="B832" i="1"/>
  <c r="C832" i="1"/>
  <c r="S1045" i="1" l="1"/>
  <c r="M1046" i="1" s="1"/>
  <c r="Q1045" i="1"/>
  <c r="O1045" i="1"/>
  <c r="R1045" i="1"/>
  <c r="N1045" i="1"/>
  <c r="P1045" i="1"/>
  <c r="J833" i="1"/>
  <c r="A834" i="1" s="1"/>
  <c r="G833" i="1"/>
  <c r="I833" i="1"/>
  <c r="D833" i="1"/>
  <c r="C833" i="1"/>
  <c r="F833" i="1"/>
  <c r="E833" i="1"/>
  <c r="B833" i="1"/>
  <c r="S1046" i="1" l="1"/>
  <c r="M1047" i="1" s="1"/>
  <c r="Q1046" i="1"/>
  <c r="O1046" i="1"/>
  <c r="P1046" i="1"/>
  <c r="R1046" i="1"/>
  <c r="N1046" i="1"/>
  <c r="G834" i="1"/>
  <c r="D834" i="1"/>
  <c r="F834" i="1"/>
  <c r="B834" i="1"/>
  <c r="I834" i="1"/>
  <c r="C834" i="1"/>
  <c r="E834" i="1"/>
  <c r="J834" i="1"/>
  <c r="A835" i="1" s="1"/>
  <c r="S1047" i="1" l="1"/>
  <c r="M1048" i="1" s="1"/>
  <c r="N1047" i="1"/>
  <c r="Q1047" i="1"/>
  <c r="R1047" i="1"/>
  <c r="O1047" i="1"/>
  <c r="P1047" i="1"/>
  <c r="F835" i="1"/>
  <c r="J835" i="1"/>
  <c r="A836" i="1" s="1"/>
  <c r="G835" i="1"/>
  <c r="D835" i="1"/>
  <c r="B835" i="1"/>
  <c r="C835" i="1"/>
  <c r="I835" i="1"/>
  <c r="E835" i="1"/>
  <c r="S1048" i="1" l="1"/>
  <c r="M1049" i="1" s="1"/>
  <c r="P1048" i="1"/>
  <c r="N1048" i="1"/>
  <c r="R1048" i="1"/>
  <c r="O1048" i="1"/>
  <c r="Q1048" i="1"/>
  <c r="D836" i="1"/>
  <c r="C836" i="1"/>
  <c r="J836" i="1"/>
  <c r="A837" i="1" s="1"/>
  <c r="B836" i="1"/>
  <c r="I836" i="1"/>
  <c r="E836" i="1"/>
  <c r="G836" i="1"/>
  <c r="F836" i="1"/>
  <c r="S1049" i="1" l="1"/>
  <c r="M1050" i="1" s="1"/>
  <c r="R1049" i="1"/>
  <c r="Q1049" i="1"/>
  <c r="N1049" i="1"/>
  <c r="O1049" i="1"/>
  <c r="P1049" i="1"/>
  <c r="F837" i="1"/>
  <c r="I837" i="1"/>
  <c r="G837" i="1"/>
  <c r="B837" i="1"/>
  <c r="E837" i="1"/>
  <c r="J837" i="1"/>
  <c r="A838" i="1" s="1"/>
  <c r="C837" i="1"/>
  <c r="D837" i="1"/>
  <c r="S1050" i="1" l="1"/>
  <c r="M1051" i="1" s="1"/>
  <c r="O1050" i="1"/>
  <c r="P1050" i="1"/>
  <c r="Q1050" i="1"/>
  <c r="R1050" i="1"/>
  <c r="N1050" i="1"/>
  <c r="C838" i="1"/>
  <c r="F838" i="1"/>
  <c r="J838" i="1"/>
  <c r="A839" i="1" s="1"/>
  <c r="I838" i="1"/>
  <c r="B838" i="1"/>
  <c r="E838" i="1"/>
  <c r="D838" i="1"/>
  <c r="G838" i="1"/>
  <c r="S1051" i="1" l="1"/>
  <c r="M1052" i="1" s="1"/>
  <c r="N1051" i="1"/>
  <c r="P1051" i="1"/>
  <c r="O1051" i="1"/>
  <c r="R1051" i="1"/>
  <c r="Q1051" i="1"/>
  <c r="F839" i="1"/>
  <c r="B839" i="1"/>
  <c r="E839" i="1"/>
  <c r="I839" i="1"/>
  <c r="J839" i="1"/>
  <c r="A840" i="1" s="1"/>
  <c r="D839" i="1"/>
  <c r="G839" i="1"/>
  <c r="C839" i="1"/>
  <c r="S1052" i="1" l="1"/>
  <c r="M1053" i="1" s="1"/>
  <c r="Q1052" i="1"/>
  <c r="P1052" i="1"/>
  <c r="R1052" i="1"/>
  <c r="O1052" i="1"/>
  <c r="N1052" i="1"/>
  <c r="G840" i="1"/>
  <c r="D840" i="1"/>
  <c r="C840" i="1"/>
  <c r="I840" i="1"/>
  <c r="E840" i="1"/>
  <c r="J840" i="1"/>
  <c r="A841" i="1" s="1"/>
  <c r="B840" i="1"/>
  <c r="F840" i="1"/>
  <c r="S1053" i="1" l="1"/>
  <c r="M1054" i="1" s="1"/>
  <c r="N1053" i="1"/>
  <c r="R1053" i="1"/>
  <c r="O1053" i="1"/>
  <c r="Q1053" i="1"/>
  <c r="P1053" i="1"/>
  <c r="G841" i="1"/>
  <c r="I841" i="1"/>
  <c r="F841" i="1"/>
  <c r="D841" i="1"/>
  <c r="E841" i="1"/>
  <c r="B841" i="1"/>
  <c r="C841" i="1"/>
  <c r="J841" i="1"/>
  <c r="A842" i="1" s="1"/>
  <c r="S1054" i="1" l="1"/>
  <c r="M1055" i="1" s="1"/>
  <c r="O1054" i="1"/>
  <c r="Q1054" i="1"/>
  <c r="N1054" i="1"/>
  <c r="P1054" i="1"/>
  <c r="R1054" i="1"/>
  <c r="I842" i="1"/>
  <c r="B842" i="1"/>
  <c r="E842" i="1"/>
  <c r="C842" i="1"/>
  <c r="J842" i="1"/>
  <c r="A843" i="1" s="1"/>
  <c r="F842" i="1"/>
  <c r="D842" i="1"/>
  <c r="G842" i="1"/>
  <c r="S1055" i="1" l="1"/>
  <c r="M1056" i="1" s="1"/>
  <c r="P1055" i="1"/>
  <c r="R1055" i="1"/>
  <c r="N1055" i="1"/>
  <c r="Q1055" i="1"/>
  <c r="O1055" i="1"/>
  <c r="C843" i="1"/>
  <c r="E843" i="1"/>
  <c r="D843" i="1"/>
  <c r="F843" i="1"/>
  <c r="I843" i="1"/>
  <c r="G843" i="1"/>
  <c r="J843" i="1"/>
  <c r="A844" i="1" s="1"/>
  <c r="B843" i="1"/>
  <c r="S1056" i="1" l="1"/>
  <c r="M1057" i="1" s="1"/>
  <c r="O1056" i="1"/>
  <c r="P1056" i="1"/>
  <c r="Q1056" i="1"/>
  <c r="R1056" i="1"/>
  <c r="N1056" i="1"/>
  <c r="C844" i="1"/>
  <c r="B844" i="1"/>
  <c r="I844" i="1"/>
  <c r="D844" i="1"/>
  <c r="F844" i="1"/>
  <c r="G844" i="1"/>
  <c r="E844" i="1"/>
  <c r="J844" i="1"/>
  <c r="A845" i="1" s="1"/>
  <c r="S1057" i="1" l="1"/>
  <c r="M1058" i="1" s="1"/>
  <c r="P1057" i="1"/>
  <c r="O1057" i="1"/>
  <c r="Q1057" i="1"/>
  <c r="N1057" i="1"/>
  <c r="R1057" i="1"/>
  <c r="F845" i="1"/>
  <c r="J845" i="1"/>
  <c r="A846" i="1" s="1"/>
  <c r="C845" i="1"/>
  <c r="G845" i="1"/>
  <c r="B845" i="1"/>
  <c r="I845" i="1"/>
  <c r="E845" i="1"/>
  <c r="D845" i="1"/>
  <c r="S1058" i="1" l="1"/>
  <c r="M1059" i="1" s="1"/>
  <c r="O1058" i="1"/>
  <c r="P1058" i="1"/>
  <c r="N1058" i="1"/>
  <c r="Q1058" i="1"/>
  <c r="R1058" i="1"/>
  <c r="E846" i="1"/>
  <c r="F846" i="1"/>
  <c r="D846" i="1"/>
  <c r="J846" i="1"/>
  <c r="A847" i="1" s="1"/>
  <c r="G846" i="1"/>
  <c r="I846" i="1"/>
  <c r="B846" i="1"/>
  <c r="C846" i="1"/>
  <c r="S1059" i="1" l="1"/>
  <c r="M1060" i="1" s="1"/>
  <c r="R1059" i="1"/>
  <c r="Q1059" i="1"/>
  <c r="O1059" i="1"/>
  <c r="N1059" i="1"/>
  <c r="P1059" i="1"/>
  <c r="G847" i="1"/>
  <c r="B847" i="1"/>
  <c r="C847" i="1"/>
  <c r="F847" i="1"/>
  <c r="D847" i="1"/>
  <c r="E847" i="1"/>
  <c r="J847" i="1"/>
  <c r="A848" i="1" s="1"/>
  <c r="I847" i="1"/>
  <c r="S1060" i="1" l="1"/>
  <c r="M1061" i="1" s="1"/>
  <c r="N1060" i="1"/>
  <c r="Q1060" i="1"/>
  <c r="O1060" i="1"/>
  <c r="P1060" i="1"/>
  <c r="R1060" i="1"/>
  <c r="B848" i="1"/>
  <c r="E848" i="1"/>
  <c r="I848" i="1"/>
  <c r="C848" i="1"/>
  <c r="G848" i="1"/>
  <c r="J848" i="1"/>
  <c r="A849" i="1" s="1"/>
  <c r="F848" i="1"/>
  <c r="D848" i="1"/>
  <c r="S1061" i="1" l="1"/>
  <c r="M1062" i="1" s="1"/>
  <c r="N1061" i="1"/>
  <c r="Q1061" i="1"/>
  <c r="R1061" i="1"/>
  <c r="O1061" i="1"/>
  <c r="P1061" i="1"/>
  <c r="J849" i="1"/>
  <c r="A850" i="1" s="1"/>
  <c r="B849" i="1"/>
  <c r="I849" i="1"/>
  <c r="C849" i="1"/>
  <c r="D849" i="1"/>
  <c r="E849" i="1"/>
  <c r="F849" i="1"/>
  <c r="G849" i="1"/>
  <c r="S1062" i="1" l="1"/>
  <c r="M1063" i="1" s="1"/>
  <c r="O1062" i="1"/>
  <c r="P1062" i="1"/>
  <c r="Q1062" i="1"/>
  <c r="N1062" i="1"/>
  <c r="R1062" i="1"/>
  <c r="J850" i="1"/>
  <c r="A851" i="1" s="1"/>
  <c r="E850" i="1"/>
  <c r="I850" i="1"/>
  <c r="D850" i="1"/>
  <c r="G850" i="1"/>
  <c r="C850" i="1"/>
  <c r="F850" i="1"/>
  <c r="B850" i="1"/>
  <c r="S1063" i="1" l="1"/>
  <c r="M1064" i="1" s="1"/>
  <c r="N1063" i="1"/>
  <c r="Q1063" i="1"/>
  <c r="O1063" i="1"/>
  <c r="R1063" i="1"/>
  <c r="P1063" i="1"/>
  <c r="I851" i="1"/>
  <c r="J851" i="1"/>
  <c r="A852" i="1" s="1"/>
  <c r="C851" i="1"/>
  <c r="D851" i="1"/>
  <c r="F851" i="1"/>
  <c r="E851" i="1"/>
  <c r="G851" i="1"/>
  <c r="B851" i="1"/>
  <c r="S1064" i="1" l="1"/>
  <c r="M1065" i="1" s="1"/>
  <c r="N1064" i="1"/>
  <c r="O1064" i="1"/>
  <c r="R1064" i="1"/>
  <c r="P1064" i="1"/>
  <c r="Q1064" i="1"/>
  <c r="B852" i="1"/>
  <c r="C852" i="1"/>
  <c r="D852" i="1"/>
  <c r="G852" i="1"/>
  <c r="J852" i="1"/>
  <c r="A853" i="1" s="1"/>
  <c r="E852" i="1"/>
  <c r="F852" i="1"/>
  <c r="I852" i="1"/>
  <c r="S1065" i="1" l="1"/>
  <c r="M1066" i="1" s="1"/>
  <c r="P1065" i="1"/>
  <c r="Q1065" i="1"/>
  <c r="O1065" i="1"/>
  <c r="N1065" i="1"/>
  <c r="R1065" i="1"/>
  <c r="E853" i="1"/>
  <c r="J853" i="1"/>
  <c r="A854" i="1" s="1"/>
  <c r="G853" i="1"/>
  <c r="C853" i="1"/>
  <c r="B853" i="1"/>
  <c r="F853" i="1"/>
  <c r="I853" i="1"/>
  <c r="D853" i="1"/>
  <c r="S1066" i="1" l="1"/>
  <c r="M1067" i="1" s="1"/>
  <c r="P1066" i="1"/>
  <c r="N1066" i="1"/>
  <c r="O1066" i="1"/>
  <c r="R1066" i="1"/>
  <c r="Q1066" i="1"/>
  <c r="E854" i="1"/>
  <c r="B854" i="1"/>
  <c r="D854" i="1"/>
  <c r="F854" i="1"/>
  <c r="J854" i="1"/>
  <c r="A855" i="1" s="1"/>
  <c r="C854" i="1"/>
  <c r="G854" i="1"/>
  <c r="I854" i="1"/>
  <c r="S1067" i="1" l="1"/>
  <c r="M1068" i="1" s="1"/>
  <c r="P1067" i="1"/>
  <c r="N1067" i="1"/>
  <c r="R1067" i="1"/>
  <c r="Q1067" i="1"/>
  <c r="O1067" i="1"/>
  <c r="D855" i="1"/>
  <c r="F855" i="1"/>
  <c r="J855" i="1"/>
  <c r="A856" i="1" s="1"/>
  <c r="B855" i="1"/>
  <c r="I855" i="1"/>
  <c r="G855" i="1"/>
  <c r="C855" i="1"/>
  <c r="E855" i="1"/>
  <c r="S1068" i="1" l="1"/>
  <c r="M1069" i="1" s="1"/>
  <c r="N1068" i="1"/>
  <c r="Q1068" i="1"/>
  <c r="R1068" i="1"/>
  <c r="P1068" i="1"/>
  <c r="O1068" i="1"/>
  <c r="B856" i="1"/>
  <c r="J856" i="1"/>
  <c r="A857" i="1" s="1"/>
  <c r="C856" i="1"/>
  <c r="D856" i="1"/>
  <c r="F856" i="1"/>
  <c r="E856" i="1"/>
  <c r="G856" i="1"/>
  <c r="I856" i="1"/>
  <c r="S1069" i="1" l="1"/>
  <c r="M1070" i="1" s="1"/>
  <c r="N1069" i="1"/>
  <c r="O1069" i="1"/>
  <c r="Q1069" i="1"/>
  <c r="P1069" i="1"/>
  <c r="R1069" i="1"/>
  <c r="B857" i="1"/>
  <c r="C857" i="1"/>
  <c r="G857" i="1"/>
  <c r="E857" i="1"/>
  <c r="J857" i="1"/>
  <c r="A858" i="1" s="1"/>
  <c r="I857" i="1"/>
  <c r="D857" i="1"/>
  <c r="F857" i="1"/>
  <c r="S1070" i="1" l="1"/>
  <c r="M1071" i="1" s="1"/>
  <c r="R1070" i="1"/>
  <c r="P1070" i="1"/>
  <c r="O1070" i="1"/>
  <c r="Q1070" i="1"/>
  <c r="N1070" i="1"/>
  <c r="I858" i="1"/>
  <c r="D858" i="1"/>
  <c r="J858" i="1"/>
  <c r="A859" i="1" s="1"/>
  <c r="G858" i="1"/>
  <c r="B858" i="1"/>
  <c r="F858" i="1"/>
  <c r="C858" i="1"/>
  <c r="E858" i="1"/>
  <c r="S1071" i="1" l="1"/>
  <c r="M1072" i="1" s="1"/>
  <c r="P1071" i="1"/>
  <c r="R1071" i="1"/>
  <c r="O1071" i="1"/>
  <c r="N1071" i="1"/>
  <c r="Q1071" i="1"/>
  <c r="B859" i="1"/>
  <c r="I859" i="1"/>
  <c r="G859" i="1"/>
  <c r="D859" i="1"/>
  <c r="J859" i="1"/>
  <c r="A860" i="1" s="1"/>
  <c r="C859" i="1"/>
  <c r="E859" i="1"/>
  <c r="F859" i="1"/>
  <c r="S1072" i="1" l="1"/>
  <c r="M1073" i="1" s="1"/>
  <c r="Q1072" i="1"/>
  <c r="N1072" i="1"/>
  <c r="R1072" i="1"/>
  <c r="P1072" i="1"/>
  <c r="O1072" i="1"/>
  <c r="F860" i="1"/>
  <c r="D860" i="1"/>
  <c r="B860" i="1"/>
  <c r="C860" i="1"/>
  <c r="G860" i="1"/>
  <c r="J860" i="1"/>
  <c r="A861" i="1" s="1"/>
  <c r="E860" i="1"/>
  <c r="I860" i="1"/>
  <c r="S1073" i="1" l="1"/>
  <c r="M1074" i="1" s="1"/>
  <c r="O1073" i="1"/>
  <c r="P1073" i="1"/>
  <c r="R1073" i="1"/>
  <c r="N1073" i="1"/>
  <c r="Q1073" i="1"/>
  <c r="G861" i="1"/>
  <c r="E861" i="1"/>
  <c r="F861" i="1"/>
  <c r="J861" i="1"/>
  <c r="A862" i="1" s="1"/>
  <c r="C861" i="1"/>
  <c r="D861" i="1"/>
  <c r="B861" i="1"/>
  <c r="I861" i="1"/>
  <c r="S1074" i="1" l="1"/>
  <c r="M1075" i="1" s="1"/>
  <c r="R1074" i="1"/>
  <c r="P1074" i="1"/>
  <c r="Q1074" i="1"/>
  <c r="O1074" i="1"/>
  <c r="N1074" i="1"/>
  <c r="F862" i="1"/>
  <c r="I862" i="1"/>
  <c r="C862" i="1"/>
  <c r="B862" i="1"/>
  <c r="D862" i="1"/>
  <c r="J862" i="1"/>
  <c r="A863" i="1" s="1"/>
  <c r="E862" i="1"/>
  <c r="G862" i="1"/>
  <c r="S1075" i="1" l="1"/>
  <c r="M1076" i="1" s="1"/>
  <c r="P1075" i="1"/>
  <c r="R1075" i="1"/>
  <c r="N1075" i="1"/>
  <c r="Q1075" i="1"/>
  <c r="O1075" i="1"/>
  <c r="C863" i="1"/>
  <c r="E863" i="1"/>
  <c r="D863" i="1"/>
  <c r="G863" i="1"/>
  <c r="F863" i="1"/>
  <c r="J863" i="1"/>
  <c r="A864" i="1" s="1"/>
  <c r="B863" i="1"/>
  <c r="I863" i="1"/>
  <c r="S1076" i="1" l="1"/>
  <c r="M1077" i="1" s="1"/>
  <c r="N1076" i="1"/>
  <c r="P1076" i="1"/>
  <c r="R1076" i="1"/>
  <c r="Q1076" i="1"/>
  <c r="O1076" i="1"/>
  <c r="D864" i="1"/>
  <c r="B864" i="1"/>
  <c r="G864" i="1"/>
  <c r="I864" i="1"/>
  <c r="E864" i="1"/>
  <c r="J864" i="1"/>
  <c r="A865" i="1" s="1"/>
  <c r="F864" i="1"/>
  <c r="C864" i="1"/>
  <c r="S1077" i="1" l="1"/>
  <c r="M1078" i="1" s="1"/>
  <c r="N1077" i="1"/>
  <c r="O1077" i="1"/>
  <c r="P1077" i="1"/>
  <c r="Q1077" i="1"/>
  <c r="R1077" i="1"/>
  <c r="C865" i="1"/>
  <c r="G865" i="1"/>
  <c r="E865" i="1"/>
  <c r="J865" i="1"/>
  <c r="A866" i="1" s="1"/>
  <c r="F865" i="1"/>
  <c r="D865" i="1"/>
  <c r="B865" i="1"/>
  <c r="I865" i="1"/>
  <c r="S1078" i="1" l="1"/>
  <c r="M1079" i="1" s="1"/>
  <c r="O1078" i="1"/>
  <c r="N1078" i="1"/>
  <c r="P1078" i="1"/>
  <c r="R1078" i="1"/>
  <c r="Q1078" i="1"/>
  <c r="C866" i="1"/>
  <c r="F866" i="1"/>
  <c r="I866" i="1"/>
  <c r="J866" i="1"/>
  <c r="A867" i="1" s="1"/>
  <c r="B866" i="1"/>
  <c r="E866" i="1"/>
  <c r="G866" i="1"/>
  <c r="D866" i="1"/>
  <c r="S1079" i="1" l="1"/>
  <c r="M1080" i="1" s="1"/>
  <c r="R1079" i="1"/>
  <c r="P1079" i="1"/>
  <c r="N1079" i="1"/>
  <c r="Q1079" i="1"/>
  <c r="O1079" i="1"/>
  <c r="B867" i="1"/>
  <c r="J867" i="1"/>
  <c r="A868" i="1" s="1"/>
  <c r="D867" i="1"/>
  <c r="F867" i="1"/>
  <c r="G867" i="1"/>
  <c r="C867" i="1"/>
  <c r="E867" i="1"/>
  <c r="I867" i="1"/>
  <c r="S1080" i="1" l="1"/>
  <c r="M1081" i="1" s="1"/>
  <c r="N1080" i="1"/>
  <c r="P1080" i="1"/>
  <c r="R1080" i="1"/>
  <c r="Q1080" i="1"/>
  <c r="O1080" i="1"/>
  <c r="F868" i="1"/>
  <c r="B868" i="1"/>
  <c r="G868" i="1"/>
  <c r="D868" i="1"/>
  <c r="J868" i="1"/>
  <c r="A869" i="1" s="1"/>
  <c r="C868" i="1"/>
  <c r="I868" i="1"/>
  <c r="E868" i="1"/>
  <c r="S1081" i="1" l="1"/>
  <c r="M1082" i="1" s="1"/>
  <c r="O1081" i="1"/>
  <c r="P1081" i="1"/>
  <c r="Q1081" i="1"/>
  <c r="N1081" i="1"/>
  <c r="R1081" i="1"/>
  <c r="D869" i="1"/>
  <c r="B869" i="1"/>
  <c r="G869" i="1"/>
  <c r="C869" i="1"/>
  <c r="E869" i="1"/>
  <c r="J869" i="1"/>
  <c r="A870" i="1" s="1"/>
  <c r="F869" i="1"/>
  <c r="I869" i="1"/>
  <c r="S1082" i="1" l="1"/>
  <c r="M1083" i="1" s="1"/>
  <c r="N1082" i="1"/>
  <c r="Q1082" i="1"/>
  <c r="P1082" i="1"/>
  <c r="O1082" i="1"/>
  <c r="R1082" i="1"/>
  <c r="E870" i="1"/>
  <c r="C870" i="1"/>
  <c r="D870" i="1"/>
  <c r="G870" i="1"/>
  <c r="J870" i="1"/>
  <c r="A871" i="1" s="1"/>
  <c r="I870" i="1"/>
  <c r="B870" i="1"/>
  <c r="F870" i="1"/>
  <c r="S1083" i="1" l="1"/>
  <c r="M1084" i="1" s="1"/>
  <c r="N1083" i="1"/>
  <c r="R1083" i="1"/>
  <c r="Q1083" i="1"/>
  <c r="O1083" i="1"/>
  <c r="P1083" i="1"/>
  <c r="E871" i="1"/>
  <c r="D871" i="1"/>
  <c r="I871" i="1"/>
  <c r="G871" i="1"/>
  <c r="B871" i="1"/>
  <c r="J871" i="1"/>
  <c r="A872" i="1" s="1"/>
  <c r="C871" i="1"/>
  <c r="F871" i="1"/>
  <c r="S1084" i="1" l="1"/>
  <c r="M1085" i="1" s="1"/>
  <c r="O1084" i="1"/>
  <c r="P1084" i="1"/>
  <c r="Q1084" i="1"/>
  <c r="R1084" i="1"/>
  <c r="N1084" i="1"/>
  <c r="B872" i="1"/>
  <c r="F872" i="1"/>
  <c r="D872" i="1"/>
  <c r="G872" i="1"/>
  <c r="I872" i="1"/>
  <c r="C872" i="1"/>
  <c r="J872" i="1"/>
  <c r="A873" i="1" s="1"/>
  <c r="E872" i="1"/>
  <c r="S1085" i="1" l="1"/>
  <c r="M1086" i="1" s="1"/>
  <c r="O1085" i="1"/>
  <c r="R1085" i="1"/>
  <c r="P1085" i="1"/>
  <c r="Q1085" i="1"/>
  <c r="N1085" i="1"/>
  <c r="F873" i="1"/>
  <c r="D873" i="1"/>
  <c r="B873" i="1"/>
  <c r="I873" i="1"/>
  <c r="G873" i="1"/>
  <c r="E873" i="1"/>
  <c r="J873" i="1"/>
  <c r="A874" i="1" s="1"/>
  <c r="C873" i="1"/>
  <c r="S1086" i="1" l="1"/>
  <c r="M1087" i="1" s="1"/>
  <c r="N1086" i="1"/>
  <c r="O1086" i="1"/>
  <c r="R1086" i="1"/>
  <c r="P1086" i="1"/>
  <c r="Q1086" i="1"/>
  <c r="E874" i="1"/>
  <c r="D874" i="1"/>
  <c r="B874" i="1"/>
  <c r="C874" i="1"/>
  <c r="G874" i="1"/>
  <c r="F874" i="1"/>
  <c r="J874" i="1"/>
  <c r="A875" i="1" s="1"/>
  <c r="I874" i="1"/>
  <c r="S1087" i="1" l="1"/>
  <c r="M1088" i="1" s="1"/>
  <c r="P1087" i="1"/>
  <c r="O1087" i="1"/>
  <c r="Q1087" i="1"/>
  <c r="N1087" i="1"/>
  <c r="R1087" i="1"/>
  <c r="G875" i="1"/>
  <c r="E875" i="1"/>
  <c r="F875" i="1"/>
  <c r="B875" i="1"/>
  <c r="C875" i="1"/>
  <c r="J875" i="1"/>
  <c r="A876" i="1" s="1"/>
  <c r="I875" i="1"/>
  <c r="D875" i="1"/>
  <c r="S1088" i="1" l="1"/>
  <c r="M1089" i="1" s="1"/>
  <c r="O1088" i="1"/>
  <c r="Q1088" i="1"/>
  <c r="P1088" i="1"/>
  <c r="R1088" i="1"/>
  <c r="N1088" i="1"/>
  <c r="C876" i="1"/>
  <c r="D876" i="1"/>
  <c r="E876" i="1"/>
  <c r="J876" i="1"/>
  <c r="A877" i="1" s="1"/>
  <c r="F876" i="1"/>
  <c r="B876" i="1"/>
  <c r="G876" i="1"/>
  <c r="I876" i="1"/>
  <c r="S1089" i="1" l="1"/>
  <c r="M1090" i="1" s="1"/>
  <c r="O1089" i="1"/>
  <c r="N1089" i="1"/>
  <c r="P1089" i="1"/>
  <c r="R1089" i="1"/>
  <c r="Q1089" i="1"/>
  <c r="B877" i="1"/>
  <c r="D877" i="1"/>
  <c r="I877" i="1"/>
  <c r="C877" i="1"/>
  <c r="G877" i="1"/>
  <c r="J877" i="1"/>
  <c r="A878" i="1" s="1"/>
  <c r="F877" i="1"/>
  <c r="E877" i="1"/>
  <c r="S1090" i="1" l="1"/>
  <c r="M1091" i="1" s="1"/>
  <c r="Q1090" i="1"/>
  <c r="O1090" i="1"/>
  <c r="P1090" i="1"/>
  <c r="N1090" i="1"/>
  <c r="R1090" i="1"/>
  <c r="D878" i="1"/>
  <c r="B878" i="1"/>
  <c r="I878" i="1"/>
  <c r="F878" i="1"/>
  <c r="E878" i="1"/>
  <c r="J878" i="1"/>
  <c r="A879" i="1" s="1"/>
  <c r="C878" i="1"/>
  <c r="G878" i="1"/>
  <c r="S1091" i="1" l="1"/>
  <c r="M1092" i="1" s="1"/>
  <c r="O1091" i="1"/>
  <c r="R1091" i="1"/>
  <c r="P1091" i="1"/>
  <c r="Q1091" i="1"/>
  <c r="N1091" i="1"/>
  <c r="J879" i="1"/>
  <c r="A880" i="1" s="1"/>
  <c r="C879" i="1"/>
  <c r="G879" i="1"/>
  <c r="B879" i="1"/>
  <c r="E879" i="1"/>
  <c r="I879" i="1"/>
  <c r="F879" i="1"/>
  <c r="D879" i="1"/>
  <c r="S1092" i="1" l="1"/>
  <c r="M1093" i="1" s="1"/>
  <c r="O1092" i="1"/>
  <c r="N1092" i="1"/>
  <c r="Q1092" i="1"/>
  <c r="P1092" i="1"/>
  <c r="R1092" i="1"/>
  <c r="C880" i="1"/>
  <c r="F880" i="1"/>
  <c r="G880" i="1"/>
  <c r="D880" i="1"/>
  <c r="B880" i="1"/>
  <c r="I880" i="1"/>
  <c r="J880" i="1"/>
  <c r="A881" i="1" s="1"/>
  <c r="E880" i="1"/>
  <c r="S1093" i="1" l="1"/>
  <c r="M1094" i="1" s="1"/>
  <c r="P1093" i="1"/>
  <c r="O1093" i="1"/>
  <c r="N1093" i="1"/>
  <c r="R1093" i="1"/>
  <c r="Q1093" i="1"/>
  <c r="B881" i="1"/>
  <c r="G881" i="1"/>
  <c r="I881" i="1"/>
  <c r="F881" i="1"/>
  <c r="J881" i="1"/>
  <c r="A882" i="1" s="1"/>
  <c r="C881" i="1"/>
  <c r="D881" i="1"/>
  <c r="E881" i="1"/>
  <c r="S1094" i="1" l="1"/>
  <c r="M1095" i="1" s="1"/>
  <c r="O1094" i="1"/>
  <c r="N1094" i="1"/>
  <c r="Q1094" i="1"/>
  <c r="R1094" i="1"/>
  <c r="P1094" i="1"/>
  <c r="D882" i="1"/>
  <c r="G882" i="1"/>
  <c r="B882" i="1"/>
  <c r="E882" i="1"/>
  <c r="I882" i="1"/>
  <c r="F882" i="1"/>
  <c r="J882" i="1"/>
  <c r="A883" i="1" s="1"/>
  <c r="C882" i="1"/>
  <c r="S1095" i="1" l="1"/>
  <c r="M1096" i="1" s="1"/>
  <c r="R1095" i="1"/>
  <c r="O1095" i="1"/>
  <c r="Q1095" i="1"/>
  <c r="N1095" i="1"/>
  <c r="P1095" i="1"/>
  <c r="J883" i="1"/>
  <c r="A884" i="1" s="1"/>
  <c r="D883" i="1"/>
  <c r="G883" i="1"/>
  <c r="F883" i="1"/>
  <c r="E883" i="1"/>
  <c r="B883" i="1"/>
  <c r="C883" i="1"/>
  <c r="I883" i="1"/>
  <c r="S1096" i="1" l="1"/>
  <c r="M1097" i="1" s="1"/>
  <c r="N1096" i="1"/>
  <c r="O1096" i="1"/>
  <c r="Q1096" i="1"/>
  <c r="P1096" i="1"/>
  <c r="R1096" i="1"/>
  <c r="F884" i="1"/>
  <c r="I884" i="1"/>
  <c r="G884" i="1"/>
  <c r="B884" i="1"/>
  <c r="J884" i="1"/>
  <c r="A885" i="1" s="1"/>
  <c r="E884" i="1"/>
  <c r="C884" i="1"/>
  <c r="D884" i="1"/>
  <c r="S1097" i="1" l="1"/>
  <c r="M1098" i="1" s="1"/>
  <c r="P1097" i="1"/>
  <c r="R1097" i="1"/>
  <c r="Q1097" i="1"/>
  <c r="N1097" i="1"/>
  <c r="O1097" i="1"/>
  <c r="I885" i="1"/>
  <c r="G885" i="1"/>
  <c r="D885" i="1"/>
  <c r="E885" i="1"/>
  <c r="J885" i="1"/>
  <c r="A886" i="1" s="1"/>
  <c r="F885" i="1"/>
  <c r="C885" i="1"/>
  <c r="B885" i="1"/>
  <c r="S1098" i="1" l="1"/>
  <c r="M1099" i="1" s="1"/>
  <c r="Q1098" i="1"/>
  <c r="P1098" i="1"/>
  <c r="O1098" i="1"/>
  <c r="N1098" i="1"/>
  <c r="R1098" i="1"/>
  <c r="J886" i="1"/>
  <c r="A887" i="1" s="1"/>
  <c r="G886" i="1"/>
  <c r="D886" i="1"/>
  <c r="B886" i="1"/>
  <c r="E886" i="1"/>
  <c r="C886" i="1"/>
  <c r="I886" i="1"/>
  <c r="F886" i="1"/>
  <c r="S1099" i="1" l="1"/>
  <c r="M1100" i="1" s="1"/>
  <c r="N1099" i="1"/>
  <c r="P1099" i="1"/>
  <c r="O1099" i="1"/>
  <c r="R1099" i="1"/>
  <c r="Q1099" i="1"/>
  <c r="C887" i="1"/>
  <c r="G887" i="1"/>
  <c r="B887" i="1"/>
  <c r="D887" i="1"/>
  <c r="I887" i="1"/>
  <c r="F887" i="1"/>
  <c r="E887" i="1"/>
  <c r="J887" i="1"/>
  <c r="A888" i="1" s="1"/>
  <c r="S1100" i="1" l="1"/>
  <c r="M1101" i="1" s="1"/>
  <c r="Q1100" i="1"/>
  <c r="N1100" i="1"/>
  <c r="O1100" i="1"/>
  <c r="P1100" i="1"/>
  <c r="R1100" i="1"/>
  <c r="D888" i="1"/>
  <c r="F888" i="1"/>
  <c r="B888" i="1"/>
  <c r="C888" i="1"/>
  <c r="J888" i="1"/>
  <c r="A889" i="1" s="1"/>
  <c r="G888" i="1"/>
  <c r="I888" i="1"/>
  <c r="E888" i="1"/>
  <c r="S1101" i="1" l="1"/>
  <c r="M1102" i="1" s="1"/>
  <c r="O1101" i="1"/>
  <c r="P1101" i="1"/>
  <c r="R1101" i="1"/>
  <c r="N1101" i="1"/>
  <c r="Q1101" i="1"/>
  <c r="C889" i="1"/>
  <c r="I889" i="1"/>
  <c r="J889" i="1"/>
  <c r="A890" i="1" s="1"/>
  <c r="G889" i="1"/>
  <c r="B889" i="1"/>
  <c r="F889" i="1"/>
  <c r="E889" i="1"/>
  <c r="D889" i="1"/>
  <c r="S1102" i="1" l="1"/>
  <c r="M1103" i="1" s="1"/>
  <c r="Q1102" i="1"/>
  <c r="O1102" i="1"/>
  <c r="P1102" i="1"/>
  <c r="R1102" i="1"/>
  <c r="N1102" i="1"/>
  <c r="B890" i="1"/>
  <c r="G890" i="1"/>
  <c r="I890" i="1"/>
  <c r="D890" i="1"/>
  <c r="C890" i="1"/>
  <c r="E890" i="1"/>
  <c r="F890" i="1"/>
  <c r="J890" i="1"/>
  <c r="A891" i="1" s="1"/>
  <c r="S1103" i="1" l="1"/>
  <c r="M1104" i="1" s="1"/>
  <c r="N1103" i="1"/>
  <c r="P1103" i="1"/>
  <c r="O1103" i="1"/>
  <c r="R1103" i="1"/>
  <c r="Q1103" i="1"/>
  <c r="F891" i="1"/>
  <c r="B891" i="1"/>
  <c r="I891" i="1"/>
  <c r="D891" i="1"/>
  <c r="C891" i="1"/>
  <c r="E891" i="1"/>
  <c r="G891" i="1"/>
  <c r="J891" i="1"/>
  <c r="A892" i="1" s="1"/>
  <c r="S1104" i="1" l="1"/>
  <c r="M1105" i="1" s="1"/>
  <c r="O1104" i="1"/>
  <c r="P1104" i="1"/>
  <c r="N1104" i="1"/>
  <c r="R1104" i="1"/>
  <c r="Q1104" i="1"/>
  <c r="F892" i="1"/>
  <c r="J892" i="1"/>
  <c r="A893" i="1" s="1"/>
  <c r="D892" i="1"/>
  <c r="I892" i="1"/>
  <c r="B892" i="1"/>
  <c r="C892" i="1"/>
  <c r="E892" i="1"/>
  <c r="G892" i="1"/>
  <c r="S1105" i="1" l="1"/>
  <c r="M1106" i="1" s="1"/>
  <c r="Q1105" i="1"/>
  <c r="N1105" i="1"/>
  <c r="R1105" i="1"/>
  <c r="P1105" i="1"/>
  <c r="O1105" i="1"/>
  <c r="C893" i="1"/>
  <c r="G893" i="1"/>
  <c r="I893" i="1"/>
  <c r="B893" i="1"/>
  <c r="D893" i="1"/>
  <c r="F893" i="1"/>
  <c r="E893" i="1"/>
  <c r="J893" i="1"/>
  <c r="A894" i="1" s="1"/>
  <c r="S1106" i="1" l="1"/>
  <c r="M1107" i="1" s="1"/>
  <c r="R1106" i="1"/>
  <c r="P1106" i="1"/>
  <c r="O1106" i="1"/>
  <c r="N1106" i="1"/>
  <c r="Q1106" i="1"/>
  <c r="F894" i="1"/>
  <c r="I894" i="1"/>
  <c r="B894" i="1"/>
  <c r="D894" i="1"/>
  <c r="G894" i="1"/>
  <c r="E894" i="1"/>
  <c r="C894" i="1"/>
  <c r="J894" i="1"/>
  <c r="A895" i="1" s="1"/>
  <c r="S1107" i="1" l="1"/>
  <c r="M1108" i="1" s="1"/>
  <c r="P1107" i="1"/>
  <c r="Q1107" i="1"/>
  <c r="R1107" i="1"/>
  <c r="O1107" i="1"/>
  <c r="N1107" i="1"/>
  <c r="C895" i="1"/>
  <c r="F895" i="1"/>
  <c r="I895" i="1"/>
  <c r="J895" i="1"/>
  <c r="A896" i="1" s="1"/>
  <c r="D895" i="1"/>
  <c r="B895" i="1"/>
  <c r="G895" i="1"/>
  <c r="E895" i="1"/>
  <c r="S1108" i="1" l="1"/>
  <c r="M1109" i="1" s="1"/>
  <c r="O1108" i="1"/>
  <c r="Q1108" i="1"/>
  <c r="N1108" i="1"/>
  <c r="P1108" i="1"/>
  <c r="R1108" i="1"/>
  <c r="J896" i="1"/>
  <c r="A897" i="1" s="1"/>
  <c r="E896" i="1"/>
  <c r="B896" i="1"/>
  <c r="I896" i="1"/>
  <c r="F896" i="1"/>
  <c r="D896" i="1"/>
  <c r="C896" i="1"/>
  <c r="G896" i="1"/>
  <c r="S1109" i="1" l="1"/>
  <c r="M1110" i="1" s="1"/>
  <c r="N1109" i="1"/>
  <c r="O1109" i="1"/>
  <c r="P1109" i="1"/>
  <c r="Q1109" i="1"/>
  <c r="R1109" i="1"/>
  <c r="E897" i="1"/>
  <c r="I897" i="1"/>
  <c r="D897" i="1"/>
  <c r="C897" i="1"/>
  <c r="F897" i="1"/>
  <c r="B897" i="1"/>
  <c r="J897" i="1"/>
  <c r="A898" i="1" s="1"/>
  <c r="G897" i="1"/>
  <c r="S1110" i="1" l="1"/>
  <c r="M1111" i="1" s="1"/>
  <c r="O1110" i="1"/>
  <c r="P1110" i="1"/>
  <c r="R1110" i="1"/>
  <c r="Q1110" i="1"/>
  <c r="N1110" i="1"/>
  <c r="B898" i="1"/>
  <c r="J898" i="1"/>
  <c r="A899" i="1" s="1"/>
  <c r="G898" i="1"/>
  <c r="I898" i="1"/>
  <c r="C898" i="1"/>
  <c r="E898" i="1"/>
  <c r="D898" i="1"/>
  <c r="F898" i="1"/>
  <c r="S1111" i="1" l="1"/>
  <c r="M1112" i="1" s="1"/>
  <c r="O1111" i="1"/>
  <c r="Q1111" i="1"/>
  <c r="R1111" i="1"/>
  <c r="N1111" i="1"/>
  <c r="P1111" i="1"/>
  <c r="C899" i="1"/>
  <c r="F899" i="1"/>
  <c r="G899" i="1"/>
  <c r="J899" i="1"/>
  <c r="A900" i="1" s="1"/>
  <c r="I899" i="1"/>
  <c r="E899" i="1"/>
  <c r="D899" i="1"/>
  <c r="B899" i="1"/>
  <c r="S1112" i="1" l="1"/>
  <c r="M1113" i="1" s="1"/>
  <c r="P1112" i="1"/>
  <c r="N1112" i="1"/>
  <c r="Q1112" i="1"/>
  <c r="O1112" i="1"/>
  <c r="R1112" i="1"/>
  <c r="C900" i="1"/>
  <c r="G900" i="1"/>
  <c r="J900" i="1"/>
  <c r="A901" i="1" s="1"/>
  <c r="B900" i="1"/>
  <c r="E900" i="1"/>
  <c r="F900" i="1"/>
  <c r="D900" i="1"/>
  <c r="I900" i="1"/>
  <c r="S1113" i="1" l="1"/>
  <c r="M1114" i="1" s="1"/>
  <c r="N1113" i="1"/>
  <c r="Q1113" i="1"/>
  <c r="P1113" i="1"/>
  <c r="R1113" i="1"/>
  <c r="O1113" i="1"/>
  <c r="D901" i="1"/>
  <c r="G901" i="1"/>
  <c r="B901" i="1"/>
  <c r="E901" i="1"/>
  <c r="F901" i="1"/>
  <c r="C901" i="1"/>
  <c r="J901" i="1"/>
  <c r="A902" i="1" s="1"/>
  <c r="I901" i="1"/>
  <c r="S1114" i="1" l="1"/>
  <c r="M1115" i="1" s="1"/>
  <c r="Q1114" i="1"/>
  <c r="N1114" i="1"/>
  <c r="P1114" i="1"/>
  <c r="O1114" i="1"/>
  <c r="R1114" i="1"/>
  <c r="E902" i="1"/>
  <c r="G902" i="1"/>
  <c r="F902" i="1"/>
  <c r="B902" i="1"/>
  <c r="D902" i="1"/>
  <c r="I902" i="1"/>
  <c r="C902" i="1"/>
  <c r="J902" i="1"/>
  <c r="A903" i="1" s="1"/>
  <c r="S1115" i="1" l="1"/>
  <c r="M1116" i="1" s="1"/>
  <c r="Q1115" i="1"/>
  <c r="P1115" i="1"/>
  <c r="O1115" i="1"/>
  <c r="N1115" i="1"/>
  <c r="R1115" i="1"/>
  <c r="B903" i="1"/>
  <c r="D903" i="1"/>
  <c r="G903" i="1"/>
  <c r="E903" i="1"/>
  <c r="F903" i="1"/>
  <c r="J903" i="1"/>
  <c r="A904" i="1" s="1"/>
  <c r="C903" i="1"/>
  <c r="I903" i="1"/>
  <c r="S1116" i="1" l="1"/>
  <c r="M1117" i="1" s="1"/>
  <c r="P1116" i="1"/>
  <c r="R1116" i="1"/>
  <c r="O1116" i="1"/>
  <c r="N1116" i="1"/>
  <c r="Q1116" i="1"/>
  <c r="J904" i="1"/>
  <c r="A905" i="1" s="1"/>
  <c r="C904" i="1"/>
  <c r="D904" i="1"/>
  <c r="B904" i="1"/>
  <c r="E904" i="1"/>
  <c r="F904" i="1"/>
  <c r="G904" i="1"/>
  <c r="I904" i="1"/>
  <c r="S1117" i="1" l="1"/>
  <c r="M1118" i="1" s="1"/>
  <c r="N1117" i="1"/>
  <c r="P1117" i="1"/>
  <c r="O1117" i="1"/>
  <c r="R1117" i="1"/>
  <c r="Q1117" i="1"/>
  <c r="E905" i="1"/>
  <c r="I905" i="1"/>
  <c r="D905" i="1"/>
  <c r="B905" i="1"/>
  <c r="C905" i="1"/>
  <c r="J905" i="1"/>
  <c r="A906" i="1" s="1"/>
  <c r="G905" i="1"/>
  <c r="F905" i="1"/>
  <c r="S1118" i="1" l="1"/>
  <c r="M1119" i="1" s="1"/>
  <c r="O1118" i="1"/>
  <c r="N1118" i="1"/>
  <c r="Q1118" i="1"/>
  <c r="P1118" i="1"/>
  <c r="R1118" i="1"/>
  <c r="I906" i="1"/>
  <c r="C906" i="1"/>
  <c r="G906" i="1"/>
  <c r="J906" i="1"/>
  <c r="A907" i="1" s="1"/>
  <c r="D906" i="1"/>
  <c r="B906" i="1"/>
  <c r="F906" i="1"/>
  <c r="E906" i="1"/>
  <c r="S1119" i="1" l="1"/>
  <c r="M1120" i="1" s="1"/>
  <c r="N1119" i="1"/>
  <c r="Q1119" i="1"/>
  <c r="O1119" i="1"/>
  <c r="P1119" i="1"/>
  <c r="R1119" i="1"/>
  <c r="E907" i="1"/>
  <c r="G907" i="1"/>
  <c r="J907" i="1"/>
  <c r="A908" i="1" s="1"/>
  <c r="I907" i="1"/>
  <c r="F907" i="1"/>
  <c r="B907" i="1"/>
  <c r="D907" i="1"/>
  <c r="C907" i="1"/>
  <c r="S1120" i="1" l="1"/>
  <c r="M1121" i="1" s="1"/>
  <c r="N1120" i="1"/>
  <c r="Q1120" i="1"/>
  <c r="O1120" i="1"/>
  <c r="R1120" i="1"/>
  <c r="P1120" i="1"/>
  <c r="C908" i="1"/>
  <c r="E908" i="1"/>
  <c r="I908" i="1"/>
  <c r="F908" i="1"/>
  <c r="J908" i="1"/>
  <c r="A909" i="1" s="1"/>
  <c r="B908" i="1"/>
  <c r="D908" i="1"/>
  <c r="G908" i="1"/>
  <c r="S1121" i="1" l="1"/>
  <c r="M1122" i="1" s="1"/>
  <c r="R1121" i="1"/>
  <c r="O1121" i="1"/>
  <c r="P1121" i="1"/>
  <c r="Q1121" i="1"/>
  <c r="N1121" i="1"/>
  <c r="E909" i="1"/>
  <c r="F909" i="1"/>
  <c r="J909" i="1"/>
  <c r="A910" i="1" s="1"/>
  <c r="D909" i="1"/>
  <c r="I909" i="1"/>
  <c r="C909" i="1"/>
  <c r="B909" i="1"/>
  <c r="G909" i="1"/>
  <c r="S1122" i="1" l="1"/>
  <c r="M1123" i="1" s="1"/>
  <c r="O1122" i="1"/>
  <c r="R1122" i="1"/>
  <c r="N1122" i="1"/>
  <c r="Q1122" i="1"/>
  <c r="P1122" i="1"/>
  <c r="C910" i="1"/>
  <c r="E910" i="1"/>
  <c r="B910" i="1"/>
  <c r="F910" i="1"/>
  <c r="J910" i="1"/>
  <c r="A911" i="1" s="1"/>
  <c r="G910" i="1"/>
  <c r="I910" i="1"/>
  <c r="D910" i="1"/>
  <c r="S1123" i="1" l="1"/>
  <c r="M1124" i="1" s="1"/>
  <c r="Q1123" i="1"/>
  <c r="N1123" i="1"/>
  <c r="R1123" i="1"/>
  <c r="P1123" i="1"/>
  <c r="O1123" i="1"/>
  <c r="C911" i="1"/>
  <c r="G911" i="1"/>
  <c r="I911" i="1"/>
  <c r="D911" i="1"/>
  <c r="F911" i="1"/>
  <c r="J911" i="1"/>
  <c r="A912" i="1" s="1"/>
  <c r="E911" i="1"/>
  <c r="B911" i="1"/>
  <c r="S1124" i="1" l="1"/>
  <c r="M1125" i="1" s="1"/>
  <c r="N1124" i="1"/>
  <c r="Q1124" i="1"/>
  <c r="P1124" i="1"/>
  <c r="O1124" i="1"/>
  <c r="R1124" i="1"/>
  <c r="E912" i="1"/>
  <c r="G912" i="1"/>
  <c r="B912" i="1"/>
  <c r="C912" i="1"/>
  <c r="J912" i="1"/>
  <c r="A913" i="1" s="1"/>
  <c r="F912" i="1"/>
  <c r="D912" i="1"/>
  <c r="I912" i="1"/>
  <c r="S1125" i="1" l="1"/>
  <c r="M1126" i="1" s="1"/>
  <c r="N1125" i="1"/>
  <c r="P1125" i="1"/>
  <c r="Q1125" i="1"/>
  <c r="O1125" i="1"/>
  <c r="R1125" i="1"/>
  <c r="D913" i="1"/>
  <c r="B913" i="1"/>
  <c r="C913" i="1"/>
  <c r="F913" i="1"/>
  <c r="E913" i="1"/>
  <c r="G913" i="1"/>
  <c r="I913" i="1"/>
  <c r="J913" i="1"/>
  <c r="A914" i="1" s="1"/>
  <c r="S1126" i="1" l="1"/>
  <c r="M1127" i="1" s="1"/>
  <c r="Q1126" i="1"/>
  <c r="O1126" i="1"/>
  <c r="N1126" i="1"/>
  <c r="R1126" i="1"/>
  <c r="P1126" i="1"/>
  <c r="F914" i="1"/>
  <c r="E914" i="1"/>
  <c r="C914" i="1"/>
  <c r="J914" i="1"/>
  <c r="A915" i="1" s="1"/>
  <c r="I914" i="1"/>
  <c r="D914" i="1"/>
  <c r="G914" i="1"/>
  <c r="B914" i="1"/>
  <c r="S1127" i="1" l="1"/>
  <c r="M1128" i="1" s="1"/>
  <c r="Q1127" i="1"/>
  <c r="N1127" i="1"/>
  <c r="P1127" i="1"/>
  <c r="R1127" i="1"/>
  <c r="O1127" i="1"/>
  <c r="E915" i="1"/>
  <c r="I915" i="1"/>
  <c r="F915" i="1"/>
  <c r="B915" i="1"/>
  <c r="G915" i="1"/>
  <c r="J915" i="1"/>
  <c r="A916" i="1" s="1"/>
  <c r="C915" i="1"/>
  <c r="D915" i="1"/>
  <c r="S1128" i="1" l="1"/>
  <c r="M1129" i="1" s="1"/>
  <c r="P1128" i="1"/>
  <c r="R1128" i="1"/>
  <c r="Q1128" i="1"/>
  <c r="O1128" i="1"/>
  <c r="N1128" i="1"/>
  <c r="G916" i="1"/>
  <c r="E916" i="1"/>
  <c r="B916" i="1"/>
  <c r="D916" i="1"/>
  <c r="I916" i="1"/>
  <c r="F916" i="1"/>
  <c r="C916" i="1"/>
  <c r="J916" i="1"/>
  <c r="A917" i="1" s="1"/>
  <c r="S1129" i="1" l="1"/>
  <c r="M1130" i="1" s="1"/>
  <c r="R1129" i="1"/>
  <c r="O1129" i="1"/>
  <c r="P1129" i="1"/>
  <c r="Q1129" i="1"/>
  <c r="N1129" i="1"/>
  <c r="G917" i="1"/>
  <c r="E917" i="1"/>
  <c r="B917" i="1"/>
  <c r="C917" i="1"/>
  <c r="D917" i="1"/>
  <c r="F917" i="1"/>
  <c r="J917" i="1"/>
  <c r="A918" i="1" s="1"/>
  <c r="I917" i="1"/>
  <c r="S1130" i="1" l="1"/>
  <c r="M1131" i="1" s="1"/>
  <c r="O1130" i="1"/>
  <c r="Q1130" i="1"/>
  <c r="P1130" i="1"/>
  <c r="R1130" i="1"/>
  <c r="N1130" i="1"/>
  <c r="I918" i="1"/>
  <c r="B918" i="1"/>
  <c r="C918" i="1"/>
  <c r="J918" i="1"/>
  <c r="A919" i="1" s="1"/>
  <c r="E918" i="1"/>
  <c r="D918" i="1"/>
  <c r="G918" i="1"/>
  <c r="F918" i="1"/>
  <c r="S1131" i="1" l="1"/>
  <c r="M1132" i="1" s="1"/>
  <c r="Q1131" i="1"/>
  <c r="P1131" i="1"/>
  <c r="O1131" i="1"/>
  <c r="N1131" i="1"/>
  <c r="R1131" i="1"/>
  <c r="E919" i="1"/>
  <c r="B919" i="1"/>
  <c r="C919" i="1"/>
  <c r="D919" i="1"/>
  <c r="I919" i="1"/>
  <c r="J919" i="1"/>
  <c r="A920" i="1" s="1"/>
  <c r="F919" i="1"/>
  <c r="G919" i="1"/>
  <c r="S1132" i="1" l="1"/>
  <c r="M1133" i="1" s="1"/>
  <c r="R1132" i="1"/>
  <c r="Q1132" i="1"/>
  <c r="P1132" i="1"/>
  <c r="O1132" i="1"/>
  <c r="N1132" i="1"/>
  <c r="J920" i="1"/>
  <c r="A921" i="1" s="1"/>
  <c r="B920" i="1"/>
  <c r="C920" i="1"/>
  <c r="G920" i="1"/>
  <c r="I920" i="1"/>
  <c r="D920" i="1"/>
  <c r="E920" i="1"/>
  <c r="F920" i="1"/>
  <c r="S1133" i="1" l="1"/>
  <c r="M1134" i="1" s="1"/>
  <c r="P1133" i="1"/>
  <c r="N1133" i="1"/>
  <c r="R1133" i="1"/>
  <c r="Q1133" i="1"/>
  <c r="O1133" i="1"/>
  <c r="B921" i="1"/>
  <c r="J921" i="1"/>
  <c r="A922" i="1" s="1"/>
  <c r="E921" i="1"/>
  <c r="C921" i="1"/>
  <c r="G921" i="1"/>
  <c r="I921" i="1"/>
  <c r="F921" i="1"/>
  <c r="D921" i="1"/>
  <c r="S1134" i="1" l="1"/>
  <c r="M1135" i="1" s="1"/>
  <c r="O1134" i="1"/>
  <c r="N1134" i="1"/>
  <c r="P1134" i="1"/>
  <c r="R1134" i="1"/>
  <c r="Q1134" i="1"/>
  <c r="C922" i="1"/>
  <c r="G922" i="1"/>
  <c r="J922" i="1"/>
  <c r="A923" i="1" s="1"/>
  <c r="B922" i="1"/>
  <c r="I922" i="1"/>
  <c r="E922" i="1"/>
  <c r="F922" i="1"/>
  <c r="D922" i="1"/>
  <c r="S1135" i="1" l="1"/>
  <c r="M1136" i="1" s="1"/>
  <c r="Q1135" i="1"/>
  <c r="P1135" i="1"/>
  <c r="N1135" i="1"/>
  <c r="O1135" i="1"/>
  <c r="R1135" i="1"/>
  <c r="J923" i="1"/>
  <c r="A924" i="1" s="1"/>
  <c r="B923" i="1"/>
  <c r="F923" i="1"/>
  <c r="G923" i="1"/>
  <c r="I923" i="1"/>
  <c r="C923" i="1"/>
  <c r="E923" i="1"/>
  <c r="D923" i="1"/>
  <c r="S1136" i="1" l="1"/>
  <c r="M1137" i="1" s="1"/>
  <c r="R1136" i="1"/>
  <c r="P1136" i="1"/>
  <c r="O1136" i="1"/>
  <c r="N1136" i="1"/>
  <c r="Q1136" i="1"/>
  <c r="J924" i="1"/>
  <c r="A925" i="1" s="1"/>
  <c r="G924" i="1"/>
  <c r="E924" i="1"/>
  <c r="F924" i="1"/>
  <c r="D924" i="1"/>
  <c r="B924" i="1"/>
  <c r="I924" i="1"/>
  <c r="C924" i="1"/>
  <c r="S1137" i="1" l="1"/>
  <c r="M1138" i="1" s="1"/>
  <c r="P1137" i="1"/>
  <c r="O1137" i="1"/>
  <c r="N1137" i="1"/>
  <c r="R1137" i="1"/>
  <c r="Q1137" i="1"/>
  <c r="D925" i="1"/>
  <c r="B925" i="1"/>
  <c r="I925" i="1"/>
  <c r="E925" i="1"/>
  <c r="C925" i="1"/>
  <c r="J925" i="1"/>
  <c r="A926" i="1" s="1"/>
  <c r="F925" i="1"/>
  <c r="G925" i="1"/>
  <c r="S1138" i="1" l="1"/>
  <c r="M1139" i="1" s="1"/>
  <c r="N1138" i="1"/>
  <c r="R1138" i="1"/>
  <c r="P1138" i="1"/>
  <c r="O1138" i="1"/>
  <c r="Q1138" i="1"/>
  <c r="C926" i="1"/>
  <c r="F926" i="1"/>
  <c r="J926" i="1"/>
  <c r="A927" i="1" s="1"/>
  <c r="I926" i="1"/>
  <c r="G926" i="1"/>
  <c r="B926" i="1"/>
  <c r="E926" i="1"/>
  <c r="D926" i="1"/>
  <c r="S1139" i="1" l="1"/>
  <c r="M1140" i="1" s="1"/>
  <c r="R1139" i="1"/>
  <c r="N1139" i="1"/>
  <c r="Q1139" i="1"/>
  <c r="O1139" i="1"/>
  <c r="P1139" i="1"/>
  <c r="F927" i="1"/>
  <c r="I927" i="1"/>
  <c r="G927" i="1"/>
  <c r="B927" i="1"/>
  <c r="J927" i="1"/>
  <c r="A928" i="1" s="1"/>
  <c r="D927" i="1"/>
  <c r="E927" i="1"/>
  <c r="C927" i="1"/>
  <c r="S1140" i="1" l="1"/>
  <c r="M1141" i="1" s="1"/>
  <c r="R1140" i="1"/>
  <c r="O1140" i="1"/>
  <c r="P1140" i="1"/>
  <c r="N1140" i="1"/>
  <c r="Q1140" i="1"/>
  <c r="B928" i="1"/>
  <c r="C928" i="1"/>
  <c r="J928" i="1"/>
  <c r="A929" i="1" s="1"/>
  <c r="I928" i="1"/>
  <c r="G928" i="1"/>
  <c r="D928" i="1"/>
  <c r="F928" i="1"/>
  <c r="E928" i="1"/>
  <c r="S1141" i="1" l="1"/>
  <c r="M1142" i="1" s="1"/>
  <c r="P1141" i="1"/>
  <c r="R1141" i="1"/>
  <c r="Q1141" i="1"/>
  <c r="O1141" i="1"/>
  <c r="N1141" i="1"/>
  <c r="F929" i="1"/>
  <c r="D929" i="1"/>
  <c r="I929" i="1"/>
  <c r="B929" i="1"/>
  <c r="E929" i="1"/>
  <c r="J929" i="1"/>
  <c r="A930" i="1" s="1"/>
  <c r="G929" i="1"/>
  <c r="C929" i="1"/>
  <c r="S1142" i="1" l="1"/>
  <c r="M1143" i="1" s="1"/>
  <c r="Q1142" i="1"/>
  <c r="O1142" i="1"/>
  <c r="R1142" i="1"/>
  <c r="N1142" i="1"/>
  <c r="P1142" i="1"/>
  <c r="D930" i="1"/>
  <c r="B930" i="1"/>
  <c r="C930" i="1"/>
  <c r="J930" i="1"/>
  <c r="A931" i="1" s="1"/>
  <c r="F930" i="1"/>
  <c r="E930" i="1"/>
  <c r="I930" i="1"/>
  <c r="G930" i="1"/>
  <c r="S1143" i="1" l="1"/>
  <c r="M1144" i="1" s="1"/>
  <c r="N1143" i="1"/>
  <c r="Q1143" i="1"/>
  <c r="R1143" i="1"/>
  <c r="O1143" i="1"/>
  <c r="P1143" i="1"/>
  <c r="B931" i="1"/>
  <c r="G931" i="1"/>
  <c r="D931" i="1"/>
  <c r="F931" i="1"/>
  <c r="I931" i="1"/>
  <c r="C931" i="1"/>
  <c r="J931" i="1"/>
  <c r="A932" i="1" s="1"/>
  <c r="E931" i="1"/>
  <c r="S1144" i="1" l="1"/>
  <c r="M1145" i="1" s="1"/>
  <c r="O1144" i="1"/>
  <c r="Q1144" i="1"/>
  <c r="N1144" i="1"/>
  <c r="R1144" i="1"/>
  <c r="P1144" i="1"/>
  <c r="B932" i="1"/>
  <c r="J932" i="1"/>
  <c r="A933" i="1" s="1"/>
  <c r="I932" i="1"/>
  <c r="F932" i="1"/>
  <c r="C932" i="1"/>
  <c r="E932" i="1"/>
  <c r="G932" i="1"/>
  <c r="D932" i="1"/>
  <c r="S1145" i="1" l="1"/>
  <c r="M1146" i="1" s="1"/>
  <c r="N1145" i="1"/>
  <c r="Q1145" i="1"/>
  <c r="P1145" i="1"/>
  <c r="R1145" i="1"/>
  <c r="O1145" i="1"/>
  <c r="D933" i="1"/>
  <c r="E933" i="1"/>
  <c r="I933" i="1"/>
  <c r="C933" i="1"/>
  <c r="B933" i="1"/>
  <c r="J933" i="1"/>
  <c r="A934" i="1" s="1"/>
  <c r="G933" i="1"/>
  <c r="F933" i="1"/>
  <c r="S1146" i="1" l="1"/>
  <c r="M1147" i="1" s="1"/>
  <c r="N1146" i="1"/>
  <c r="O1146" i="1"/>
  <c r="Q1146" i="1"/>
  <c r="R1146" i="1"/>
  <c r="P1146" i="1"/>
  <c r="F934" i="1"/>
  <c r="J934" i="1"/>
  <c r="A935" i="1" s="1"/>
  <c r="I934" i="1"/>
  <c r="D934" i="1"/>
  <c r="B934" i="1"/>
  <c r="G934" i="1"/>
  <c r="C934" i="1"/>
  <c r="E934" i="1"/>
  <c r="S1147" i="1" l="1"/>
  <c r="M1148" i="1" s="1"/>
  <c r="R1147" i="1"/>
  <c r="P1147" i="1"/>
  <c r="O1147" i="1"/>
  <c r="Q1147" i="1"/>
  <c r="N1147" i="1"/>
  <c r="G935" i="1"/>
  <c r="I935" i="1"/>
  <c r="E935" i="1"/>
  <c r="C935" i="1"/>
  <c r="F935" i="1"/>
  <c r="J935" i="1"/>
  <c r="A936" i="1" s="1"/>
  <c r="D935" i="1"/>
  <c r="B935" i="1"/>
  <c r="S1148" i="1" l="1"/>
  <c r="M1149" i="1" s="1"/>
  <c r="O1148" i="1"/>
  <c r="N1148" i="1"/>
  <c r="Q1148" i="1"/>
  <c r="P1148" i="1"/>
  <c r="R1148" i="1"/>
  <c r="F936" i="1"/>
  <c r="I936" i="1"/>
  <c r="J936" i="1"/>
  <c r="A937" i="1" s="1"/>
  <c r="D936" i="1"/>
  <c r="C936" i="1"/>
  <c r="E936" i="1"/>
  <c r="G936" i="1"/>
  <c r="B936" i="1"/>
  <c r="S1149" i="1" l="1"/>
  <c r="M1150" i="1" s="1"/>
  <c r="N1149" i="1"/>
  <c r="O1149" i="1"/>
  <c r="R1149" i="1"/>
  <c r="P1149" i="1"/>
  <c r="Q1149" i="1"/>
  <c r="I937" i="1"/>
  <c r="D937" i="1"/>
  <c r="F937" i="1"/>
  <c r="G937" i="1"/>
  <c r="E937" i="1"/>
  <c r="C937" i="1"/>
  <c r="B937" i="1"/>
  <c r="J937" i="1"/>
  <c r="A938" i="1" s="1"/>
  <c r="S1150" i="1" l="1"/>
  <c r="M1151" i="1" s="1"/>
  <c r="Q1150" i="1"/>
  <c r="N1150" i="1"/>
  <c r="P1150" i="1"/>
  <c r="O1150" i="1"/>
  <c r="R1150" i="1"/>
  <c r="B938" i="1"/>
  <c r="G938" i="1"/>
  <c r="J938" i="1"/>
  <c r="A939" i="1" s="1"/>
  <c r="D938" i="1"/>
  <c r="E938" i="1"/>
  <c r="C938" i="1"/>
  <c r="F938" i="1"/>
  <c r="I938" i="1"/>
  <c r="S1151" i="1" l="1"/>
  <c r="M1152" i="1" s="1"/>
  <c r="Q1151" i="1"/>
  <c r="P1151" i="1"/>
  <c r="O1151" i="1"/>
  <c r="N1151" i="1"/>
  <c r="R1151" i="1"/>
  <c r="J939" i="1"/>
  <c r="A940" i="1" s="1"/>
  <c r="C939" i="1"/>
  <c r="E939" i="1"/>
  <c r="F939" i="1"/>
  <c r="D939" i="1"/>
  <c r="I939" i="1"/>
  <c r="B939" i="1"/>
  <c r="G939" i="1"/>
  <c r="S1152" i="1" l="1"/>
  <c r="M1153" i="1" s="1"/>
  <c r="P1152" i="1"/>
  <c r="R1152" i="1"/>
  <c r="O1152" i="1"/>
  <c r="Q1152" i="1"/>
  <c r="N1152" i="1"/>
  <c r="C940" i="1"/>
  <c r="G940" i="1"/>
  <c r="E940" i="1"/>
  <c r="J940" i="1"/>
  <c r="A941" i="1" s="1"/>
  <c r="B940" i="1"/>
  <c r="I940" i="1"/>
  <c r="F940" i="1"/>
  <c r="D940" i="1"/>
  <c r="S1153" i="1" l="1"/>
  <c r="M1154" i="1" s="1"/>
  <c r="R1153" i="1"/>
  <c r="N1153" i="1"/>
  <c r="O1153" i="1"/>
  <c r="P1153" i="1"/>
  <c r="Q1153" i="1"/>
  <c r="B941" i="1"/>
  <c r="E941" i="1"/>
  <c r="G941" i="1"/>
  <c r="I941" i="1"/>
  <c r="J941" i="1"/>
  <c r="A942" i="1" s="1"/>
  <c r="D941" i="1"/>
  <c r="F941" i="1"/>
  <c r="C941" i="1"/>
  <c r="S1154" i="1" l="1"/>
  <c r="M1155" i="1" s="1"/>
  <c r="Q1154" i="1"/>
  <c r="N1154" i="1"/>
  <c r="P1154" i="1"/>
  <c r="O1154" i="1"/>
  <c r="R1154" i="1"/>
  <c r="D942" i="1"/>
  <c r="J942" i="1"/>
  <c r="A943" i="1" s="1"/>
  <c r="C942" i="1"/>
  <c r="B942" i="1"/>
  <c r="F942" i="1"/>
  <c r="G942" i="1"/>
  <c r="E942" i="1"/>
  <c r="I942" i="1"/>
  <c r="S1155" i="1" l="1"/>
  <c r="M1156" i="1" s="1"/>
  <c r="O1155" i="1"/>
  <c r="P1155" i="1"/>
  <c r="R1155" i="1"/>
  <c r="Q1155" i="1"/>
  <c r="N1155" i="1"/>
  <c r="D943" i="1"/>
  <c r="I943" i="1"/>
  <c r="E943" i="1"/>
  <c r="G943" i="1"/>
  <c r="J943" i="1"/>
  <c r="A944" i="1" s="1"/>
  <c r="B943" i="1"/>
  <c r="F943" i="1"/>
  <c r="C943" i="1"/>
  <c r="S1156" i="1" l="1"/>
  <c r="M1157" i="1" s="1"/>
  <c r="N1156" i="1"/>
  <c r="Q1156" i="1"/>
  <c r="O1156" i="1"/>
  <c r="P1156" i="1"/>
  <c r="R1156" i="1"/>
  <c r="G944" i="1"/>
  <c r="I944" i="1"/>
  <c r="B944" i="1"/>
  <c r="C944" i="1"/>
  <c r="D944" i="1"/>
  <c r="F944" i="1"/>
  <c r="J944" i="1"/>
  <c r="A945" i="1" s="1"/>
  <c r="E944" i="1"/>
  <c r="S1157" i="1" l="1"/>
  <c r="M1158" i="1" s="1"/>
  <c r="Q1157" i="1"/>
  <c r="P1157" i="1"/>
  <c r="R1157" i="1"/>
  <c r="N1157" i="1"/>
  <c r="O1157" i="1"/>
  <c r="I945" i="1"/>
  <c r="D945" i="1"/>
  <c r="F945" i="1"/>
  <c r="G945" i="1"/>
  <c r="E945" i="1"/>
  <c r="C945" i="1"/>
  <c r="B945" i="1"/>
  <c r="J945" i="1"/>
  <c r="A946" i="1" s="1"/>
  <c r="S1158" i="1" l="1"/>
  <c r="M1159" i="1" s="1"/>
  <c r="R1158" i="1"/>
  <c r="O1158" i="1"/>
  <c r="N1158" i="1"/>
  <c r="Q1158" i="1"/>
  <c r="P1158" i="1"/>
  <c r="D946" i="1"/>
  <c r="J946" i="1"/>
  <c r="A947" i="1" s="1"/>
  <c r="I946" i="1"/>
  <c r="B946" i="1"/>
  <c r="G946" i="1"/>
  <c r="C946" i="1"/>
  <c r="E946" i="1"/>
  <c r="F946" i="1"/>
  <c r="S1159" i="1" l="1"/>
  <c r="M1160" i="1" s="1"/>
  <c r="Q1159" i="1"/>
  <c r="R1159" i="1"/>
  <c r="N1159" i="1"/>
  <c r="P1159" i="1"/>
  <c r="O1159" i="1"/>
  <c r="B947" i="1"/>
  <c r="F947" i="1"/>
  <c r="C947" i="1"/>
  <c r="J947" i="1"/>
  <c r="A948" i="1" s="1"/>
  <c r="E947" i="1"/>
  <c r="I947" i="1"/>
  <c r="G947" i="1"/>
  <c r="D947" i="1"/>
  <c r="S1160" i="1" l="1"/>
  <c r="M1161" i="1" s="1"/>
  <c r="O1160" i="1"/>
  <c r="N1160" i="1"/>
  <c r="R1160" i="1"/>
  <c r="Q1160" i="1"/>
  <c r="P1160" i="1"/>
  <c r="F948" i="1"/>
  <c r="D948" i="1"/>
  <c r="G948" i="1"/>
  <c r="J948" i="1"/>
  <c r="A949" i="1" s="1"/>
  <c r="B948" i="1"/>
  <c r="C948" i="1"/>
  <c r="I948" i="1"/>
  <c r="E948" i="1"/>
  <c r="S1161" i="1" l="1"/>
  <c r="M1162" i="1" s="1"/>
  <c r="Q1161" i="1"/>
  <c r="R1161" i="1"/>
  <c r="N1161" i="1"/>
  <c r="P1161" i="1"/>
  <c r="O1161" i="1"/>
  <c r="F949" i="1"/>
  <c r="I949" i="1"/>
  <c r="E949" i="1"/>
  <c r="D949" i="1"/>
  <c r="B949" i="1"/>
  <c r="J949" i="1"/>
  <c r="A950" i="1" s="1"/>
  <c r="C949" i="1"/>
  <c r="G949" i="1"/>
  <c r="S1162" i="1" l="1"/>
  <c r="M1163" i="1" s="1"/>
  <c r="R1162" i="1"/>
  <c r="P1162" i="1"/>
  <c r="O1162" i="1"/>
  <c r="Q1162" i="1"/>
  <c r="N1162" i="1"/>
  <c r="F950" i="1"/>
  <c r="J950" i="1"/>
  <c r="A951" i="1" s="1"/>
  <c r="I950" i="1"/>
  <c r="C950" i="1"/>
  <c r="E950" i="1"/>
  <c r="B950" i="1"/>
  <c r="G950" i="1"/>
  <c r="D950" i="1"/>
  <c r="S1163" i="1" l="1"/>
  <c r="M1164" i="1" s="1"/>
  <c r="N1163" i="1"/>
  <c r="Q1163" i="1"/>
  <c r="R1163" i="1"/>
  <c r="O1163" i="1"/>
  <c r="P1163" i="1"/>
  <c r="I951" i="1"/>
  <c r="J951" i="1"/>
  <c r="A952" i="1" s="1"/>
  <c r="D951" i="1"/>
  <c r="E951" i="1"/>
  <c r="C951" i="1"/>
  <c r="B951" i="1"/>
  <c r="F951" i="1"/>
  <c r="G951" i="1"/>
  <c r="S1164" i="1" l="1"/>
  <c r="M1165" i="1" s="1"/>
  <c r="R1164" i="1"/>
  <c r="N1164" i="1"/>
  <c r="O1164" i="1"/>
  <c r="Q1164" i="1"/>
  <c r="P1164" i="1"/>
  <c r="E952" i="1"/>
  <c r="C952" i="1"/>
  <c r="G952" i="1"/>
  <c r="F952" i="1"/>
  <c r="I952" i="1"/>
  <c r="B952" i="1"/>
  <c r="J952" i="1"/>
  <c r="A953" i="1" s="1"/>
  <c r="D952" i="1"/>
  <c r="S1165" i="1" l="1"/>
  <c r="M1166" i="1" s="1"/>
  <c r="N1165" i="1"/>
  <c r="P1165" i="1"/>
  <c r="O1165" i="1"/>
  <c r="Q1165" i="1"/>
  <c r="R1165" i="1"/>
  <c r="I953" i="1"/>
  <c r="G953" i="1"/>
  <c r="C953" i="1"/>
  <c r="J953" i="1"/>
  <c r="A954" i="1" s="1"/>
  <c r="E953" i="1"/>
  <c r="B953" i="1"/>
  <c r="D953" i="1"/>
  <c r="F953" i="1"/>
  <c r="S1166" i="1" l="1"/>
  <c r="M1167" i="1" s="1"/>
  <c r="N1166" i="1"/>
  <c r="P1166" i="1"/>
  <c r="R1166" i="1"/>
  <c r="Q1166" i="1"/>
  <c r="O1166" i="1"/>
  <c r="E954" i="1"/>
  <c r="G954" i="1"/>
  <c r="F954" i="1"/>
  <c r="B954" i="1"/>
  <c r="I954" i="1"/>
  <c r="C954" i="1"/>
  <c r="J954" i="1"/>
  <c r="A955" i="1" s="1"/>
  <c r="D954" i="1"/>
  <c r="S1167" i="1" l="1"/>
  <c r="M1168" i="1" s="1"/>
  <c r="Q1167" i="1"/>
  <c r="R1167" i="1"/>
  <c r="N1167" i="1"/>
  <c r="O1167" i="1"/>
  <c r="P1167" i="1"/>
  <c r="I955" i="1"/>
  <c r="C955" i="1"/>
  <c r="G955" i="1"/>
  <c r="J955" i="1"/>
  <c r="A956" i="1" s="1"/>
  <c r="B955" i="1"/>
  <c r="F955" i="1"/>
  <c r="E955" i="1"/>
  <c r="D955" i="1"/>
  <c r="S1168" i="1" l="1"/>
  <c r="M1169" i="1" s="1"/>
  <c r="Q1168" i="1"/>
  <c r="O1168" i="1"/>
  <c r="P1168" i="1"/>
  <c r="R1168" i="1"/>
  <c r="N1168" i="1"/>
  <c r="E956" i="1"/>
  <c r="B956" i="1"/>
  <c r="C956" i="1"/>
  <c r="I956" i="1"/>
  <c r="J956" i="1"/>
  <c r="A957" i="1" s="1"/>
  <c r="G956" i="1"/>
  <c r="D956" i="1"/>
  <c r="F956" i="1"/>
  <c r="S1169" i="1" l="1"/>
  <c r="M1170" i="1" s="1"/>
  <c r="N1169" i="1"/>
  <c r="P1169" i="1"/>
  <c r="O1169" i="1"/>
  <c r="R1169" i="1"/>
  <c r="Q1169" i="1"/>
  <c r="D957" i="1"/>
  <c r="F957" i="1"/>
  <c r="C957" i="1"/>
  <c r="E957" i="1"/>
  <c r="J957" i="1"/>
  <c r="A958" i="1" s="1"/>
  <c r="G957" i="1"/>
  <c r="B957" i="1"/>
  <c r="I957" i="1"/>
  <c r="S1170" i="1" l="1"/>
  <c r="M1171" i="1" s="1"/>
  <c r="N1170" i="1"/>
  <c r="P1170" i="1"/>
  <c r="O1170" i="1"/>
  <c r="Q1170" i="1"/>
  <c r="R1170" i="1"/>
  <c r="C958" i="1"/>
  <c r="D958" i="1"/>
  <c r="F958" i="1"/>
  <c r="I958" i="1"/>
  <c r="J958" i="1"/>
  <c r="A959" i="1" s="1"/>
  <c r="B958" i="1"/>
  <c r="G958" i="1"/>
  <c r="E958" i="1"/>
  <c r="S1171" i="1" l="1"/>
  <c r="M1172" i="1" s="1"/>
  <c r="O1171" i="1"/>
  <c r="N1171" i="1"/>
  <c r="Q1171" i="1"/>
  <c r="P1171" i="1"/>
  <c r="R1171" i="1"/>
  <c r="B959" i="1"/>
  <c r="I959" i="1"/>
  <c r="F959" i="1"/>
  <c r="J959" i="1"/>
  <c r="A960" i="1" s="1"/>
  <c r="C959" i="1"/>
  <c r="G959" i="1"/>
  <c r="E959" i="1"/>
  <c r="D959" i="1"/>
  <c r="S1172" i="1" l="1"/>
  <c r="M1173" i="1" s="1"/>
  <c r="R1172" i="1"/>
  <c r="P1172" i="1"/>
  <c r="N1172" i="1"/>
  <c r="O1172" i="1"/>
  <c r="Q1172" i="1"/>
  <c r="E960" i="1"/>
  <c r="B960" i="1"/>
  <c r="C960" i="1"/>
  <c r="F960" i="1"/>
  <c r="I960" i="1"/>
  <c r="G960" i="1"/>
  <c r="J960" i="1"/>
  <c r="A961" i="1" s="1"/>
  <c r="D960" i="1"/>
  <c r="S1173" i="1" l="1"/>
  <c r="M1174" i="1" s="1"/>
  <c r="Q1173" i="1"/>
  <c r="N1173" i="1"/>
  <c r="O1173" i="1"/>
  <c r="R1173" i="1"/>
  <c r="P1173" i="1"/>
  <c r="J961" i="1"/>
  <c r="A962" i="1" s="1"/>
  <c r="E961" i="1"/>
  <c r="I961" i="1"/>
  <c r="C961" i="1"/>
  <c r="G961" i="1"/>
  <c r="F961" i="1"/>
  <c r="B961" i="1"/>
  <c r="D961" i="1"/>
  <c r="S1174" i="1" l="1"/>
  <c r="M1175" i="1" s="1"/>
  <c r="P1174" i="1"/>
  <c r="R1174" i="1"/>
  <c r="N1174" i="1"/>
  <c r="O1174" i="1"/>
  <c r="Q1174" i="1"/>
  <c r="C962" i="1"/>
  <c r="G962" i="1"/>
  <c r="J962" i="1"/>
  <c r="A963" i="1" s="1"/>
  <c r="D962" i="1"/>
  <c r="B962" i="1"/>
  <c r="E962" i="1"/>
  <c r="F962" i="1"/>
  <c r="I962" i="1"/>
  <c r="S1175" i="1" l="1"/>
  <c r="M1176" i="1" s="1"/>
  <c r="R1175" i="1"/>
  <c r="O1175" i="1"/>
  <c r="Q1175" i="1"/>
  <c r="N1175" i="1"/>
  <c r="P1175" i="1"/>
  <c r="J963" i="1"/>
  <c r="A964" i="1" s="1"/>
  <c r="B963" i="1"/>
  <c r="G963" i="1"/>
  <c r="E963" i="1"/>
  <c r="C963" i="1"/>
  <c r="D963" i="1"/>
  <c r="F963" i="1"/>
  <c r="I963" i="1"/>
  <c r="S1176" i="1" l="1"/>
  <c r="M1177" i="1" s="1"/>
  <c r="N1176" i="1"/>
  <c r="Q1176" i="1"/>
  <c r="P1176" i="1"/>
  <c r="R1176" i="1"/>
  <c r="O1176" i="1"/>
  <c r="F964" i="1"/>
  <c r="B964" i="1"/>
  <c r="E964" i="1"/>
  <c r="I964" i="1"/>
  <c r="C964" i="1"/>
  <c r="D964" i="1"/>
  <c r="J964" i="1"/>
  <c r="A965" i="1" s="1"/>
  <c r="G964" i="1"/>
  <c r="S1177" i="1" l="1"/>
  <c r="M1178" i="1" s="1"/>
  <c r="O1177" i="1"/>
  <c r="Q1177" i="1"/>
  <c r="P1177" i="1"/>
  <c r="R1177" i="1"/>
  <c r="N1177" i="1"/>
  <c r="E965" i="1"/>
  <c r="F965" i="1"/>
  <c r="B965" i="1"/>
  <c r="G965" i="1"/>
  <c r="I965" i="1"/>
  <c r="C965" i="1"/>
  <c r="J965" i="1"/>
  <c r="A966" i="1" s="1"/>
  <c r="D965" i="1"/>
  <c r="S1178" i="1" l="1"/>
  <c r="M1179" i="1" s="1"/>
  <c r="P1178" i="1"/>
  <c r="N1178" i="1"/>
  <c r="O1178" i="1"/>
  <c r="R1178" i="1"/>
  <c r="Q1178" i="1"/>
  <c r="C966" i="1"/>
  <c r="B966" i="1"/>
  <c r="E966" i="1"/>
  <c r="G966" i="1"/>
  <c r="I966" i="1"/>
  <c r="J966" i="1"/>
  <c r="A967" i="1" s="1"/>
  <c r="F966" i="1"/>
  <c r="D966" i="1"/>
  <c r="S1179" i="1" l="1"/>
  <c r="M1180" i="1" s="1"/>
  <c r="R1179" i="1"/>
  <c r="O1179" i="1"/>
  <c r="Q1179" i="1"/>
  <c r="N1179" i="1"/>
  <c r="P1179" i="1"/>
  <c r="G967" i="1"/>
  <c r="F967" i="1"/>
  <c r="C967" i="1"/>
  <c r="I967" i="1"/>
  <c r="B967" i="1"/>
  <c r="D967" i="1"/>
  <c r="J967" i="1"/>
  <c r="A968" i="1" s="1"/>
  <c r="E967" i="1"/>
  <c r="S1180" i="1" l="1"/>
  <c r="M1181" i="1" s="1"/>
  <c r="Q1180" i="1"/>
  <c r="N1180" i="1"/>
  <c r="O1180" i="1"/>
  <c r="P1180" i="1"/>
  <c r="R1180" i="1"/>
  <c r="I968" i="1"/>
  <c r="B968" i="1"/>
  <c r="E968" i="1"/>
  <c r="G968" i="1"/>
  <c r="J968" i="1"/>
  <c r="A969" i="1" s="1"/>
  <c r="D968" i="1"/>
  <c r="C968" i="1"/>
  <c r="F968" i="1"/>
  <c r="S1181" i="1" l="1"/>
  <c r="M1182" i="1" s="1"/>
  <c r="R1181" i="1"/>
  <c r="O1181" i="1"/>
  <c r="Q1181" i="1"/>
  <c r="P1181" i="1"/>
  <c r="N1181" i="1"/>
  <c r="B969" i="1"/>
  <c r="C969" i="1"/>
  <c r="E969" i="1"/>
  <c r="J969" i="1"/>
  <c r="A970" i="1" s="1"/>
  <c r="F969" i="1"/>
  <c r="D969" i="1"/>
  <c r="I969" i="1"/>
  <c r="G969" i="1"/>
  <c r="S1182" i="1" l="1"/>
  <c r="M1183" i="1" s="1"/>
  <c r="O1182" i="1"/>
  <c r="Q1182" i="1"/>
  <c r="N1182" i="1"/>
  <c r="P1182" i="1"/>
  <c r="R1182" i="1"/>
  <c r="E970" i="1"/>
  <c r="G970" i="1"/>
  <c r="C970" i="1"/>
  <c r="I970" i="1"/>
  <c r="F970" i="1"/>
  <c r="B970" i="1"/>
  <c r="J970" i="1"/>
  <c r="A971" i="1" s="1"/>
  <c r="D970" i="1"/>
  <c r="S1183" i="1" l="1"/>
  <c r="M1184" i="1" s="1"/>
  <c r="N1183" i="1"/>
  <c r="O1183" i="1"/>
  <c r="R1183" i="1"/>
  <c r="P1183" i="1"/>
  <c r="Q1183" i="1"/>
  <c r="I971" i="1"/>
  <c r="E971" i="1"/>
  <c r="D971" i="1"/>
  <c r="B971" i="1"/>
  <c r="F971" i="1"/>
  <c r="G971" i="1"/>
  <c r="J971" i="1"/>
  <c r="A972" i="1" s="1"/>
  <c r="C971" i="1"/>
  <c r="S1184" i="1" l="1"/>
  <c r="M1185" i="1" s="1"/>
  <c r="P1184" i="1"/>
  <c r="Q1184" i="1"/>
  <c r="N1184" i="1"/>
  <c r="O1184" i="1"/>
  <c r="R1184" i="1"/>
  <c r="D972" i="1"/>
  <c r="J972" i="1"/>
  <c r="A973" i="1" s="1"/>
  <c r="E972" i="1"/>
  <c r="G972" i="1"/>
  <c r="B972" i="1"/>
  <c r="I972" i="1"/>
  <c r="F972" i="1"/>
  <c r="C972" i="1"/>
  <c r="S1185" i="1" l="1"/>
  <c r="M1186" i="1" s="1"/>
  <c r="P1185" i="1"/>
  <c r="N1185" i="1"/>
  <c r="R1185" i="1"/>
  <c r="O1185" i="1"/>
  <c r="Q1185" i="1"/>
  <c r="F973" i="1"/>
  <c r="G973" i="1"/>
  <c r="E973" i="1"/>
  <c r="I973" i="1"/>
  <c r="J973" i="1"/>
  <c r="A974" i="1" s="1"/>
  <c r="D973" i="1"/>
  <c r="C973" i="1"/>
  <c r="B973" i="1"/>
  <c r="S1186" i="1" l="1"/>
  <c r="M1187" i="1" s="1"/>
  <c r="O1186" i="1"/>
  <c r="N1186" i="1"/>
  <c r="R1186" i="1"/>
  <c r="Q1186" i="1"/>
  <c r="P1186" i="1"/>
  <c r="B974" i="1"/>
  <c r="E974" i="1"/>
  <c r="G974" i="1"/>
  <c r="F974" i="1"/>
  <c r="C974" i="1"/>
  <c r="D974" i="1"/>
  <c r="I974" i="1"/>
  <c r="J974" i="1"/>
  <c r="A975" i="1" s="1"/>
  <c r="S1187" i="1" l="1"/>
  <c r="M1188" i="1" s="1"/>
  <c r="O1187" i="1"/>
  <c r="R1187" i="1"/>
  <c r="P1187" i="1"/>
  <c r="Q1187" i="1"/>
  <c r="N1187" i="1"/>
  <c r="G975" i="1"/>
  <c r="J975" i="1"/>
  <c r="A976" i="1" s="1"/>
  <c r="I975" i="1"/>
  <c r="D975" i="1"/>
  <c r="B975" i="1"/>
  <c r="C975" i="1"/>
  <c r="E975" i="1"/>
  <c r="F975" i="1"/>
  <c r="S1188" i="1" l="1"/>
  <c r="M1189" i="1" s="1"/>
  <c r="N1188" i="1"/>
  <c r="Q1188" i="1"/>
  <c r="R1188" i="1"/>
  <c r="O1188" i="1"/>
  <c r="P1188" i="1"/>
  <c r="J976" i="1"/>
  <c r="A977" i="1" s="1"/>
  <c r="B976" i="1"/>
  <c r="G976" i="1"/>
  <c r="E976" i="1"/>
  <c r="C976" i="1"/>
  <c r="F976" i="1"/>
  <c r="I976" i="1"/>
  <c r="D976" i="1"/>
  <c r="S1189" i="1" l="1"/>
  <c r="M1190" i="1" s="1"/>
  <c r="Q1189" i="1"/>
  <c r="O1189" i="1"/>
  <c r="P1189" i="1"/>
  <c r="N1189" i="1"/>
  <c r="R1189" i="1"/>
  <c r="F977" i="1"/>
  <c r="C977" i="1"/>
  <c r="I977" i="1"/>
  <c r="B977" i="1"/>
  <c r="D977" i="1"/>
  <c r="E977" i="1"/>
  <c r="G977" i="1"/>
  <c r="J977" i="1"/>
  <c r="A978" i="1" s="1"/>
  <c r="S1190" i="1" l="1"/>
  <c r="M1191" i="1" s="1"/>
  <c r="P1190" i="1"/>
  <c r="N1190" i="1"/>
  <c r="R1190" i="1"/>
  <c r="O1190" i="1"/>
  <c r="Q1190" i="1"/>
  <c r="C978" i="1"/>
  <c r="I978" i="1"/>
  <c r="B978" i="1"/>
  <c r="J978" i="1"/>
  <c r="A979" i="1" s="1"/>
  <c r="D978" i="1"/>
  <c r="F978" i="1"/>
  <c r="G978" i="1"/>
  <c r="E978" i="1"/>
  <c r="S1191" i="1" l="1"/>
  <c r="M1192" i="1" s="1"/>
  <c r="R1191" i="1"/>
  <c r="N1191" i="1"/>
  <c r="P1191" i="1"/>
  <c r="O1191" i="1"/>
  <c r="Q1191" i="1"/>
  <c r="B979" i="1"/>
  <c r="C979" i="1"/>
  <c r="D979" i="1"/>
  <c r="J979" i="1"/>
  <c r="A980" i="1" s="1"/>
  <c r="F979" i="1"/>
  <c r="I979" i="1"/>
  <c r="G979" i="1"/>
  <c r="E979" i="1"/>
  <c r="S1192" i="1" l="1"/>
  <c r="M1193" i="1" s="1"/>
  <c r="P1192" i="1"/>
  <c r="Q1192" i="1"/>
  <c r="O1192" i="1"/>
  <c r="R1192" i="1"/>
  <c r="N1192" i="1"/>
  <c r="G980" i="1"/>
  <c r="J980" i="1"/>
  <c r="A981" i="1" s="1"/>
  <c r="E980" i="1"/>
  <c r="F980" i="1"/>
  <c r="D980" i="1"/>
  <c r="I980" i="1"/>
  <c r="C980" i="1"/>
  <c r="B980" i="1"/>
  <c r="S1193" i="1" l="1"/>
  <c r="M1194" i="1" s="1"/>
  <c r="Q1193" i="1"/>
  <c r="N1193" i="1"/>
  <c r="R1193" i="1"/>
  <c r="O1193" i="1"/>
  <c r="P1193" i="1"/>
  <c r="F981" i="1"/>
  <c r="D981" i="1"/>
  <c r="G981" i="1"/>
  <c r="J981" i="1"/>
  <c r="A982" i="1" s="1"/>
  <c r="I981" i="1"/>
  <c r="E981" i="1"/>
  <c r="B981" i="1"/>
  <c r="C981" i="1"/>
  <c r="S1194" i="1" l="1"/>
  <c r="M1195" i="1" s="1"/>
  <c r="O1194" i="1"/>
  <c r="P1194" i="1"/>
  <c r="Q1194" i="1"/>
  <c r="R1194" i="1"/>
  <c r="N1194" i="1"/>
  <c r="J982" i="1"/>
  <c r="A983" i="1" s="1"/>
  <c r="I982" i="1"/>
  <c r="D982" i="1"/>
  <c r="E982" i="1"/>
  <c r="G982" i="1"/>
  <c r="F982" i="1"/>
  <c r="B982" i="1"/>
  <c r="C982" i="1"/>
  <c r="S1195" i="1" l="1"/>
  <c r="M1196" i="1" s="1"/>
  <c r="P1195" i="1"/>
  <c r="R1195" i="1"/>
  <c r="Q1195" i="1"/>
  <c r="O1195" i="1"/>
  <c r="N1195" i="1"/>
  <c r="D983" i="1"/>
  <c r="G983" i="1"/>
  <c r="I983" i="1"/>
  <c r="J983" i="1"/>
  <c r="A984" i="1" s="1"/>
  <c r="C983" i="1"/>
  <c r="B983" i="1"/>
  <c r="E983" i="1"/>
  <c r="F983" i="1"/>
  <c r="S1196" i="1" l="1"/>
  <c r="M1197" i="1" s="1"/>
  <c r="N1196" i="1"/>
  <c r="O1196" i="1"/>
  <c r="Q1196" i="1"/>
  <c r="R1196" i="1"/>
  <c r="P1196" i="1"/>
  <c r="F984" i="1"/>
  <c r="I984" i="1"/>
  <c r="G984" i="1"/>
  <c r="J984" i="1"/>
  <c r="A985" i="1" s="1"/>
  <c r="E984" i="1"/>
  <c r="B984" i="1"/>
  <c r="C984" i="1"/>
  <c r="D984" i="1"/>
  <c r="S1197" i="1" l="1"/>
  <c r="M1198" i="1" s="1"/>
  <c r="P1197" i="1"/>
  <c r="Q1197" i="1"/>
  <c r="R1197" i="1"/>
  <c r="O1197" i="1"/>
  <c r="N1197" i="1"/>
  <c r="D985" i="1"/>
  <c r="F985" i="1"/>
  <c r="J985" i="1"/>
  <c r="A986" i="1" s="1"/>
  <c r="G985" i="1"/>
  <c r="C985" i="1"/>
  <c r="I985" i="1"/>
  <c r="B985" i="1"/>
  <c r="E985" i="1"/>
  <c r="S1198" i="1" l="1"/>
  <c r="M1199" i="1" s="1"/>
  <c r="R1198" i="1"/>
  <c r="O1198" i="1"/>
  <c r="P1198" i="1"/>
  <c r="Q1198" i="1"/>
  <c r="N1198" i="1"/>
  <c r="G986" i="1"/>
  <c r="J986" i="1"/>
  <c r="A987" i="1" s="1"/>
  <c r="C986" i="1"/>
  <c r="D986" i="1"/>
  <c r="I986" i="1"/>
  <c r="B986" i="1"/>
  <c r="F986" i="1"/>
  <c r="E986" i="1"/>
  <c r="S1199" i="1" l="1"/>
  <c r="M1200" i="1" s="1"/>
  <c r="N1199" i="1"/>
  <c r="Q1199" i="1"/>
  <c r="P1199" i="1"/>
  <c r="R1199" i="1"/>
  <c r="O1199" i="1"/>
  <c r="I987" i="1"/>
  <c r="J987" i="1"/>
  <c r="A988" i="1" s="1"/>
  <c r="C987" i="1"/>
  <c r="G987" i="1"/>
  <c r="F987" i="1"/>
  <c r="D987" i="1"/>
  <c r="B987" i="1"/>
  <c r="E987" i="1"/>
  <c r="S1200" i="1" l="1"/>
  <c r="M1201" i="1" s="1"/>
  <c r="N1200" i="1"/>
  <c r="O1200" i="1"/>
  <c r="R1200" i="1"/>
  <c r="Q1200" i="1"/>
  <c r="P1200" i="1"/>
  <c r="F988" i="1"/>
  <c r="G988" i="1"/>
  <c r="I988" i="1"/>
  <c r="D988" i="1"/>
  <c r="B988" i="1"/>
  <c r="C988" i="1"/>
  <c r="J988" i="1"/>
  <c r="A989" i="1" s="1"/>
  <c r="E988" i="1"/>
  <c r="S1201" i="1" l="1"/>
  <c r="M1202" i="1" s="1"/>
  <c r="O1201" i="1"/>
  <c r="P1201" i="1"/>
  <c r="Q1201" i="1"/>
  <c r="N1201" i="1"/>
  <c r="R1201" i="1"/>
  <c r="B989" i="1"/>
  <c r="J989" i="1"/>
  <c r="A990" i="1" s="1"/>
  <c r="D989" i="1"/>
  <c r="C989" i="1"/>
  <c r="E989" i="1"/>
  <c r="I989" i="1"/>
  <c r="F989" i="1"/>
  <c r="G989" i="1"/>
  <c r="S1202" i="1" l="1"/>
  <c r="M1203" i="1" s="1"/>
  <c r="N1202" i="1"/>
  <c r="R1202" i="1"/>
  <c r="P1202" i="1"/>
  <c r="Q1202" i="1"/>
  <c r="O1202" i="1"/>
  <c r="D990" i="1"/>
  <c r="B990" i="1"/>
  <c r="G990" i="1"/>
  <c r="J990" i="1"/>
  <c r="A991" i="1" s="1"/>
  <c r="I990" i="1"/>
  <c r="F990" i="1"/>
  <c r="E990" i="1"/>
  <c r="C990" i="1"/>
  <c r="S1203" i="1" l="1"/>
  <c r="M1204" i="1" s="1"/>
  <c r="O1203" i="1"/>
  <c r="Q1203" i="1"/>
  <c r="P1203" i="1"/>
  <c r="N1203" i="1"/>
  <c r="R1203" i="1"/>
  <c r="I991" i="1"/>
  <c r="B991" i="1"/>
  <c r="J991" i="1"/>
  <c r="A992" i="1" s="1"/>
  <c r="G991" i="1"/>
  <c r="E991" i="1"/>
  <c r="C991" i="1"/>
  <c r="D991" i="1"/>
  <c r="F991" i="1"/>
  <c r="S1204" i="1" l="1"/>
  <c r="M1205" i="1" s="1"/>
  <c r="N1204" i="1"/>
  <c r="O1204" i="1"/>
  <c r="Q1204" i="1"/>
  <c r="P1204" i="1"/>
  <c r="R1204" i="1"/>
  <c r="F992" i="1"/>
  <c r="C992" i="1"/>
  <c r="G992" i="1"/>
  <c r="I992" i="1"/>
  <c r="D992" i="1"/>
  <c r="J992" i="1"/>
  <c r="A993" i="1" s="1"/>
  <c r="E992" i="1"/>
  <c r="B992" i="1"/>
  <c r="S1205" i="1" l="1"/>
  <c r="M1206" i="1" s="1"/>
  <c r="P1205" i="1"/>
  <c r="O1205" i="1"/>
  <c r="N1205" i="1"/>
  <c r="Q1205" i="1"/>
  <c r="R1205" i="1"/>
  <c r="F993" i="1"/>
  <c r="I993" i="1"/>
  <c r="G993" i="1"/>
  <c r="D993" i="1"/>
  <c r="E993" i="1"/>
  <c r="J993" i="1"/>
  <c r="A994" i="1" s="1"/>
  <c r="B993" i="1"/>
  <c r="C993" i="1"/>
  <c r="S1206" i="1" l="1"/>
  <c r="M1207" i="1" s="1"/>
  <c r="P1206" i="1"/>
  <c r="Q1206" i="1"/>
  <c r="N1206" i="1"/>
  <c r="O1206" i="1"/>
  <c r="R1206" i="1"/>
  <c r="E994" i="1"/>
  <c r="G994" i="1"/>
  <c r="C994" i="1"/>
  <c r="B994" i="1"/>
  <c r="J994" i="1"/>
  <c r="A995" i="1" s="1"/>
  <c r="D994" i="1"/>
  <c r="F994" i="1"/>
  <c r="I994" i="1"/>
  <c r="S1207" i="1" l="1"/>
  <c r="M1208" i="1" s="1"/>
  <c r="P1207" i="1"/>
  <c r="O1207" i="1"/>
  <c r="Q1207" i="1"/>
  <c r="N1207" i="1"/>
  <c r="R1207" i="1"/>
  <c r="B995" i="1"/>
  <c r="G995" i="1"/>
  <c r="D995" i="1"/>
  <c r="I995" i="1"/>
  <c r="C995" i="1"/>
  <c r="F995" i="1"/>
  <c r="J995" i="1"/>
  <c r="A996" i="1" s="1"/>
  <c r="E995" i="1"/>
  <c r="S1208" i="1" l="1"/>
  <c r="M1209" i="1" s="1"/>
  <c r="R1208" i="1"/>
  <c r="P1208" i="1"/>
  <c r="N1208" i="1"/>
  <c r="O1208" i="1"/>
  <c r="Q1208" i="1"/>
  <c r="E996" i="1"/>
  <c r="B996" i="1"/>
  <c r="C996" i="1"/>
  <c r="F996" i="1"/>
  <c r="I996" i="1"/>
  <c r="G996" i="1"/>
  <c r="J996" i="1"/>
  <c r="A997" i="1" s="1"/>
  <c r="D996" i="1"/>
  <c r="S1209" i="1" l="1"/>
  <c r="M1210" i="1" s="1"/>
  <c r="P1209" i="1"/>
  <c r="Q1209" i="1"/>
  <c r="R1209" i="1"/>
  <c r="N1209" i="1"/>
  <c r="O1209" i="1"/>
  <c r="D997" i="1"/>
  <c r="B997" i="1"/>
  <c r="G997" i="1"/>
  <c r="I997" i="1"/>
  <c r="E997" i="1"/>
  <c r="F997" i="1"/>
  <c r="J997" i="1"/>
  <c r="A998" i="1" s="1"/>
  <c r="C997" i="1"/>
  <c r="S1210" i="1" l="1"/>
  <c r="M1211" i="1" s="1"/>
  <c r="P1210" i="1"/>
  <c r="O1210" i="1"/>
  <c r="Q1210" i="1"/>
  <c r="R1210" i="1"/>
  <c r="N1210" i="1"/>
  <c r="E998" i="1"/>
  <c r="D998" i="1"/>
  <c r="G998" i="1"/>
  <c r="C998" i="1"/>
  <c r="F998" i="1"/>
  <c r="I998" i="1"/>
  <c r="J998" i="1"/>
  <c r="A999" i="1" s="1"/>
  <c r="B998" i="1"/>
  <c r="S1211" i="1" l="1"/>
  <c r="M1212" i="1" s="1"/>
  <c r="N1211" i="1"/>
  <c r="P1211" i="1"/>
  <c r="Q1211" i="1"/>
  <c r="O1211" i="1"/>
  <c r="R1211" i="1"/>
  <c r="C999" i="1"/>
  <c r="F999" i="1"/>
  <c r="D999" i="1"/>
  <c r="J999" i="1"/>
  <c r="A1000" i="1" s="1"/>
  <c r="G999" i="1"/>
  <c r="I999" i="1"/>
  <c r="E999" i="1"/>
  <c r="B999" i="1"/>
  <c r="S1212" i="1" l="1"/>
  <c r="M1213" i="1" s="1"/>
  <c r="O1212" i="1"/>
  <c r="R1212" i="1"/>
  <c r="N1212" i="1"/>
  <c r="Q1212" i="1"/>
  <c r="P1212" i="1"/>
  <c r="J1000" i="1"/>
  <c r="A1001" i="1" s="1"/>
  <c r="D1000" i="1"/>
  <c r="E1000" i="1"/>
  <c r="F1000" i="1"/>
  <c r="B1000" i="1"/>
  <c r="C1000" i="1"/>
  <c r="I1000" i="1"/>
  <c r="G1000" i="1"/>
  <c r="S1213" i="1" l="1"/>
  <c r="M1214" i="1" s="1"/>
  <c r="O1213" i="1"/>
  <c r="P1213" i="1"/>
  <c r="N1213" i="1"/>
  <c r="Q1213" i="1"/>
  <c r="R1213" i="1"/>
  <c r="E1001" i="1"/>
  <c r="C1001" i="1"/>
  <c r="D1001" i="1"/>
  <c r="I1001" i="1"/>
  <c r="J1001" i="1"/>
  <c r="A1002" i="1" s="1"/>
  <c r="G1001" i="1"/>
  <c r="F1001" i="1"/>
  <c r="B1001" i="1"/>
  <c r="S1214" i="1" l="1"/>
  <c r="M1215" i="1" s="1"/>
  <c r="R1214" i="1"/>
  <c r="Q1214" i="1"/>
  <c r="P1214" i="1"/>
  <c r="O1214" i="1"/>
  <c r="N1214" i="1"/>
  <c r="I1002" i="1"/>
  <c r="F1002" i="1"/>
  <c r="D1002" i="1"/>
  <c r="C1002" i="1"/>
  <c r="B1002" i="1"/>
  <c r="E1002" i="1"/>
  <c r="J1002" i="1"/>
  <c r="A1003" i="1" s="1"/>
  <c r="G1002" i="1"/>
  <c r="S1215" i="1" l="1"/>
  <c r="M1216" i="1" s="1"/>
  <c r="N1215" i="1"/>
  <c r="R1215" i="1"/>
  <c r="O1215" i="1"/>
  <c r="Q1215" i="1"/>
  <c r="P1215" i="1"/>
  <c r="I1003" i="1"/>
  <c r="D1003" i="1"/>
  <c r="E1003" i="1"/>
  <c r="B1003" i="1"/>
  <c r="J1003" i="1"/>
  <c r="A1004" i="1" s="1"/>
  <c r="F1003" i="1"/>
  <c r="G1003" i="1"/>
  <c r="C1003" i="1"/>
  <c r="S1216" i="1" l="1"/>
  <c r="M1217" i="1" s="1"/>
  <c r="R1216" i="1"/>
  <c r="P1216" i="1"/>
  <c r="Q1216" i="1"/>
  <c r="O1216" i="1"/>
  <c r="N1216" i="1"/>
  <c r="C1004" i="1"/>
  <c r="E1004" i="1"/>
  <c r="J1004" i="1"/>
  <c r="A1005" i="1" s="1"/>
  <c r="I1004" i="1"/>
  <c r="B1004" i="1"/>
  <c r="F1004" i="1"/>
  <c r="D1004" i="1"/>
  <c r="G1004" i="1"/>
  <c r="S1217" i="1" l="1"/>
  <c r="M1218" i="1" s="1"/>
  <c r="N1217" i="1"/>
  <c r="R1217" i="1"/>
  <c r="Q1217" i="1"/>
  <c r="O1217" i="1"/>
  <c r="P1217" i="1"/>
  <c r="D1005" i="1"/>
  <c r="C1005" i="1"/>
  <c r="B1005" i="1"/>
  <c r="G1005" i="1"/>
  <c r="I1005" i="1"/>
  <c r="F1005" i="1"/>
  <c r="E1005" i="1"/>
  <c r="J1005" i="1"/>
  <c r="A1006" i="1" s="1"/>
  <c r="S1218" i="1" l="1"/>
  <c r="M1219" i="1" s="1"/>
  <c r="O1218" i="1"/>
  <c r="Q1218" i="1"/>
  <c r="N1218" i="1"/>
  <c r="P1218" i="1"/>
  <c r="R1218" i="1"/>
  <c r="E1006" i="1"/>
  <c r="C1006" i="1"/>
  <c r="D1006" i="1"/>
  <c r="B1006" i="1"/>
  <c r="J1006" i="1"/>
  <c r="A1007" i="1" s="1"/>
  <c r="G1006" i="1"/>
  <c r="I1006" i="1"/>
  <c r="F1006" i="1"/>
  <c r="S1219" i="1" l="1"/>
  <c r="M1220" i="1" s="1"/>
  <c r="P1219" i="1"/>
  <c r="O1219" i="1"/>
  <c r="R1219" i="1"/>
  <c r="Q1219" i="1"/>
  <c r="N1219" i="1"/>
  <c r="B1007" i="1"/>
  <c r="D1007" i="1"/>
  <c r="J1007" i="1"/>
  <c r="A1008" i="1" s="1"/>
  <c r="G1007" i="1"/>
  <c r="E1007" i="1"/>
  <c r="F1007" i="1"/>
  <c r="I1007" i="1"/>
  <c r="C1007" i="1"/>
  <c r="S1220" i="1" l="1"/>
  <c r="M1221" i="1" s="1"/>
  <c r="P1220" i="1"/>
  <c r="N1220" i="1"/>
  <c r="R1220" i="1"/>
  <c r="Q1220" i="1"/>
  <c r="O1220" i="1"/>
  <c r="B1008" i="1"/>
  <c r="J1008" i="1"/>
  <c r="A1009" i="1" s="1"/>
  <c r="E1008" i="1"/>
  <c r="F1008" i="1"/>
  <c r="I1008" i="1"/>
  <c r="G1008" i="1"/>
  <c r="C1008" i="1"/>
  <c r="D1008" i="1"/>
  <c r="S1221" i="1" l="1"/>
  <c r="M1222" i="1" s="1"/>
  <c r="R1221" i="1"/>
  <c r="Q1221" i="1"/>
  <c r="N1221" i="1"/>
  <c r="P1221" i="1"/>
  <c r="O1221" i="1"/>
  <c r="C1009" i="1"/>
  <c r="J1009" i="1"/>
  <c r="A1010" i="1" s="1"/>
  <c r="I1009" i="1"/>
  <c r="B1009" i="1"/>
  <c r="D1009" i="1"/>
  <c r="G1009" i="1"/>
  <c r="F1009" i="1"/>
  <c r="E1009" i="1"/>
  <c r="S1222" i="1" l="1"/>
  <c r="M1223" i="1" s="1"/>
  <c r="Q1222" i="1"/>
  <c r="P1222" i="1"/>
  <c r="N1222" i="1"/>
  <c r="R1222" i="1"/>
  <c r="O1222" i="1"/>
  <c r="E1010" i="1"/>
  <c r="I1010" i="1"/>
  <c r="F1010" i="1"/>
  <c r="J1010" i="1"/>
  <c r="A1011" i="1" s="1"/>
  <c r="B1010" i="1"/>
  <c r="D1010" i="1"/>
  <c r="G1010" i="1"/>
  <c r="C1010" i="1"/>
  <c r="S1223" i="1" l="1"/>
  <c r="M1224" i="1" s="1"/>
  <c r="Q1223" i="1"/>
  <c r="R1223" i="1"/>
  <c r="O1223" i="1"/>
  <c r="N1223" i="1"/>
  <c r="P1223" i="1"/>
  <c r="I1011" i="1"/>
  <c r="G1011" i="1"/>
  <c r="B1011" i="1"/>
  <c r="C1011" i="1"/>
  <c r="J1011" i="1"/>
  <c r="A1012" i="1" s="1"/>
  <c r="F1011" i="1"/>
  <c r="E1011" i="1"/>
  <c r="D1011" i="1"/>
  <c r="S1224" i="1" l="1"/>
  <c r="M1225" i="1" s="1"/>
  <c r="R1224" i="1"/>
  <c r="O1224" i="1"/>
  <c r="Q1224" i="1"/>
  <c r="N1224" i="1"/>
  <c r="P1224" i="1"/>
  <c r="J1012" i="1"/>
  <c r="A1013" i="1" s="1"/>
  <c r="I1012" i="1"/>
  <c r="C1012" i="1"/>
  <c r="D1012" i="1"/>
  <c r="E1012" i="1"/>
  <c r="B1012" i="1"/>
  <c r="G1012" i="1"/>
  <c r="F1012" i="1"/>
  <c r="S1225" i="1" l="1"/>
  <c r="M1226" i="1" s="1"/>
  <c r="R1225" i="1"/>
  <c r="N1225" i="1"/>
  <c r="O1225" i="1"/>
  <c r="P1225" i="1"/>
  <c r="Q1225" i="1"/>
  <c r="J1013" i="1"/>
  <c r="A1014" i="1" s="1"/>
  <c r="D1013" i="1"/>
  <c r="I1013" i="1"/>
  <c r="B1013" i="1"/>
  <c r="C1013" i="1"/>
  <c r="G1013" i="1"/>
  <c r="F1013" i="1"/>
  <c r="E1013" i="1"/>
  <c r="S1226" i="1" l="1"/>
  <c r="M1227" i="1" s="1"/>
  <c r="N1226" i="1"/>
  <c r="R1226" i="1"/>
  <c r="Q1226" i="1"/>
  <c r="P1226" i="1"/>
  <c r="O1226" i="1"/>
  <c r="I1014" i="1"/>
  <c r="F1014" i="1"/>
  <c r="D1014" i="1"/>
  <c r="C1014" i="1"/>
  <c r="G1014" i="1"/>
  <c r="E1014" i="1"/>
  <c r="B1014" i="1"/>
  <c r="J1014" i="1"/>
  <c r="A1015" i="1" s="1"/>
  <c r="S1227" i="1" l="1"/>
  <c r="M1228" i="1" s="1"/>
  <c r="O1227" i="1"/>
  <c r="P1227" i="1"/>
  <c r="R1227" i="1"/>
  <c r="Q1227" i="1"/>
  <c r="N1227" i="1"/>
  <c r="D1015" i="1"/>
  <c r="F1015" i="1"/>
  <c r="I1015" i="1"/>
  <c r="G1015" i="1"/>
  <c r="B1015" i="1"/>
  <c r="E1015" i="1"/>
  <c r="J1015" i="1"/>
  <c r="A1016" i="1" s="1"/>
  <c r="C1015" i="1"/>
  <c r="S1228" i="1" l="1"/>
  <c r="M1229" i="1" s="1"/>
  <c r="Q1228" i="1"/>
  <c r="N1228" i="1"/>
  <c r="O1228" i="1"/>
  <c r="R1228" i="1"/>
  <c r="P1228" i="1"/>
  <c r="F1016" i="1"/>
  <c r="I1016" i="1"/>
  <c r="D1016" i="1"/>
  <c r="J1016" i="1"/>
  <c r="A1017" i="1" s="1"/>
  <c r="E1016" i="1"/>
  <c r="G1016" i="1"/>
  <c r="C1016" i="1"/>
  <c r="B1016" i="1"/>
  <c r="S1229" i="1" l="1"/>
  <c r="M1230" i="1" s="1"/>
  <c r="Q1229" i="1"/>
  <c r="N1229" i="1"/>
  <c r="P1229" i="1"/>
  <c r="R1229" i="1"/>
  <c r="O1229" i="1"/>
  <c r="B1017" i="1"/>
  <c r="I1017" i="1"/>
  <c r="E1017" i="1"/>
  <c r="F1017" i="1"/>
  <c r="G1017" i="1"/>
  <c r="J1017" i="1"/>
  <c r="A1018" i="1" s="1"/>
  <c r="C1017" i="1"/>
  <c r="D1017" i="1"/>
  <c r="S1230" i="1" l="1"/>
  <c r="M1231" i="1" s="1"/>
  <c r="P1230" i="1"/>
  <c r="Q1230" i="1"/>
  <c r="O1230" i="1"/>
  <c r="N1230" i="1"/>
  <c r="R1230" i="1"/>
  <c r="J1018" i="1"/>
  <c r="A1019" i="1" s="1"/>
  <c r="C1018" i="1"/>
  <c r="E1018" i="1"/>
  <c r="F1018" i="1"/>
  <c r="G1018" i="1"/>
  <c r="I1018" i="1"/>
  <c r="B1018" i="1"/>
  <c r="D1018" i="1"/>
  <c r="S1231" i="1" l="1"/>
  <c r="M1232" i="1" s="1"/>
  <c r="N1231" i="1"/>
  <c r="O1231" i="1"/>
  <c r="Q1231" i="1"/>
  <c r="P1231" i="1"/>
  <c r="R1231" i="1"/>
  <c r="G1019" i="1"/>
  <c r="E1019" i="1"/>
  <c r="C1019" i="1"/>
  <c r="B1019" i="1"/>
  <c r="D1019" i="1"/>
  <c r="J1019" i="1"/>
  <c r="A1020" i="1" s="1"/>
  <c r="F1019" i="1"/>
  <c r="I1019" i="1"/>
  <c r="S1232" i="1" l="1"/>
  <c r="M1233" i="1" s="1"/>
  <c r="N1232" i="1"/>
  <c r="Q1232" i="1"/>
  <c r="R1232" i="1"/>
  <c r="O1232" i="1"/>
  <c r="P1232" i="1"/>
  <c r="J1020" i="1"/>
  <c r="A1021" i="1" s="1"/>
  <c r="B1020" i="1"/>
  <c r="F1020" i="1"/>
  <c r="E1020" i="1"/>
  <c r="C1020" i="1"/>
  <c r="G1020" i="1"/>
  <c r="I1020" i="1"/>
  <c r="D1020" i="1"/>
  <c r="S1233" i="1" l="1"/>
  <c r="M1234" i="1" s="1"/>
  <c r="N1233" i="1"/>
  <c r="R1233" i="1"/>
  <c r="Q1233" i="1"/>
  <c r="O1233" i="1"/>
  <c r="P1233" i="1"/>
  <c r="D1021" i="1"/>
  <c r="F1021" i="1"/>
  <c r="J1021" i="1"/>
  <c r="A1022" i="1" s="1"/>
  <c r="I1021" i="1"/>
  <c r="E1021" i="1"/>
  <c r="C1021" i="1"/>
  <c r="G1021" i="1"/>
  <c r="B1021" i="1"/>
  <c r="S1234" i="1" l="1"/>
  <c r="M1235" i="1" s="1"/>
  <c r="P1234" i="1"/>
  <c r="O1234" i="1"/>
  <c r="N1234" i="1"/>
  <c r="R1234" i="1"/>
  <c r="Q1234" i="1"/>
  <c r="D1022" i="1"/>
  <c r="J1022" i="1"/>
  <c r="A1023" i="1" s="1"/>
  <c r="C1022" i="1"/>
  <c r="B1022" i="1"/>
  <c r="E1022" i="1"/>
  <c r="G1022" i="1"/>
  <c r="I1022" i="1"/>
  <c r="F1022" i="1"/>
  <c r="S1235" i="1" l="1"/>
  <c r="M1236" i="1" s="1"/>
  <c r="Q1235" i="1"/>
  <c r="R1235" i="1"/>
  <c r="P1235" i="1"/>
  <c r="N1235" i="1"/>
  <c r="O1235" i="1"/>
  <c r="G1023" i="1"/>
  <c r="E1023" i="1"/>
  <c r="B1023" i="1"/>
  <c r="D1023" i="1"/>
  <c r="I1023" i="1"/>
  <c r="F1023" i="1"/>
  <c r="J1023" i="1"/>
  <c r="A1024" i="1" s="1"/>
  <c r="C1023" i="1"/>
  <c r="S1236" i="1" l="1"/>
  <c r="M1237" i="1" s="1"/>
  <c r="R1236" i="1"/>
  <c r="N1236" i="1"/>
  <c r="O1236" i="1"/>
  <c r="P1236" i="1"/>
  <c r="Q1236" i="1"/>
  <c r="I1024" i="1"/>
  <c r="B1024" i="1"/>
  <c r="J1024" i="1"/>
  <c r="A1025" i="1" s="1"/>
  <c r="D1024" i="1"/>
  <c r="F1024" i="1"/>
  <c r="C1024" i="1"/>
  <c r="E1024" i="1"/>
  <c r="G1024" i="1"/>
  <c r="S1237" i="1" l="1"/>
  <c r="M1238" i="1" s="1"/>
  <c r="R1237" i="1"/>
  <c r="Q1237" i="1"/>
  <c r="P1237" i="1"/>
  <c r="O1237" i="1"/>
  <c r="N1237" i="1"/>
  <c r="D1025" i="1"/>
  <c r="J1025" i="1"/>
  <c r="A1026" i="1" s="1"/>
  <c r="C1025" i="1"/>
  <c r="I1025" i="1"/>
  <c r="E1025" i="1"/>
  <c r="F1025" i="1"/>
  <c r="B1025" i="1"/>
  <c r="G1025" i="1"/>
  <c r="S1238" i="1" l="1"/>
  <c r="M1239" i="1" s="1"/>
  <c r="P1238" i="1"/>
  <c r="O1238" i="1"/>
  <c r="R1238" i="1"/>
  <c r="N1238" i="1"/>
  <c r="Q1238" i="1"/>
  <c r="C1026" i="1"/>
  <c r="B1026" i="1"/>
  <c r="G1026" i="1"/>
  <c r="I1026" i="1"/>
  <c r="E1026" i="1"/>
  <c r="F1026" i="1"/>
  <c r="J1026" i="1"/>
  <c r="A1027" i="1" s="1"/>
  <c r="D1026" i="1"/>
  <c r="S1239" i="1" l="1"/>
  <c r="M1240" i="1" s="1"/>
  <c r="R1239" i="1"/>
  <c r="N1239" i="1"/>
  <c r="O1239" i="1"/>
  <c r="P1239" i="1"/>
  <c r="Q1239" i="1"/>
  <c r="F1027" i="1"/>
  <c r="J1027" i="1"/>
  <c r="A1028" i="1" s="1"/>
  <c r="G1027" i="1"/>
  <c r="E1027" i="1"/>
  <c r="C1027" i="1"/>
  <c r="I1027" i="1"/>
  <c r="D1027" i="1"/>
  <c r="B1027" i="1"/>
  <c r="S1240" i="1" l="1"/>
  <c r="M1241" i="1" s="1"/>
  <c r="Q1240" i="1"/>
  <c r="N1240" i="1"/>
  <c r="R1240" i="1"/>
  <c r="P1240" i="1"/>
  <c r="O1240" i="1"/>
  <c r="B1028" i="1"/>
  <c r="F1028" i="1"/>
  <c r="D1028" i="1"/>
  <c r="I1028" i="1"/>
  <c r="C1028" i="1"/>
  <c r="G1028" i="1"/>
  <c r="J1028" i="1"/>
  <c r="A1029" i="1" s="1"/>
  <c r="E1028" i="1"/>
  <c r="S1241" i="1" l="1"/>
  <c r="M1242" i="1" s="1"/>
  <c r="Q1241" i="1"/>
  <c r="O1241" i="1"/>
  <c r="P1241" i="1"/>
  <c r="N1241" i="1"/>
  <c r="R1241" i="1"/>
  <c r="F1029" i="1"/>
  <c r="E1029" i="1"/>
  <c r="B1029" i="1"/>
  <c r="I1029" i="1"/>
  <c r="C1029" i="1"/>
  <c r="J1029" i="1"/>
  <c r="A1030" i="1" s="1"/>
  <c r="G1029" i="1"/>
  <c r="D1029" i="1"/>
  <c r="S1242" i="1" l="1"/>
  <c r="M1243" i="1" s="1"/>
  <c r="P1242" i="1"/>
  <c r="Q1242" i="1"/>
  <c r="N1242" i="1"/>
  <c r="R1242" i="1"/>
  <c r="O1242" i="1"/>
  <c r="B1030" i="1"/>
  <c r="G1030" i="1"/>
  <c r="I1030" i="1"/>
  <c r="D1030" i="1"/>
  <c r="E1030" i="1"/>
  <c r="C1030" i="1"/>
  <c r="J1030" i="1"/>
  <c r="A1031" i="1" s="1"/>
  <c r="F1030" i="1"/>
  <c r="S1243" i="1" l="1"/>
  <c r="M1244" i="1" s="1"/>
  <c r="R1243" i="1"/>
  <c r="Q1243" i="1"/>
  <c r="O1243" i="1"/>
  <c r="P1243" i="1"/>
  <c r="N1243" i="1"/>
  <c r="D1031" i="1"/>
  <c r="G1031" i="1"/>
  <c r="C1031" i="1"/>
  <c r="B1031" i="1"/>
  <c r="F1031" i="1"/>
  <c r="I1031" i="1"/>
  <c r="E1031" i="1"/>
  <c r="J1031" i="1"/>
  <c r="A1032" i="1" s="1"/>
  <c r="S1244" i="1" l="1"/>
  <c r="M1245" i="1" s="1"/>
  <c r="R1244" i="1"/>
  <c r="P1244" i="1"/>
  <c r="Q1244" i="1"/>
  <c r="N1244" i="1"/>
  <c r="O1244" i="1"/>
  <c r="E1032" i="1"/>
  <c r="C1032" i="1"/>
  <c r="I1032" i="1"/>
  <c r="B1032" i="1"/>
  <c r="D1032" i="1"/>
  <c r="F1032" i="1"/>
  <c r="G1032" i="1"/>
  <c r="J1032" i="1"/>
  <c r="A1033" i="1" s="1"/>
  <c r="S1245" i="1" l="1"/>
  <c r="M1246" i="1" s="1"/>
  <c r="Q1245" i="1"/>
  <c r="N1245" i="1"/>
  <c r="O1245" i="1"/>
  <c r="R1245" i="1"/>
  <c r="P1245" i="1"/>
  <c r="J1033" i="1"/>
  <c r="A1034" i="1" s="1"/>
  <c r="G1033" i="1"/>
  <c r="C1033" i="1"/>
  <c r="I1033" i="1"/>
  <c r="F1033" i="1"/>
  <c r="B1033" i="1"/>
  <c r="D1033" i="1"/>
  <c r="E1033" i="1"/>
  <c r="S1246" i="1" l="1"/>
  <c r="M1247" i="1" s="1"/>
  <c r="P1246" i="1"/>
  <c r="O1246" i="1"/>
  <c r="N1246" i="1"/>
  <c r="R1246" i="1"/>
  <c r="Q1246" i="1"/>
  <c r="C1034" i="1"/>
  <c r="B1034" i="1"/>
  <c r="F1034" i="1"/>
  <c r="G1034" i="1"/>
  <c r="I1034" i="1"/>
  <c r="D1034" i="1"/>
  <c r="E1034" i="1"/>
  <c r="J1034" i="1"/>
  <c r="A1035" i="1" s="1"/>
  <c r="S1247" i="1" l="1"/>
  <c r="M1248" i="1" s="1"/>
  <c r="O1247" i="1"/>
  <c r="R1247" i="1"/>
  <c r="N1247" i="1"/>
  <c r="Q1247" i="1"/>
  <c r="P1247" i="1"/>
  <c r="F1035" i="1"/>
  <c r="E1035" i="1"/>
  <c r="D1035" i="1"/>
  <c r="G1035" i="1"/>
  <c r="C1035" i="1"/>
  <c r="B1035" i="1"/>
  <c r="J1035" i="1"/>
  <c r="A1036" i="1" s="1"/>
  <c r="I1035" i="1"/>
  <c r="S1248" i="1" l="1"/>
  <c r="M1249" i="1" s="1"/>
  <c r="P1248" i="1"/>
  <c r="R1248" i="1"/>
  <c r="Q1248" i="1"/>
  <c r="O1248" i="1"/>
  <c r="N1248" i="1"/>
  <c r="B1036" i="1"/>
  <c r="D1036" i="1"/>
  <c r="F1036" i="1"/>
  <c r="J1036" i="1"/>
  <c r="A1037" i="1" s="1"/>
  <c r="E1036" i="1"/>
  <c r="C1036" i="1"/>
  <c r="G1036" i="1"/>
  <c r="I1036" i="1"/>
  <c r="S1249" i="1" l="1"/>
  <c r="M1250" i="1" s="1"/>
  <c r="R1249" i="1"/>
  <c r="Q1249" i="1"/>
  <c r="O1249" i="1"/>
  <c r="P1249" i="1"/>
  <c r="N1249" i="1"/>
  <c r="G1037" i="1"/>
  <c r="F1037" i="1"/>
  <c r="D1037" i="1"/>
  <c r="B1037" i="1"/>
  <c r="E1037" i="1"/>
  <c r="I1037" i="1"/>
  <c r="J1037" i="1"/>
  <c r="A1038" i="1" s="1"/>
  <c r="C1037" i="1"/>
  <c r="S1250" i="1" l="1"/>
  <c r="M1251" i="1" s="1"/>
  <c r="Q1250" i="1"/>
  <c r="P1250" i="1"/>
  <c r="N1250" i="1"/>
  <c r="O1250" i="1"/>
  <c r="R1250" i="1"/>
  <c r="C1038" i="1"/>
  <c r="F1038" i="1"/>
  <c r="G1038" i="1"/>
  <c r="B1038" i="1"/>
  <c r="J1038" i="1"/>
  <c r="A1039" i="1" s="1"/>
  <c r="I1038" i="1"/>
  <c r="D1038" i="1"/>
  <c r="E1038" i="1"/>
  <c r="S1251" i="1" l="1"/>
  <c r="M1252" i="1" s="1"/>
  <c r="Q1251" i="1"/>
  <c r="R1251" i="1"/>
  <c r="P1251" i="1"/>
  <c r="N1251" i="1"/>
  <c r="O1251" i="1"/>
  <c r="C1039" i="1"/>
  <c r="D1039" i="1"/>
  <c r="B1039" i="1"/>
  <c r="G1039" i="1"/>
  <c r="J1039" i="1"/>
  <c r="A1040" i="1" s="1"/>
  <c r="E1039" i="1"/>
  <c r="F1039" i="1"/>
  <c r="I1039" i="1"/>
  <c r="S1252" i="1" l="1"/>
  <c r="M1253" i="1" s="1"/>
  <c r="P1252" i="1"/>
  <c r="R1252" i="1"/>
  <c r="N1252" i="1"/>
  <c r="O1252" i="1"/>
  <c r="Q1252" i="1"/>
  <c r="G1040" i="1"/>
  <c r="D1040" i="1"/>
  <c r="E1040" i="1"/>
  <c r="C1040" i="1"/>
  <c r="B1040" i="1"/>
  <c r="J1040" i="1"/>
  <c r="A1041" i="1" s="1"/>
  <c r="I1040" i="1"/>
  <c r="F1040" i="1"/>
  <c r="S1253" i="1" l="1"/>
  <c r="M1254" i="1" s="1"/>
  <c r="N1253" i="1"/>
  <c r="P1253" i="1"/>
  <c r="Q1253" i="1"/>
  <c r="O1253" i="1"/>
  <c r="R1253" i="1"/>
  <c r="B1041" i="1"/>
  <c r="I1041" i="1"/>
  <c r="F1041" i="1"/>
  <c r="G1041" i="1"/>
  <c r="D1041" i="1"/>
  <c r="E1041" i="1"/>
  <c r="J1041" i="1"/>
  <c r="A1042" i="1" s="1"/>
  <c r="C1041" i="1"/>
  <c r="S1254" i="1" l="1"/>
  <c r="M1255" i="1" s="1"/>
  <c r="P1254" i="1"/>
  <c r="R1254" i="1"/>
  <c r="O1254" i="1"/>
  <c r="Q1254" i="1"/>
  <c r="N1254" i="1"/>
  <c r="D1042" i="1"/>
  <c r="B1042" i="1"/>
  <c r="F1042" i="1"/>
  <c r="G1042" i="1"/>
  <c r="J1042" i="1"/>
  <c r="A1043" i="1" s="1"/>
  <c r="E1042" i="1"/>
  <c r="C1042" i="1"/>
  <c r="I1042" i="1"/>
  <c r="S1255" i="1" l="1"/>
  <c r="M1256" i="1" s="1"/>
  <c r="R1255" i="1"/>
  <c r="N1255" i="1"/>
  <c r="O1255" i="1"/>
  <c r="Q1255" i="1"/>
  <c r="P1255" i="1"/>
  <c r="C1043" i="1"/>
  <c r="D1043" i="1"/>
  <c r="G1043" i="1"/>
  <c r="J1043" i="1"/>
  <c r="A1044" i="1" s="1"/>
  <c r="E1043" i="1"/>
  <c r="F1043" i="1"/>
  <c r="I1043" i="1"/>
  <c r="B1043" i="1"/>
  <c r="S1256" i="1" l="1"/>
  <c r="M1257" i="1" s="1"/>
  <c r="N1256" i="1"/>
  <c r="Q1256" i="1"/>
  <c r="P1256" i="1"/>
  <c r="O1256" i="1"/>
  <c r="R1256" i="1"/>
  <c r="E1044" i="1"/>
  <c r="I1044" i="1"/>
  <c r="B1044" i="1"/>
  <c r="F1044" i="1"/>
  <c r="G1044" i="1"/>
  <c r="D1044" i="1"/>
  <c r="C1044" i="1"/>
  <c r="J1044" i="1"/>
  <c r="A1045" i="1" s="1"/>
  <c r="S1257" i="1" l="1"/>
  <c r="M1258" i="1" s="1"/>
  <c r="P1257" i="1"/>
  <c r="O1257" i="1"/>
  <c r="R1257" i="1"/>
  <c r="Q1257" i="1"/>
  <c r="N1257" i="1"/>
  <c r="E1045" i="1"/>
  <c r="D1045" i="1"/>
  <c r="I1045" i="1"/>
  <c r="C1045" i="1"/>
  <c r="B1045" i="1"/>
  <c r="J1045" i="1"/>
  <c r="A1046" i="1" s="1"/>
  <c r="F1045" i="1"/>
  <c r="G1045" i="1"/>
  <c r="S1258" i="1" l="1"/>
  <c r="M1259" i="1" s="1"/>
  <c r="R1258" i="1"/>
  <c r="N1258" i="1"/>
  <c r="P1258" i="1"/>
  <c r="O1258" i="1"/>
  <c r="Q1258" i="1"/>
  <c r="C1046" i="1"/>
  <c r="I1046" i="1"/>
  <c r="E1046" i="1"/>
  <c r="G1046" i="1"/>
  <c r="J1046" i="1"/>
  <c r="A1047" i="1" s="1"/>
  <c r="D1046" i="1"/>
  <c r="F1046" i="1"/>
  <c r="B1046" i="1"/>
  <c r="S1259" i="1" l="1"/>
  <c r="M1260" i="1" s="1"/>
  <c r="R1259" i="1"/>
  <c r="O1259" i="1"/>
  <c r="Q1259" i="1"/>
  <c r="P1259" i="1"/>
  <c r="N1259" i="1"/>
  <c r="B1047" i="1"/>
  <c r="E1047" i="1"/>
  <c r="I1047" i="1"/>
  <c r="J1047" i="1"/>
  <c r="A1048" i="1" s="1"/>
  <c r="C1047" i="1"/>
  <c r="F1047" i="1"/>
  <c r="G1047" i="1"/>
  <c r="D1047" i="1"/>
  <c r="S1260" i="1" l="1"/>
  <c r="M1261" i="1" s="1"/>
  <c r="O1260" i="1"/>
  <c r="P1260" i="1"/>
  <c r="R1260" i="1"/>
  <c r="N1260" i="1"/>
  <c r="Q1260" i="1"/>
  <c r="B1048" i="1"/>
  <c r="D1048" i="1"/>
  <c r="G1048" i="1"/>
  <c r="J1048" i="1"/>
  <c r="A1049" i="1" s="1"/>
  <c r="I1048" i="1"/>
  <c r="F1048" i="1"/>
  <c r="C1048" i="1"/>
  <c r="E1048" i="1"/>
  <c r="S1261" i="1" l="1"/>
  <c r="M1262" i="1" s="1"/>
  <c r="R1261" i="1"/>
  <c r="O1261" i="1"/>
  <c r="P1261" i="1"/>
  <c r="N1261" i="1"/>
  <c r="Q1261" i="1"/>
  <c r="E1049" i="1"/>
  <c r="I1049" i="1"/>
  <c r="G1049" i="1"/>
  <c r="B1049" i="1"/>
  <c r="J1049" i="1"/>
  <c r="A1050" i="1" s="1"/>
  <c r="F1049" i="1"/>
  <c r="D1049" i="1"/>
  <c r="C1049" i="1"/>
  <c r="S1262" i="1" l="1"/>
  <c r="M1263" i="1" s="1"/>
  <c r="N1262" i="1"/>
  <c r="Q1262" i="1"/>
  <c r="P1262" i="1"/>
  <c r="R1262" i="1"/>
  <c r="O1262" i="1"/>
  <c r="G1050" i="1"/>
  <c r="I1050" i="1"/>
  <c r="C1050" i="1"/>
  <c r="B1050" i="1"/>
  <c r="D1050" i="1"/>
  <c r="E1050" i="1"/>
  <c r="F1050" i="1"/>
  <c r="J1050" i="1"/>
  <c r="A1051" i="1" s="1"/>
  <c r="S1263" i="1" l="1"/>
  <c r="M1264" i="1" s="1"/>
  <c r="N1263" i="1"/>
  <c r="R1263" i="1"/>
  <c r="O1263" i="1"/>
  <c r="P1263" i="1"/>
  <c r="Q1263" i="1"/>
  <c r="E1051" i="1"/>
  <c r="G1051" i="1"/>
  <c r="C1051" i="1"/>
  <c r="D1051" i="1"/>
  <c r="J1051" i="1"/>
  <c r="A1052" i="1" s="1"/>
  <c r="B1051" i="1"/>
  <c r="F1051" i="1"/>
  <c r="I1051" i="1"/>
  <c r="S1264" i="1" l="1"/>
  <c r="M1265" i="1" s="1"/>
  <c r="O1264" i="1"/>
  <c r="P1264" i="1"/>
  <c r="N1264" i="1"/>
  <c r="Q1264" i="1"/>
  <c r="R1264" i="1"/>
  <c r="J1052" i="1"/>
  <c r="A1053" i="1" s="1"/>
  <c r="D1052" i="1"/>
  <c r="C1052" i="1"/>
  <c r="G1052" i="1"/>
  <c r="E1052" i="1"/>
  <c r="B1052" i="1"/>
  <c r="I1052" i="1"/>
  <c r="F1052" i="1"/>
  <c r="S1265" i="1" l="1"/>
  <c r="M1266" i="1" s="1"/>
  <c r="P1265" i="1"/>
  <c r="Q1265" i="1"/>
  <c r="R1265" i="1"/>
  <c r="N1265" i="1"/>
  <c r="O1265" i="1"/>
  <c r="G1053" i="1"/>
  <c r="B1053" i="1"/>
  <c r="C1053" i="1"/>
  <c r="I1053" i="1"/>
  <c r="D1053" i="1"/>
  <c r="J1053" i="1"/>
  <c r="A1054" i="1" s="1"/>
  <c r="F1053" i="1"/>
  <c r="E1053" i="1"/>
  <c r="S1266" i="1" l="1"/>
  <c r="M1267" i="1" s="1"/>
  <c r="P1266" i="1"/>
  <c r="N1266" i="1"/>
  <c r="O1266" i="1"/>
  <c r="R1266" i="1"/>
  <c r="Q1266" i="1"/>
  <c r="E1054" i="1"/>
  <c r="J1054" i="1"/>
  <c r="A1055" i="1" s="1"/>
  <c r="D1054" i="1"/>
  <c r="F1054" i="1"/>
  <c r="G1054" i="1"/>
  <c r="C1054" i="1"/>
  <c r="B1054" i="1"/>
  <c r="I1054" i="1"/>
  <c r="S1267" i="1" l="1"/>
  <c r="M1268" i="1" s="1"/>
  <c r="P1267" i="1"/>
  <c r="N1267" i="1"/>
  <c r="Q1267" i="1"/>
  <c r="R1267" i="1"/>
  <c r="O1267" i="1"/>
  <c r="G1055" i="1"/>
  <c r="D1055" i="1"/>
  <c r="E1055" i="1"/>
  <c r="C1055" i="1"/>
  <c r="J1055" i="1"/>
  <c r="A1056" i="1" s="1"/>
  <c r="B1055" i="1"/>
  <c r="F1055" i="1"/>
  <c r="I1055" i="1"/>
  <c r="S1268" i="1" l="1"/>
  <c r="M1269" i="1" s="1"/>
  <c r="N1268" i="1"/>
  <c r="P1268" i="1"/>
  <c r="Q1268" i="1"/>
  <c r="O1268" i="1"/>
  <c r="R1268" i="1"/>
  <c r="B1056" i="1"/>
  <c r="J1056" i="1"/>
  <c r="A1057" i="1" s="1"/>
  <c r="I1056" i="1"/>
  <c r="G1056" i="1"/>
  <c r="E1056" i="1"/>
  <c r="F1056" i="1"/>
  <c r="D1056" i="1"/>
  <c r="C1056" i="1"/>
  <c r="S1269" i="1" l="1"/>
  <c r="M1270" i="1" s="1"/>
  <c r="O1269" i="1"/>
  <c r="P1269" i="1"/>
  <c r="R1269" i="1"/>
  <c r="N1269" i="1"/>
  <c r="Q1269" i="1"/>
  <c r="I1057" i="1"/>
  <c r="F1057" i="1"/>
  <c r="J1057" i="1"/>
  <c r="A1058" i="1" s="1"/>
  <c r="C1057" i="1"/>
  <c r="D1057" i="1"/>
  <c r="B1057" i="1"/>
  <c r="E1057" i="1"/>
  <c r="G1057" i="1"/>
  <c r="S1270" i="1" l="1"/>
  <c r="M1271" i="1" s="1"/>
  <c r="Q1270" i="1"/>
  <c r="R1270" i="1"/>
  <c r="N1270" i="1"/>
  <c r="O1270" i="1"/>
  <c r="P1270" i="1"/>
  <c r="D1058" i="1"/>
  <c r="B1058" i="1"/>
  <c r="I1058" i="1"/>
  <c r="G1058" i="1"/>
  <c r="E1058" i="1"/>
  <c r="C1058" i="1"/>
  <c r="F1058" i="1"/>
  <c r="J1058" i="1"/>
  <c r="A1059" i="1" s="1"/>
  <c r="S1271" i="1" l="1"/>
  <c r="M1272" i="1" s="1"/>
  <c r="N1271" i="1"/>
  <c r="O1271" i="1"/>
  <c r="R1271" i="1"/>
  <c r="Q1271" i="1"/>
  <c r="P1271" i="1"/>
  <c r="I1059" i="1"/>
  <c r="J1059" i="1"/>
  <c r="A1060" i="1" s="1"/>
  <c r="F1059" i="1"/>
  <c r="B1059" i="1"/>
  <c r="G1059" i="1"/>
  <c r="C1059" i="1"/>
  <c r="D1059" i="1"/>
  <c r="E1059" i="1"/>
  <c r="S1272" i="1" l="1"/>
  <c r="M1273" i="1" s="1"/>
  <c r="P1272" i="1"/>
  <c r="Q1272" i="1"/>
  <c r="N1272" i="1"/>
  <c r="O1272" i="1"/>
  <c r="R1272" i="1"/>
  <c r="B1060" i="1"/>
  <c r="G1060" i="1"/>
  <c r="E1060" i="1"/>
  <c r="D1060" i="1"/>
  <c r="F1060" i="1"/>
  <c r="C1060" i="1"/>
  <c r="J1060" i="1"/>
  <c r="A1061" i="1" s="1"/>
  <c r="I1060" i="1"/>
  <c r="S1273" i="1" l="1"/>
  <c r="M1274" i="1" s="1"/>
  <c r="O1273" i="1"/>
  <c r="R1273" i="1"/>
  <c r="N1273" i="1"/>
  <c r="Q1273" i="1"/>
  <c r="P1273" i="1"/>
  <c r="D1061" i="1"/>
  <c r="I1061" i="1"/>
  <c r="C1061" i="1"/>
  <c r="E1061" i="1"/>
  <c r="G1061" i="1"/>
  <c r="B1061" i="1"/>
  <c r="J1061" i="1"/>
  <c r="A1062" i="1" s="1"/>
  <c r="F1061" i="1"/>
  <c r="S1274" i="1" l="1"/>
  <c r="M1275" i="1" s="1"/>
  <c r="R1274" i="1"/>
  <c r="N1274" i="1"/>
  <c r="O1274" i="1"/>
  <c r="Q1274" i="1"/>
  <c r="P1274" i="1"/>
  <c r="F1062" i="1"/>
  <c r="D1062" i="1"/>
  <c r="G1062" i="1"/>
  <c r="E1062" i="1"/>
  <c r="B1062" i="1"/>
  <c r="I1062" i="1"/>
  <c r="C1062" i="1"/>
  <c r="J1062" i="1"/>
  <c r="A1063" i="1" s="1"/>
  <c r="S1275" i="1" l="1"/>
  <c r="M1276" i="1" s="1"/>
  <c r="N1275" i="1"/>
  <c r="R1275" i="1"/>
  <c r="P1275" i="1"/>
  <c r="Q1275" i="1"/>
  <c r="O1275" i="1"/>
  <c r="I1063" i="1"/>
  <c r="D1063" i="1"/>
  <c r="B1063" i="1"/>
  <c r="J1063" i="1"/>
  <c r="A1064" i="1" s="1"/>
  <c r="G1063" i="1"/>
  <c r="F1063" i="1"/>
  <c r="E1063" i="1"/>
  <c r="C1063" i="1"/>
  <c r="S1276" i="1" l="1"/>
  <c r="M1277" i="1" s="1"/>
  <c r="N1276" i="1"/>
  <c r="Q1276" i="1"/>
  <c r="P1276" i="1"/>
  <c r="O1276" i="1"/>
  <c r="R1276" i="1"/>
  <c r="C1064" i="1"/>
  <c r="B1064" i="1"/>
  <c r="J1064" i="1"/>
  <c r="A1065" i="1" s="1"/>
  <c r="G1064" i="1"/>
  <c r="F1064" i="1"/>
  <c r="I1064" i="1"/>
  <c r="E1064" i="1"/>
  <c r="D1064" i="1"/>
  <c r="S1277" i="1" l="1"/>
  <c r="M1278" i="1" s="1"/>
  <c r="O1277" i="1"/>
  <c r="P1277" i="1"/>
  <c r="N1277" i="1"/>
  <c r="Q1277" i="1"/>
  <c r="R1277" i="1"/>
  <c r="G1065" i="1"/>
  <c r="D1065" i="1"/>
  <c r="I1065" i="1"/>
  <c r="E1065" i="1"/>
  <c r="F1065" i="1"/>
  <c r="C1065" i="1"/>
  <c r="J1065" i="1"/>
  <c r="A1066" i="1" s="1"/>
  <c r="B1065" i="1"/>
  <c r="S1278" i="1" l="1"/>
  <c r="M1279" i="1" s="1"/>
  <c r="N1278" i="1"/>
  <c r="O1278" i="1"/>
  <c r="Q1278" i="1"/>
  <c r="P1278" i="1"/>
  <c r="R1278" i="1"/>
  <c r="I1066" i="1"/>
  <c r="F1066" i="1"/>
  <c r="C1066" i="1"/>
  <c r="J1066" i="1"/>
  <c r="A1067" i="1" s="1"/>
  <c r="D1066" i="1"/>
  <c r="G1066" i="1"/>
  <c r="E1066" i="1"/>
  <c r="B1066" i="1"/>
  <c r="S1279" i="1" l="1"/>
  <c r="M1280" i="1" s="1"/>
  <c r="Q1279" i="1"/>
  <c r="P1279" i="1"/>
  <c r="N1279" i="1"/>
  <c r="R1279" i="1"/>
  <c r="O1279" i="1"/>
  <c r="J1067" i="1"/>
  <c r="A1068" i="1" s="1"/>
  <c r="G1067" i="1"/>
  <c r="I1067" i="1"/>
  <c r="E1067" i="1"/>
  <c r="F1067" i="1"/>
  <c r="C1067" i="1"/>
  <c r="B1067" i="1"/>
  <c r="D1067" i="1"/>
  <c r="S1280" i="1" l="1"/>
  <c r="M1281" i="1" s="1"/>
  <c r="R1280" i="1"/>
  <c r="O1280" i="1"/>
  <c r="N1280" i="1"/>
  <c r="P1280" i="1"/>
  <c r="Q1280" i="1"/>
  <c r="J1068" i="1"/>
  <c r="A1069" i="1" s="1"/>
  <c r="G1068" i="1"/>
  <c r="B1068" i="1"/>
  <c r="I1068" i="1"/>
  <c r="C1068" i="1"/>
  <c r="E1068" i="1"/>
  <c r="F1068" i="1"/>
  <c r="D1068" i="1"/>
  <c r="S1281" i="1" l="1"/>
  <c r="M1282" i="1" s="1"/>
  <c r="Q1281" i="1"/>
  <c r="O1281" i="1"/>
  <c r="P1281" i="1"/>
  <c r="N1281" i="1"/>
  <c r="R1281" i="1"/>
  <c r="E1069" i="1"/>
  <c r="C1069" i="1"/>
  <c r="I1069" i="1"/>
  <c r="J1069" i="1"/>
  <c r="A1070" i="1" s="1"/>
  <c r="F1069" i="1"/>
  <c r="G1069" i="1"/>
  <c r="B1069" i="1"/>
  <c r="D1069" i="1"/>
  <c r="S1282" i="1" l="1"/>
  <c r="M1283" i="1" s="1"/>
  <c r="P1282" i="1"/>
  <c r="N1282" i="1"/>
  <c r="R1282" i="1"/>
  <c r="Q1282" i="1"/>
  <c r="O1282" i="1"/>
  <c r="C1070" i="1"/>
  <c r="E1070" i="1"/>
  <c r="F1070" i="1"/>
  <c r="D1070" i="1"/>
  <c r="B1070" i="1"/>
  <c r="I1070" i="1"/>
  <c r="J1070" i="1"/>
  <c r="A1071" i="1" s="1"/>
  <c r="G1070" i="1"/>
  <c r="S1283" i="1" l="1"/>
  <c r="M1284" i="1" s="1"/>
  <c r="Q1283" i="1"/>
  <c r="N1283" i="1"/>
  <c r="R1283" i="1"/>
  <c r="O1283" i="1"/>
  <c r="P1283" i="1"/>
  <c r="F1071" i="1"/>
  <c r="G1071" i="1"/>
  <c r="I1071" i="1"/>
  <c r="C1071" i="1"/>
  <c r="D1071" i="1"/>
  <c r="E1071" i="1"/>
  <c r="B1071" i="1"/>
  <c r="J1071" i="1"/>
  <c r="A1072" i="1" s="1"/>
  <c r="S1284" i="1" l="1"/>
  <c r="M1285" i="1" s="1"/>
  <c r="Q1284" i="1"/>
  <c r="P1284" i="1"/>
  <c r="R1284" i="1"/>
  <c r="O1284" i="1"/>
  <c r="N1284" i="1"/>
  <c r="E1072" i="1"/>
  <c r="D1072" i="1"/>
  <c r="G1072" i="1"/>
  <c r="B1072" i="1"/>
  <c r="C1072" i="1"/>
  <c r="J1072" i="1"/>
  <c r="A1073" i="1" s="1"/>
  <c r="I1072" i="1"/>
  <c r="F1072" i="1"/>
  <c r="S1285" i="1" l="1"/>
  <c r="M1286" i="1" s="1"/>
  <c r="O1285" i="1"/>
  <c r="P1285" i="1"/>
  <c r="Q1285" i="1"/>
  <c r="R1285" i="1"/>
  <c r="N1285" i="1"/>
  <c r="D1073" i="1"/>
  <c r="B1073" i="1"/>
  <c r="J1073" i="1"/>
  <c r="A1074" i="1" s="1"/>
  <c r="F1073" i="1"/>
  <c r="C1073" i="1"/>
  <c r="I1073" i="1"/>
  <c r="G1073" i="1"/>
  <c r="E1073" i="1"/>
  <c r="S1286" i="1" l="1"/>
  <c r="M1287" i="1" s="1"/>
  <c r="P1286" i="1"/>
  <c r="O1286" i="1"/>
  <c r="Q1286" i="1"/>
  <c r="N1286" i="1"/>
  <c r="R1286" i="1"/>
  <c r="G1074" i="1"/>
  <c r="F1074" i="1"/>
  <c r="E1074" i="1"/>
  <c r="B1074" i="1"/>
  <c r="J1074" i="1"/>
  <c r="A1075" i="1" s="1"/>
  <c r="D1074" i="1"/>
  <c r="C1074" i="1"/>
  <c r="I1074" i="1"/>
  <c r="S1287" i="1" l="1"/>
  <c r="M1288" i="1" s="1"/>
  <c r="Q1287" i="1"/>
  <c r="O1287" i="1"/>
  <c r="R1287" i="1"/>
  <c r="P1287" i="1"/>
  <c r="N1287" i="1"/>
  <c r="J1075" i="1"/>
  <c r="A1076" i="1" s="1"/>
  <c r="B1075" i="1"/>
  <c r="G1075" i="1"/>
  <c r="I1075" i="1"/>
  <c r="C1075" i="1"/>
  <c r="E1075" i="1"/>
  <c r="D1075" i="1"/>
  <c r="F1075" i="1"/>
  <c r="S1288" i="1" l="1"/>
  <c r="M1289" i="1" s="1"/>
  <c r="O1288" i="1"/>
  <c r="R1288" i="1"/>
  <c r="Q1288" i="1"/>
  <c r="N1288" i="1"/>
  <c r="P1288" i="1"/>
  <c r="C1076" i="1"/>
  <c r="D1076" i="1"/>
  <c r="G1076" i="1"/>
  <c r="F1076" i="1"/>
  <c r="J1076" i="1"/>
  <c r="A1077" i="1" s="1"/>
  <c r="E1076" i="1"/>
  <c r="I1076" i="1"/>
  <c r="B1076" i="1"/>
  <c r="S1289" i="1" l="1"/>
  <c r="M1290" i="1" s="1"/>
  <c r="N1289" i="1"/>
  <c r="O1289" i="1"/>
  <c r="Q1289" i="1"/>
  <c r="R1289" i="1"/>
  <c r="P1289" i="1"/>
  <c r="J1077" i="1"/>
  <c r="A1078" i="1" s="1"/>
  <c r="G1077" i="1"/>
  <c r="I1077" i="1"/>
  <c r="D1077" i="1"/>
  <c r="C1077" i="1"/>
  <c r="F1077" i="1"/>
  <c r="B1077" i="1"/>
  <c r="E1077" i="1"/>
  <c r="S1290" i="1" l="1"/>
  <c r="M1291" i="1" s="1"/>
  <c r="Q1290" i="1"/>
  <c r="O1290" i="1"/>
  <c r="P1290" i="1"/>
  <c r="N1290" i="1"/>
  <c r="R1290" i="1"/>
  <c r="B1078" i="1"/>
  <c r="G1078" i="1"/>
  <c r="I1078" i="1"/>
  <c r="C1078" i="1"/>
  <c r="E1078" i="1"/>
  <c r="D1078" i="1"/>
  <c r="J1078" i="1"/>
  <c r="A1079" i="1" s="1"/>
  <c r="F1078" i="1"/>
  <c r="S1291" i="1" l="1"/>
  <c r="M1292" i="1" s="1"/>
  <c r="P1291" i="1"/>
  <c r="Q1291" i="1"/>
  <c r="N1291" i="1"/>
  <c r="R1291" i="1"/>
  <c r="O1291" i="1"/>
  <c r="J1079" i="1"/>
  <c r="A1080" i="1" s="1"/>
  <c r="F1079" i="1"/>
  <c r="B1079" i="1"/>
  <c r="I1079" i="1"/>
  <c r="C1079" i="1"/>
  <c r="G1079" i="1"/>
  <c r="E1079" i="1"/>
  <c r="D1079" i="1"/>
  <c r="S1292" i="1" l="1"/>
  <c r="M1293" i="1" s="1"/>
  <c r="R1292" i="1"/>
  <c r="P1292" i="1"/>
  <c r="O1292" i="1"/>
  <c r="N1292" i="1"/>
  <c r="Q1292" i="1"/>
  <c r="I1080" i="1"/>
  <c r="F1080" i="1"/>
  <c r="E1080" i="1"/>
  <c r="J1080" i="1"/>
  <c r="A1081" i="1" s="1"/>
  <c r="C1080" i="1"/>
  <c r="G1080" i="1"/>
  <c r="B1080" i="1"/>
  <c r="D1080" i="1"/>
  <c r="S1293" i="1" l="1"/>
  <c r="M1294" i="1" s="1"/>
  <c r="O1293" i="1"/>
  <c r="R1293" i="1"/>
  <c r="Q1293" i="1"/>
  <c r="N1293" i="1"/>
  <c r="P1293" i="1"/>
  <c r="I1081" i="1"/>
  <c r="J1081" i="1"/>
  <c r="A1082" i="1" s="1"/>
  <c r="D1081" i="1"/>
  <c r="G1081" i="1"/>
  <c r="E1081" i="1"/>
  <c r="C1081" i="1"/>
  <c r="F1081" i="1"/>
  <c r="B1081" i="1"/>
  <c r="S1294" i="1" l="1"/>
  <c r="M1295" i="1" s="1"/>
  <c r="R1294" i="1"/>
  <c r="P1294" i="1"/>
  <c r="O1294" i="1"/>
  <c r="Q1294" i="1"/>
  <c r="N1294" i="1"/>
  <c r="C1082" i="1"/>
  <c r="E1082" i="1"/>
  <c r="I1082" i="1"/>
  <c r="J1082" i="1"/>
  <c r="A1083" i="1" s="1"/>
  <c r="G1082" i="1"/>
  <c r="B1082" i="1"/>
  <c r="D1082" i="1"/>
  <c r="F1082" i="1"/>
  <c r="S1295" i="1" l="1"/>
  <c r="M1296" i="1" s="1"/>
  <c r="O1295" i="1"/>
  <c r="N1295" i="1"/>
  <c r="Q1295" i="1"/>
  <c r="P1295" i="1"/>
  <c r="R1295" i="1"/>
  <c r="B1083" i="1"/>
  <c r="C1083" i="1"/>
  <c r="G1083" i="1"/>
  <c r="J1083" i="1"/>
  <c r="A1084" i="1" s="1"/>
  <c r="E1083" i="1"/>
  <c r="D1083" i="1"/>
  <c r="F1083" i="1"/>
  <c r="I1083" i="1"/>
  <c r="S1296" i="1" l="1"/>
  <c r="M1297" i="1" s="1"/>
  <c r="R1296" i="1"/>
  <c r="N1296" i="1"/>
  <c r="P1296" i="1"/>
  <c r="Q1296" i="1"/>
  <c r="O1296" i="1"/>
  <c r="I1084" i="1"/>
  <c r="F1084" i="1"/>
  <c r="D1084" i="1"/>
  <c r="J1084" i="1"/>
  <c r="A1085" i="1" s="1"/>
  <c r="C1084" i="1"/>
  <c r="G1084" i="1"/>
  <c r="E1084" i="1"/>
  <c r="B1084" i="1"/>
  <c r="S1297" i="1" l="1"/>
  <c r="M1298" i="1" s="1"/>
  <c r="O1297" i="1"/>
  <c r="Q1297" i="1"/>
  <c r="P1297" i="1"/>
  <c r="N1297" i="1"/>
  <c r="R1297" i="1"/>
  <c r="E1085" i="1"/>
  <c r="C1085" i="1"/>
  <c r="F1085" i="1"/>
  <c r="B1085" i="1"/>
  <c r="J1085" i="1"/>
  <c r="A1086" i="1" s="1"/>
  <c r="G1085" i="1"/>
  <c r="I1085" i="1"/>
  <c r="D1085" i="1"/>
  <c r="S1298" i="1" l="1"/>
  <c r="M1299" i="1" s="1"/>
  <c r="P1298" i="1"/>
  <c r="R1298" i="1"/>
  <c r="O1298" i="1"/>
  <c r="Q1298" i="1"/>
  <c r="N1298" i="1"/>
  <c r="D1086" i="1"/>
  <c r="F1086" i="1"/>
  <c r="J1086" i="1"/>
  <c r="A1087" i="1" s="1"/>
  <c r="I1086" i="1"/>
  <c r="B1086" i="1"/>
  <c r="G1086" i="1"/>
  <c r="E1086" i="1"/>
  <c r="C1086" i="1"/>
  <c r="S1299" i="1" l="1"/>
  <c r="M1300" i="1" s="1"/>
  <c r="O1299" i="1"/>
  <c r="Q1299" i="1"/>
  <c r="R1299" i="1"/>
  <c r="P1299" i="1"/>
  <c r="N1299" i="1"/>
  <c r="E1087" i="1"/>
  <c r="J1087" i="1"/>
  <c r="A1088" i="1" s="1"/>
  <c r="B1087" i="1"/>
  <c r="C1087" i="1"/>
  <c r="G1087" i="1"/>
  <c r="F1087" i="1"/>
  <c r="D1087" i="1"/>
  <c r="I1087" i="1"/>
  <c r="S1300" i="1" l="1"/>
  <c r="M1301" i="1" s="1"/>
  <c r="N1300" i="1"/>
  <c r="Q1300" i="1"/>
  <c r="R1300" i="1"/>
  <c r="O1300" i="1"/>
  <c r="P1300" i="1"/>
  <c r="J1088" i="1"/>
  <c r="A1089" i="1" s="1"/>
  <c r="E1088" i="1"/>
  <c r="B1088" i="1"/>
  <c r="C1088" i="1"/>
  <c r="F1088" i="1"/>
  <c r="D1088" i="1"/>
  <c r="I1088" i="1"/>
  <c r="G1088" i="1"/>
  <c r="S1301" i="1" l="1"/>
  <c r="M1302" i="1" s="1"/>
  <c r="R1301" i="1"/>
  <c r="P1301" i="1"/>
  <c r="N1301" i="1"/>
  <c r="O1301" i="1"/>
  <c r="Q1301" i="1"/>
  <c r="B1089" i="1"/>
  <c r="I1089" i="1"/>
  <c r="J1089" i="1"/>
  <c r="A1090" i="1" s="1"/>
  <c r="C1089" i="1"/>
  <c r="D1089" i="1"/>
  <c r="F1089" i="1"/>
  <c r="G1089" i="1"/>
  <c r="E1089" i="1"/>
  <c r="S1302" i="1" l="1"/>
  <c r="M1303" i="1" s="1"/>
  <c r="P1302" i="1"/>
  <c r="R1302" i="1"/>
  <c r="Q1302" i="1"/>
  <c r="N1302" i="1"/>
  <c r="O1302" i="1"/>
  <c r="B1090" i="1"/>
  <c r="J1090" i="1"/>
  <c r="A1091" i="1" s="1"/>
  <c r="D1090" i="1"/>
  <c r="G1090" i="1"/>
  <c r="I1090" i="1"/>
  <c r="F1090" i="1"/>
  <c r="C1090" i="1"/>
  <c r="E1090" i="1"/>
  <c r="S1303" i="1" l="1"/>
  <c r="M1304" i="1" s="1"/>
  <c r="N1303" i="1"/>
  <c r="O1303" i="1"/>
  <c r="Q1303" i="1"/>
  <c r="P1303" i="1"/>
  <c r="R1303" i="1"/>
  <c r="B1091" i="1"/>
  <c r="D1091" i="1"/>
  <c r="E1091" i="1"/>
  <c r="F1091" i="1"/>
  <c r="I1091" i="1"/>
  <c r="C1091" i="1"/>
  <c r="G1091" i="1"/>
  <c r="J1091" i="1"/>
  <c r="A1092" i="1" s="1"/>
  <c r="S1304" i="1" l="1"/>
  <c r="M1305" i="1" s="1"/>
  <c r="P1304" i="1"/>
  <c r="N1304" i="1"/>
  <c r="Q1304" i="1"/>
  <c r="R1304" i="1"/>
  <c r="O1304" i="1"/>
  <c r="F1092" i="1"/>
  <c r="D1092" i="1"/>
  <c r="C1092" i="1"/>
  <c r="G1092" i="1"/>
  <c r="E1092" i="1"/>
  <c r="I1092" i="1"/>
  <c r="B1092" i="1"/>
  <c r="J1092" i="1"/>
  <c r="A1093" i="1" s="1"/>
  <c r="S1305" i="1" l="1"/>
  <c r="M1306" i="1" s="1"/>
  <c r="R1305" i="1"/>
  <c r="O1305" i="1"/>
  <c r="Q1305" i="1"/>
  <c r="P1305" i="1"/>
  <c r="N1305" i="1"/>
  <c r="B1093" i="1"/>
  <c r="D1093" i="1"/>
  <c r="J1093" i="1"/>
  <c r="A1094" i="1" s="1"/>
  <c r="F1093" i="1"/>
  <c r="I1093" i="1"/>
  <c r="E1093" i="1"/>
  <c r="G1093" i="1"/>
  <c r="C1093" i="1"/>
  <c r="S1306" i="1" l="1"/>
  <c r="M1307" i="1" s="1"/>
  <c r="R1306" i="1"/>
  <c r="P1306" i="1"/>
  <c r="O1306" i="1"/>
  <c r="Q1306" i="1"/>
  <c r="N1306" i="1"/>
  <c r="D1094" i="1"/>
  <c r="E1094" i="1"/>
  <c r="C1094" i="1"/>
  <c r="G1094" i="1"/>
  <c r="J1094" i="1"/>
  <c r="A1095" i="1" s="1"/>
  <c r="I1094" i="1"/>
  <c r="F1094" i="1"/>
  <c r="B1094" i="1"/>
  <c r="S1307" i="1" l="1"/>
  <c r="M1308" i="1" s="1"/>
  <c r="Q1307" i="1"/>
  <c r="N1307" i="1"/>
  <c r="P1307" i="1"/>
  <c r="O1307" i="1"/>
  <c r="R1307" i="1"/>
  <c r="F1095" i="1"/>
  <c r="C1095" i="1"/>
  <c r="D1095" i="1"/>
  <c r="J1095" i="1"/>
  <c r="A1096" i="1" s="1"/>
  <c r="B1095" i="1"/>
  <c r="G1095" i="1"/>
  <c r="E1095" i="1"/>
  <c r="I1095" i="1"/>
  <c r="S1308" i="1" l="1"/>
  <c r="M1309" i="1" s="1"/>
  <c r="P1308" i="1"/>
  <c r="Q1308" i="1"/>
  <c r="N1308" i="1"/>
  <c r="R1308" i="1"/>
  <c r="O1308" i="1"/>
  <c r="E1096" i="1"/>
  <c r="J1096" i="1"/>
  <c r="A1097" i="1" s="1"/>
  <c r="B1096" i="1"/>
  <c r="G1096" i="1"/>
  <c r="C1096" i="1"/>
  <c r="F1096" i="1"/>
  <c r="I1096" i="1"/>
  <c r="D1096" i="1"/>
  <c r="S1309" i="1" l="1"/>
  <c r="M1310" i="1" s="1"/>
  <c r="N1309" i="1"/>
  <c r="R1309" i="1"/>
  <c r="Q1309" i="1"/>
  <c r="O1309" i="1"/>
  <c r="P1309" i="1"/>
  <c r="F1097" i="1"/>
  <c r="G1097" i="1"/>
  <c r="J1097" i="1"/>
  <c r="A1098" i="1" s="1"/>
  <c r="B1097" i="1"/>
  <c r="C1097" i="1"/>
  <c r="D1097" i="1"/>
  <c r="E1097" i="1"/>
  <c r="I1097" i="1"/>
  <c r="S1310" i="1" l="1"/>
  <c r="M1311" i="1" s="1"/>
  <c r="N1310" i="1"/>
  <c r="R1310" i="1"/>
  <c r="O1310" i="1"/>
  <c r="Q1310" i="1"/>
  <c r="P1310" i="1"/>
  <c r="F1098" i="1"/>
  <c r="I1098" i="1"/>
  <c r="D1098" i="1"/>
  <c r="G1098" i="1"/>
  <c r="B1098" i="1"/>
  <c r="J1098" i="1"/>
  <c r="A1099" i="1" s="1"/>
  <c r="C1098" i="1"/>
  <c r="E1098" i="1"/>
  <c r="S1311" i="1" l="1"/>
  <c r="M1312" i="1" s="1"/>
  <c r="N1311" i="1"/>
  <c r="Q1311" i="1"/>
  <c r="R1311" i="1"/>
  <c r="O1311" i="1"/>
  <c r="P1311" i="1"/>
  <c r="G1099" i="1"/>
  <c r="F1099" i="1"/>
  <c r="C1099" i="1"/>
  <c r="J1099" i="1"/>
  <c r="A1100" i="1" s="1"/>
  <c r="D1099" i="1"/>
  <c r="E1099" i="1"/>
  <c r="I1099" i="1"/>
  <c r="B1099" i="1"/>
  <c r="S1312" i="1" l="1"/>
  <c r="M1313" i="1" s="1"/>
  <c r="N1312" i="1"/>
  <c r="R1312" i="1"/>
  <c r="O1312" i="1"/>
  <c r="Q1312" i="1"/>
  <c r="P1312" i="1"/>
  <c r="E1100" i="1"/>
  <c r="B1100" i="1"/>
  <c r="F1100" i="1"/>
  <c r="I1100" i="1"/>
  <c r="D1100" i="1"/>
  <c r="C1100" i="1"/>
  <c r="J1100" i="1"/>
  <c r="A1101" i="1" s="1"/>
  <c r="G1100" i="1"/>
  <c r="S1313" i="1" l="1"/>
  <c r="M1314" i="1" s="1"/>
  <c r="O1313" i="1"/>
  <c r="Q1313" i="1"/>
  <c r="P1313" i="1"/>
  <c r="R1313" i="1"/>
  <c r="N1313" i="1"/>
  <c r="J1101" i="1"/>
  <c r="A1102" i="1" s="1"/>
  <c r="I1101" i="1"/>
  <c r="D1101" i="1"/>
  <c r="F1101" i="1"/>
  <c r="E1101" i="1"/>
  <c r="C1101" i="1"/>
  <c r="B1101" i="1"/>
  <c r="G1101" i="1"/>
  <c r="S1314" i="1" l="1"/>
  <c r="M1315" i="1" s="1"/>
  <c r="N1314" i="1"/>
  <c r="O1314" i="1"/>
  <c r="P1314" i="1"/>
  <c r="R1314" i="1"/>
  <c r="Q1314" i="1"/>
  <c r="E1102" i="1"/>
  <c r="G1102" i="1"/>
  <c r="C1102" i="1"/>
  <c r="F1102" i="1"/>
  <c r="I1102" i="1"/>
  <c r="D1102" i="1"/>
  <c r="J1102" i="1"/>
  <c r="A1103" i="1" s="1"/>
  <c r="B1102" i="1"/>
  <c r="S1315" i="1" l="1"/>
  <c r="M1316" i="1" s="1"/>
  <c r="N1315" i="1"/>
  <c r="P1315" i="1"/>
  <c r="O1315" i="1"/>
  <c r="R1315" i="1"/>
  <c r="Q1315" i="1"/>
  <c r="J1103" i="1"/>
  <c r="A1104" i="1" s="1"/>
  <c r="B1103" i="1"/>
  <c r="G1103" i="1"/>
  <c r="D1103" i="1"/>
  <c r="F1103" i="1"/>
  <c r="E1103" i="1"/>
  <c r="C1103" i="1"/>
  <c r="I1103" i="1"/>
  <c r="S1316" i="1" l="1"/>
  <c r="M1317" i="1" s="1"/>
  <c r="Q1316" i="1"/>
  <c r="R1316" i="1"/>
  <c r="N1316" i="1"/>
  <c r="O1316" i="1"/>
  <c r="P1316" i="1"/>
  <c r="G1104" i="1"/>
  <c r="E1104" i="1"/>
  <c r="F1104" i="1"/>
  <c r="J1104" i="1"/>
  <c r="A1105" i="1" s="1"/>
  <c r="C1104" i="1"/>
  <c r="D1104" i="1"/>
  <c r="B1104" i="1"/>
  <c r="I1104" i="1"/>
  <c r="S1317" i="1" l="1"/>
  <c r="M1318" i="1" s="1"/>
  <c r="N1317" i="1"/>
  <c r="Q1317" i="1"/>
  <c r="R1317" i="1"/>
  <c r="O1317" i="1"/>
  <c r="P1317" i="1"/>
  <c r="E1105" i="1"/>
  <c r="J1105" i="1"/>
  <c r="A1106" i="1" s="1"/>
  <c r="C1105" i="1"/>
  <c r="D1105" i="1"/>
  <c r="B1105" i="1"/>
  <c r="F1105" i="1"/>
  <c r="G1105" i="1"/>
  <c r="I1105" i="1"/>
  <c r="S1318" i="1" l="1"/>
  <c r="M1319" i="1" s="1"/>
  <c r="P1318" i="1"/>
  <c r="R1318" i="1"/>
  <c r="Q1318" i="1"/>
  <c r="O1318" i="1"/>
  <c r="N1318" i="1"/>
  <c r="E1106" i="1"/>
  <c r="C1106" i="1"/>
  <c r="D1106" i="1"/>
  <c r="I1106" i="1"/>
  <c r="G1106" i="1"/>
  <c r="J1106" i="1"/>
  <c r="A1107" i="1" s="1"/>
  <c r="F1106" i="1"/>
  <c r="B1106" i="1"/>
  <c r="S1319" i="1" l="1"/>
  <c r="M1320" i="1" s="1"/>
  <c r="N1319" i="1"/>
  <c r="P1319" i="1"/>
  <c r="Q1319" i="1"/>
  <c r="O1319" i="1"/>
  <c r="R1319" i="1"/>
  <c r="E1107" i="1"/>
  <c r="G1107" i="1"/>
  <c r="C1107" i="1"/>
  <c r="I1107" i="1"/>
  <c r="J1107" i="1"/>
  <c r="A1108" i="1" s="1"/>
  <c r="D1107" i="1"/>
  <c r="B1107" i="1"/>
  <c r="F1107" i="1"/>
  <c r="S1320" i="1" l="1"/>
  <c r="M1321" i="1" s="1"/>
  <c r="N1320" i="1"/>
  <c r="P1320" i="1"/>
  <c r="Q1320" i="1"/>
  <c r="R1320" i="1"/>
  <c r="O1320" i="1"/>
  <c r="G1108" i="1"/>
  <c r="I1108" i="1"/>
  <c r="B1108" i="1"/>
  <c r="D1108" i="1"/>
  <c r="E1108" i="1"/>
  <c r="F1108" i="1"/>
  <c r="C1108" i="1"/>
  <c r="J1108" i="1"/>
  <c r="A1109" i="1" s="1"/>
  <c r="S1321" i="1" l="1"/>
  <c r="M1322" i="1" s="1"/>
  <c r="R1321" i="1"/>
  <c r="P1321" i="1"/>
  <c r="O1321" i="1"/>
  <c r="Q1321" i="1"/>
  <c r="N1321" i="1"/>
  <c r="D1109" i="1"/>
  <c r="I1109" i="1"/>
  <c r="F1109" i="1"/>
  <c r="B1109" i="1"/>
  <c r="C1109" i="1"/>
  <c r="G1109" i="1"/>
  <c r="E1109" i="1"/>
  <c r="J1109" i="1"/>
  <c r="A1110" i="1" s="1"/>
  <c r="S1322" i="1" l="1"/>
  <c r="M1323" i="1" s="1"/>
  <c r="N1322" i="1"/>
  <c r="R1322" i="1"/>
  <c r="P1322" i="1"/>
  <c r="Q1322" i="1"/>
  <c r="O1322" i="1"/>
  <c r="D1110" i="1"/>
  <c r="C1110" i="1"/>
  <c r="B1110" i="1"/>
  <c r="I1110" i="1"/>
  <c r="E1110" i="1"/>
  <c r="G1110" i="1"/>
  <c r="J1110" i="1"/>
  <c r="A1111" i="1" s="1"/>
  <c r="F1110" i="1"/>
  <c r="S1323" i="1" l="1"/>
  <c r="M1324" i="1" s="1"/>
  <c r="Q1323" i="1"/>
  <c r="N1323" i="1"/>
  <c r="O1323" i="1"/>
  <c r="R1323" i="1"/>
  <c r="P1323" i="1"/>
  <c r="B1111" i="1"/>
  <c r="F1111" i="1"/>
  <c r="I1111" i="1"/>
  <c r="E1111" i="1"/>
  <c r="G1111" i="1"/>
  <c r="J1111" i="1"/>
  <c r="A1112" i="1" s="1"/>
  <c r="C1111" i="1"/>
  <c r="D1111" i="1"/>
  <c r="S1324" i="1" l="1"/>
  <c r="M1325" i="1" s="1"/>
  <c r="R1324" i="1"/>
  <c r="N1324" i="1"/>
  <c r="Q1324" i="1"/>
  <c r="O1324" i="1"/>
  <c r="P1324" i="1"/>
  <c r="E1112" i="1"/>
  <c r="I1112" i="1"/>
  <c r="D1112" i="1"/>
  <c r="F1112" i="1"/>
  <c r="C1112" i="1"/>
  <c r="G1112" i="1"/>
  <c r="B1112" i="1"/>
  <c r="J1112" i="1"/>
  <c r="A1113" i="1" s="1"/>
  <c r="S1325" i="1" l="1"/>
  <c r="M1326" i="1" s="1"/>
  <c r="N1325" i="1"/>
  <c r="Q1325" i="1"/>
  <c r="P1325" i="1"/>
  <c r="O1325" i="1"/>
  <c r="R1325" i="1"/>
  <c r="J1113" i="1"/>
  <c r="A1114" i="1" s="1"/>
  <c r="F1113" i="1"/>
  <c r="D1113" i="1"/>
  <c r="C1113" i="1"/>
  <c r="B1113" i="1"/>
  <c r="G1113" i="1"/>
  <c r="I1113" i="1"/>
  <c r="E1113" i="1"/>
  <c r="S1326" i="1" l="1"/>
  <c r="M1327" i="1" s="1"/>
  <c r="P1326" i="1"/>
  <c r="N1326" i="1"/>
  <c r="R1326" i="1"/>
  <c r="O1326" i="1"/>
  <c r="Q1326" i="1"/>
  <c r="C1114" i="1"/>
  <c r="B1114" i="1"/>
  <c r="F1114" i="1"/>
  <c r="G1114" i="1"/>
  <c r="E1114" i="1"/>
  <c r="D1114" i="1"/>
  <c r="I1114" i="1"/>
  <c r="J1114" i="1"/>
  <c r="A1115" i="1" s="1"/>
  <c r="S1327" i="1" l="1"/>
  <c r="M1328" i="1" s="1"/>
  <c r="N1327" i="1"/>
  <c r="O1327" i="1"/>
  <c r="Q1327" i="1"/>
  <c r="R1327" i="1"/>
  <c r="P1327" i="1"/>
  <c r="F1115" i="1"/>
  <c r="J1115" i="1"/>
  <c r="A1116" i="1" s="1"/>
  <c r="C1115" i="1"/>
  <c r="I1115" i="1"/>
  <c r="D1115" i="1"/>
  <c r="G1115" i="1"/>
  <c r="B1115" i="1"/>
  <c r="E1115" i="1"/>
  <c r="S1328" i="1" l="1"/>
  <c r="M1329" i="1" s="1"/>
  <c r="R1328" i="1"/>
  <c r="P1328" i="1"/>
  <c r="O1328" i="1"/>
  <c r="Q1328" i="1"/>
  <c r="N1328" i="1"/>
  <c r="C1116" i="1"/>
  <c r="D1116" i="1"/>
  <c r="E1116" i="1"/>
  <c r="I1116" i="1"/>
  <c r="G1116" i="1"/>
  <c r="J1116" i="1"/>
  <c r="A1117" i="1" s="1"/>
  <c r="B1116" i="1"/>
  <c r="F1116" i="1"/>
  <c r="S1329" i="1" l="1"/>
  <c r="M1330" i="1" s="1"/>
  <c r="P1329" i="1"/>
  <c r="N1329" i="1"/>
  <c r="R1329" i="1"/>
  <c r="O1329" i="1"/>
  <c r="Q1329" i="1"/>
  <c r="G1117" i="1"/>
  <c r="D1117" i="1"/>
  <c r="F1117" i="1"/>
  <c r="C1117" i="1"/>
  <c r="B1117" i="1"/>
  <c r="J1117" i="1"/>
  <c r="A1118" i="1" s="1"/>
  <c r="I1117" i="1"/>
  <c r="E1117" i="1"/>
  <c r="S1330" i="1" l="1"/>
  <c r="M1331" i="1" s="1"/>
  <c r="O1330" i="1"/>
  <c r="R1330" i="1"/>
  <c r="P1330" i="1"/>
  <c r="Q1330" i="1"/>
  <c r="N1330" i="1"/>
  <c r="C1118" i="1"/>
  <c r="B1118" i="1"/>
  <c r="G1118" i="1"/>
  <c r="F1118" i="1"/>
  <c r="D1118" i="1"/>
  <c r="E1118" i="1"/>
  <c r="I1118" i="1"/>
  <c r="J1118" i="1"/>
  <c r="A1119" i="1" s="1"/>
  <c r="S1331" i="1" l="1"/>
  <c r="M1332" i="1" s="1"/>
  <c r="R1331" i="1"/>
  <c r="P1331" i="1"/>
  <c r="O1331" i="1"/>
  <c r="N1331" i="1"/>
  <c r="Q1331" i="1"/>
  <c r="F1119" i="1"/>
  <c r="I1119" i="1"/>
  <c r="C1119" i="1"/>
  <c r="B1119" i="1"/>
  <c r="E1119" i="1"/>
  <c r="D1119" i="1"/>
  <c r="G1119" i="1"/>
  <c r="J1119" i="1"/>
  <c r="A1120" i="1" s="1"/>
  <c r="S1332" i="1" l="1"/>
  <c r="M1333" i="1" s="1"/>
  <c r="Q1332" i="1"/>
  <c r="P1332" i="1"/>
  <c r="N1332" i="1"/>
  <c r="R1332" i="1"/>
  <c r="O1332" i="1"/>
  <c r="F1120" i="1"/>
  <c r="E1120" i="1"/>
  <c r="G1120" i="1"/>
  <c r="I1120" i="1"/>
  <c r="D1120" i="1"/>
  <c r="J1120" i="1"/>
  <c r="A1121" i="1" s="1"/>
  <c r="C1120" i="1"/>
  <c r="B1120" i="1"/>
  <c r="S1333" i="1" l="1"/>
  <c r="M1334" i="1" s="1"/>
  <c r="O1333" i="1"/>
  <c r="P1333" i="1"/>
  <c r="N1333" i="1"/>
  <c r="R1333" i="1"/>
  <c r="Q1333" i="1"/>
  <c r="I1121" i="1"/>
  <c r="E1121" i="1"/>
  <c r="F1121" i="1"/>
  <c r="B1121" i="1"/>
  <c r="D1121" i="1"/>
  <c r="C1121" i="1"/>
  <c r="G1121" i="1"/>
  <c r="J1121" i="1"/>
  <c r="A1122" i="1" s="1"/>
  <c r="S1334" i="1" l="1"/>
  <c r="M1335" i="1" s="1"/>
  <c r="P1334" i="1"/>
  <c r="O1334" i="1"/>
  <c r="Q1334" i="1"/>
  <c r="R1334" i="1"/>
  <c r="N1334" i="1"/>
  <c r="C1122" i="1"/>
  <c r="D1122" i="1"/>
  <c r="E1122" i="1"/>
  <c r="J1122" i="1"/>
  <c r="A1123" i="1" s="1"/>
  <c r="I1122" i="1"/>
  <c r="F1122" i="1"/>
  <c r="B1122" i="1"/>
  <c r="G1122" i="1"/>
  <c r="S1335" i="1" l="1"/>
  <c r="M1336" i="1" s="1"/>
  <c r="Q1335" i="1"/>
  <c r="R1335" i="1"/>
  <c r="N1335" i="1"/>
  <c r="O1335" i="1"/>
  <c r="P1335" i="1"/>
  <c r="J1123" i="1"/>
  <c r="A1124" i="1" s="1"/>
  <c r="G1123" i="1"/>
  <c r="I1123" i="1"/>
  <c r="F1123" i="1"/>
  <c r="C1123" i="1"/>
  <c r="B1123" i="1"/>
  <c r="E1123" i="1"/>
  <c r="D1123" i="1"/>
  <c r="S1336" i="1" l="1"/>
  <c r="M1337" i="1" s="1"/>
  <c r="P1336" i="1"/>
  <c r="Q1336" i="1"/>
  <c r="R1336" i="1"/>
  <c r="N1336" i="1"/>
  <c r="O1336" i="1"/>
  <c r="G1124" i="1"/>
  <c r="E1124" i="1"/>
  <c r="D1124" i="1"/>
  <c r="I1124" i="1"/>
  <c r="C1124" i="1"/>
  <c r="J1124" i="1"/>
  <c r="A1125" i="1" s="1"/>
  <c r="F1124" i="1"/>
  <c r="B1124" i="1"/>
  <c r="S1337" i="1" l="1"/>
  <c r="M1338" i="1" s="1"/>
  <c r="R1337" i="1"/>
  <c r="O1337" i="1"/>
  <c r="N1337" i="1"/>
  <c r="Q1337" i="1"/>
  <c r="P1337" i="1"/>
  <c r="G1125" i="1"/>
  <c r="F1125" i="1"/>
  <c r="D1125" i="1"/>
  <c r="E1125" i="1"/>
  <c r="I1125" i="1"/>
  <c r="B1125" i="1"/>
  <c r="C1125" i="1"/>
  <c r="J1125" i="1"/>
  <c r="A1126" i="1" s="1"/>
  <c r="S1338" i="1" l="1"/>
  <c r="M1339" i="1" s="1"/>
  <c r="O1338" i="1"/>
  <c r="R1338" i="1"/>
  <c r="Q1338" i="1"/>
  <c r="P1338" i="1"/>
  <c r="N1338" i="1"/>
  <c r="D1126" i="1"/>
  <c r="J1126" i="1"/>
  <c r="A1127" i="1" s="1"/>
  <c r="G1126" i="1"/>
  <c r="C1126" i="1"/>
  <c r="B1126" i="1"/>
  <c r="F1126" i="1"/>
  <c r="E1126" i="1"/>
  <c r="I1126" i="1"/>
  <c r="S1339" i="1" l="1"/>
  <c r="M1340" i="1" s="1"/>
  <c r="R1339" i="1"/>
  <c r="N1339" i="1"/>
  <c r="P1339" i="1"/>
  <c r="O1339" i="1"/>
  <c r="Q1339" i="1"/>
  <c r="B1127" i="1"/>
  <c r="D1127" i="1"/>
  <c r="F1127" i="1"/>
  <c r="C1127" i="1"/>
  <c r="J1127" i="1"/>
  <c r="A1128" i="1" s="1"/>
  <c r="E1127" i="1"/>
  <c r="I1127" i="1"/>
  <c r="G1127" i="1"/>
  <c r="S1340" i="1" l="1"/>
  <c r="M1341" i="1" s="1"/>
  <c r="R1340" i="1"/>
  <c r="O1340" i="1"/>
  <c r="P1340" i="1"/>
  <c r="N1340" i="1"/>
  <c r="Q1340" i="1"/>
  <c r="B1128" i="1"/>
  <c r="F1128" i="1"/>
  <c r="E1128" i="1"/>
  <c r="G1128" i="1"/>
  <c r="D1128" i="1"/>
  <c r="C1128" i="1"/>
  <c r="J1128" i="1"/>
  <c r="A1129" i="1" s="1"/>
  <c r="I1128" i="1"/>
  <c r="S1341" i="1" l="1"/>
  <c r="M1342" i="1" s="1"/>
  <c r="P1341" i="1"/>
  <c r="Q1341" i="1"/>
  <c r="N1341" i="1"/>
  <c r="R1341" i="1"/>
  <c r="O1341" i="1"/>
  <c r="F1129" i="1"/>
  <c r="B1129" i="1"/>
  <c r="C1129" i="1"/>
  <c r="D1129" i="1"/>
  <c r="I1129" i="1"/>
  <c r="J1129" i="1"/>
  <c r="A1130" i="1" s="1"/>
  <c r="G1129" i="1"/>
  <c r="E1129" i="1"/>
  <c r="S1342" i="1" l="1"/>
  <c r="M1343" i="1" s="1"/>
  <c r="Q1342" i="1"/>
  <c r="N1342" i="1"/>
  <c r="O1342" i="1"/>
  <c r="P1342" i="1"/>
  <c r="R1342" i="1"/>
  <c r="E1130" i="1"/>
  <c r="F1130" i="1"/>
  <c r="C1130" i="1"/>
  <c r="B1130" i="1"/>
  <c r="G1130" i="1"/>
  <c r="J1130" i="1"/>
  <c r="A1131" i="1" s="1"/>
  <c r="I1130" i="1"/>
  <c r="D1130" i="1"/>
  <c r="S1343" i="1" l="1"/>
  <c r="M1344" i="1" s="1"/>
  <c r="O1343" i="1"/>
  <c r="N1343" i="1"/>
  <c r="Q1343" i="1"/>
  <c r="R1343" i="1"/>
  <c r="P1343" i="1"/>
  <c r="C1131" i="1"/>
  <c r="F1131" i="1"/>
  <c r="J1131" i="1"/>
  <c r="A1132" i="1" s="1"/>
  <c r="E1131" i="1"/>
  <c r="B1131" i="1"/>
  <c r="I1131" i="1"/>
  <c r="D1131" i="1"/>
  <c r="G1131" i="1"/>
  <c r="S1344" i="1" l="1"/>
  <c r="M1345" i="1" s="1"/>
  <c r="Q1344" i="1"/>
  <c r="R1344" i="1"/>
  <c r="P1344" i="1"/>
  <c r="N1344" i="1"/>
  <c r="O1344" i="1"/>
  <c r="I1132" i="1"/>
  <c r="J1132" i="1"/>
  <c r="A1133" i="1" s="1"/>
  <c r="E1132" i="1"/>
  <c r="F1132" i="1"/>
  <c r="B1132" i="1"/>
  <c r="C1132" i="1"/>
  <c r="G1132" i="1"/>
  <c r="D1132" i="1"/>
  <c r="S1345" i="1" l="1"/>
  <c r="M1346" i="1" s="1"/>
  <c r="Q1345" i="1"/>
  <c r="P1345" i="1"/>
  <c r="R1345" i="1"/>
  <c r="N1345" i="1"/>
  <c r="O1345" i="1"/>
  <c r="I1133" i="1"/>
  <c r="J1133" i="1"/>
  <c r="A1134" i="1" s="1"/>
  <c r="C1133" i="1"/>
  <c r="E1133" i="1"/>
  <c r="B1133" i="1"/>
  <c r="G1133" i="1"/>
  <c r="D1133" i="1"/>
  <c r="F1133" i="1"/>
  <c r="S1346" i="1" l="1"/>
  <c r="M1347" i="1" s="1"/>
  <c r="N1346" i="1"/>
  <c r="P1346" i="1"/>
  <c r="O1346" i="1"/>
  <c r="Q1346" i="1"/>
  <c r="R1346" i="1"/>
  <c r="J1134" i="1"/>
  <c r="A1135" i="1" s="1"/>
  <c r="G1134" i="1"/>
  <c r="E1134" i="1"/>
  <c r="I1134" i="1"/>
  <c r="C1134" i="1"/>
  <c r="F1134" i="1"/>
  <c r="D1134" i="1"/>
  <c r="B1134" i="1"/>
  <c r="S1347" i="1" l="1"/>
  <c r="M1348" i="1" s="1"/>
  <c r="O1347" i="1"/>
  <c r="P1347" i="1"/>
  <c r="R1347" i="1"/>
  <c r="Q1347" i="1"/>
  <c r="N1347" i="1"/>
  <c r="J1135" i="1"/>
  <c r="A1136" i="1" s="1"/>
  <c r="D1135" i="1"/>
  <c r="B1135" i="1"/>
  <c r="C1135" i="1"/>
  <c r="I1135" i="1"/>
  <c r="G1135" i="1"/>
  <c r="E1135" i="1"/>
  <c r="F1135" i="1"/>
  <c r="S1348" i="1" l="1"/>
  <c r="M1349" i="1" s="1"/>
  <c r="R1348" i="1"/>
  <c r="O1348" i="1"/>
  <c r="N1348" i="1"/>
  <c r="P1348" i="1"/>
  <c r="Q1348" i="1"/>
  <c r="C1136" i="1"/>
  <c r="I1136" i="1"/>
  <c r="G1136" i="1"/>
  <c r="J1136" i="1"/>
  <c r="A1137" i="1" s="1"/>
  <c r="B1136" i="1"/>
  <c r="F1136" i="1"/>
  <c r="E1136" i="1"/>
  <c r="D1136" i="1"/>
  <c r="S1349" i="1" l="1"/>
  <c r="M1350" i="1" s="1"/>
  <c r="N1349" i="1"/>
  <c r="R1349" i="1"/>
  <c r="O1349" i="1"/>
  <c r="P1349" i="1"/>
  <c r="Q1349" i="1"/>
  <c r="E1137" i="1"/>
  <c r="F1137" i="1"/>
  <c r="G1137" i="1"/>
  <c r="I1137" i="1"/>
  <c r="D1137" i="1"/>
  <c r="B1137" i="1"/>
  <c r="J1137" i="1"/>
  <c r="A1138" i="1" s="1"/>
  <c r="C1137" i="1"/>
  <c r="S1350" i="1" l="1"/>
  <c r="M1351" i="1" s="1"/>
  <c r="O1350" i="1"/>
  <c r="P1350" i="1"/>
  <c r="N1350" i="1"/>
  <c r="R1350" i="1"/>
  <c r="Q1350" i="1"/>
  <c r="I1138" i="1"/>
  <c r="D1138" i="1"/>
  <c r="G1138" i="1"/>
  <c r="E1138" i="1"/>
  <c r="F1138" i="1"/>
  <c r="C1138" i="1"/>
  <c r="B1138" i="1"/>
  <c r="J1138" i="1"/>
  <c r="A1139" i="1" s="1"/>
  <c r="S1351" i="1" l="1"/>
  <c r="M1352" i="1" s="1"/>
  <c r="N1351" i="1"/>
  <c r="O1351" i="1"/>
  <c r="P1351" i="1"/>
  <c r="Q1351" i="1"/>
  <c r="R1351" i="1"/>
  <c r="B1139" i="1"/>
  <c r="G1139" i="1"/>
  <c r="J1139" i="1"/>
  <c r="A1140" i="1" s="1"/>
  <c r="E1139" i="1"/>
  <c r="C1139" i="1"/>
  <c r="D1139" i="1"/>
  <c r="F1139" i="1"/>
  <c r="I1139" i="1"/>
  <c r="S1352" i="1" l="1"/>
  <c r="M1353" i="1" s="1"/>
  <c r="N1352" i="1"/>
  <c r="R1352" i="1"/>
  <c r="O1352" i="1"/>
  <c r="P1352" i="1"/>
  <c r="Q1352" i="1"/>
  <c r="J1140" i="1"/>
  <c r="A1141" i="1" s="1"/>
  <c r="E1140" i="1"/>
  <c r="D1140" i="1"/>
  <c r="F1140" i="1"/>
  <c r="C1140" i="1"/>
  <c r="B1140" i="1"/>
  <c r="I1140" i="1"/>
  <c r="G1140" i="1"/>
  <c r="S1353" i="1" l="1"/>
  <c r="M1354" i="1" s="1"/>
  <c r="Q1353" i="1"/>
  <c r="O1353" i="1"/>
  <c r="P1353" i="1"/>
  <c r="N1353" i="1"/>
  <c r="R1353" i="1"/>
  <c r="I1141" i="1"/>
  <c r="C1141" i="1"/>
  <c r="F1141" i="1"/>
  <c r="D1141" i="1"/>
  <c r="E1141" i="1"/>
  <c r="G1141" i="1"/>
  <c r="J1141" i="1"/>
  <c r="A1142" i="1" s="1"/>
  <c r="B1141" i="1"/>
  <c r="S1354" i="1" l="1"/>
  <c r="M1355" i="1" s="1"/>
  <c r="N1354" i="1"/>
  <c r="Q1354" i="1"/>
  <c r="R1354" i="1"/>
  <c r="O1354" i="1"/>
  <c r="P1354" i="1"/>
  <c r="B1142" i="1"/>
  <c r="G1142" i="1"/>
  <c r="J1142" i="1"/>
  <c r="A1143" i="1" s="1"/>
  <c r="D1142" i="1"/>
  <c r="C1142" i="1"/>
  <c r="E1142" i="1"/>
  <c r="I1142" i="1"/>
  <c r="F1142" i="1"/>
  <c r="S1355" i="1" l="1"/>
  <c r="M1356" i="1" s="1"/>
  <c r="N1355" i="1"/>
  <c r="O1355" i="1"/>
  <c r="Q1355" i="1"/>
  <c r="R1355" i="1"/>
  <c r="P1355" i="1"/>
  <c r="J1143" i="1"/>
  <c r="A1144" i="1" s="1"/>
  <c r="D1143" i="1"/>
  <c r="I1143" i="1"/>
  <c r="F1143" i="1"/>
  <c r="B1143" i="1"/>
  <c r="C1143" i="1"/>
  <c r="G1143" i="1"/>
  <c r="E1143" i="1"/>
  <c r="S1356" i="1" l="1"/>
  <c r="M1357" i="1" s="1"/>
  <c r="N1356" i="1"/>
  <c r="Q1356" i="1"/>
  <c r="P1356" i="1"/>
  <c r="O1356" i="1"/>
  <c r="R1356" i="1"/>
  <c r="F1144" i="1"/>
  <c r="G1144" i="1"/>
  <c r="B1144" i="1"/>
  <c r="I1144" i="1"/>
  <c r="E1144" i="1"/>
  <c r="J1144" i="1"/>
  <c r="A1145" i="1" s="1"/>
  <c r="C1144" i="1"/>
  <c r="D1144" i="1"/>
  <c r="S1357" i="1" l="1"/>
  <c r="M1358" i="1" s="1"/>
  <c r="O1357" i="1"/>
  <c r="Q1357" i="1"/>
  <c r="P1357" i="1"/>
  <c r="N1357" i="1"/>
  <c r="R1357" i="1"/>
  <c r="B1145" i="1"/>
  <c r="G1145" i="1"/>
  <c r="F1145" i="1"/>
  <c r="C1145" i="1"/>
  <c r="D1145" i="1"/>
  <c r="E1145" i="1"/>
  <c r="J1145" i="1"/>
  <c r="A1146" i="1" s="1"/>
  <c r="I1145" i="1"/>
  <c r="S1358" i="1" l="1"/>
  <c r="M1359" i="1" s="1"/>
  <c r="R1358" i="1"/>
  <c r="Q1358" i="1"/>
  <c r="P1358" i="1"/>
  <c r="N1358" i="1"/>
  <c r="O1358" i="1"/>
  <c r="C1146" i="1"/>
  <c r="F1146" i="1"/>
  <c r="G1146" i="1"/>
  <c r="E1146" i="1"/>
  <c r="J1146" i="1"/>
  <c r="A1147" i="1" s="1"/>
  <c r="I1146" i="1"/>
  <c r="B1146" i="1"/>
  <c r="D1146" i="1"/>
  <c r="S1359" i="1" l="1"/>
  <c r="M1360" i="1" s="1"/>
  <c r="Q1359" i="1"/>
  <c r="R1359" i="1"/>
  <c r="N1359" i="1"/>
  <c r="O1359" i="1"/>
  <c r="P1359" i="1"/>
  <c r="G1147" i="1"/>
  <c r="C1147" i="1"/>
  <c r="J1147" i="1"/>
  <c r="A1148" i="1" s="1"/>
  <c r="D1147" i="1"/>
  <c r="B1147" i="1"/>
  <c r="F1147" i="1"/>
  <c r="I1147" i="1"/>
  <c r="E1147" i="1"/>
  <c r="S1360" i="1" l="1"/>
  <c r="M1361" i="1" s="1"/>
  <c r="R1360" i="1"/>
  <c r="Q1360" i="1"/>
  <c r="N1360" i="1"/>
  <c r="P1360" i="1"/>
  <c r="O1360" i="1"/>
  <c r="B1148" i="1"/>
  <c r="F1148" i="1"/>
  <c r="E1148" i="1"/>
  <c r="J1148" i="1"/>
  <c r="A1149" i="1" s="1"/>
  <c r="I1148" i="1"/>
  <c r="C1148" i="1"/>
  <c r="D1148" i="1"/>
  <c r="G1148" i="1"/>
  <c r="S1361" i="1" l="1"/>
  <c r="M1362" i="1" s="1"/>
  <c r="N1361" i="1"/>
  <c r="O1361" i="1"/>
  <c r="Q1361" i="1"/>
  <c r="P1361" i="1"/>
  <c r="R1361" i="1"/>
  <c r="B1149" i="1"/>
  <c r="F1149" i="1"/>
  <c r="E1149" i="1"/>
  <c r="G1149" i="1"/>
  <c r="I1149" i="1"/>
  <c r="D1149" i="1"/>
  <c r="J1149" i="1"/>
  <c r="A1150" i="1" s="1"/>
  <c r="C1149" i="1"/>
  <c r="S1362" i="1" l="1"/>
  <c r="M1363" i="1" s="1"/>
  <c r="P1362" i="1"/>
  <c r="Q1362" i="1"/>
  <c r="O1362" i="1"/>
  <c r="R1362" i="1"/>
  <c r="N1362" i="1"/>
  <c r="E1150" i="1"/>
  <c r="C1150" i="1"/>
  <c r="B1150" i="1"/>
  <c r="G1150" i="1"/>
  <c r="J1150" i="1"/>
  <c r="A1151" i="1" s="1"/>
  <c r="I1150" i="1"/>
  <c r="F1150" i="1"/>
  <c r="D1150" i="1"/>
  <c r="S1363" i="1" l="1"/>
  <c r="M1364" i="1" s="1"/>
  <c r="R1363" i="1"/>
  <c r="Q1363" i="1"/>
  <c r="N1363" i="1"/>
  <c r="O1363" i="1"/>
  <c r="P1363" i="1"/>
  <c r="J1151" i="1"/>
  <c r="A1152" i="1" s="1"/>
  <c r="I1151" i="1"/>
  <c r="G1151" i="1"/>
  <c r="B1151" i="1"/>
  <c r="C1151" i="1"/>
  <c r="F1151" i="1"/>
  <c r="D1151" i="1"/>
  <c r="E1151" i="1"/>
  <c r="S1364" i="1" l="1"/>
  <c r="M1365" i="1" s="1"/>
  <c r="Q1364" i="1"/>
  <c r="P1364" i="1"/>
  <c r="O1364" i="1"/>
  <c r="N1364" i="1"/>
  <c r="R1364" i="1"/>
  <c r="F1152" i="1"/>
  <c r="C1152" i="1"/>
  <c r="D1152" i="1"/>
  <c r="I1152" i="1"/>
  <c r="G1152" i="1"/>
  <c r="J1152" i="1"/>
  <c r="A1153" i="1" s="1"/>
  <c r="E1152" i="1"/>
  <c r="B1152" i="1"/>
  <c r="S1365" i="1" l="1"/>
  <c r="M1366" i="1" s="1"/>
  <c r="Q1365" i="1"/>
  <c r="R1365" i="1"/>
  <c r="O1365" i="1"/>
  <c r="N1365" i="1"/>
  <c r="P1365" i="1"/>
  <c r="G1153" i="1"/>
  <c r="I1153" i="1"/>
  <c r="B1153" i="1"/>
  <c r="E1153" i="1"/>
  <c r="F1153" i="1"/>
  <c r="D1153" i="1"/>
  <c r="C1153" i="1"/>
  <c r="J1153" i="1"/>
  <c r="A1154" i="1" s="1"/>
  <c r="S1366" i="1" l="1"/>
  <c r="M1367" i="1" s="1"/>
  <c r="N1366" i="1"/>
  <c r="P1366" i="1"/>
  <c r="Q1366" i="1"/>
  <c r="R1366" i="1"/>
  <c r="O1366" i="1"/>
  <c r="D1154" i="1"/>
  <c r="B1154" i="1"/>
  <c r="E1154" i="1"/>
  <c r="J1154" i="1"/>
  <c r="A1155" i="1" s="1"/>
  <c r="F1154" i="1"/>
  <c r="G1154" i="1"/>
  <c r="C1154" i="1"/>
  <c r="I1154" i="1"/>
  <c r="S1367" i="1" l="1"/>
  <c r="M1368" i="1" s="1"/>
  <c r="P1367" i="1"/>
  <c r="Q1367" i="1"/>
  <c r="O1367" i="1"/>
  <c r="N1367" i="1"/>
  <c r="R1367" i="1"/>
  <c r="D1155" i="1"/>
  <c r="C1155" i="1"/>
  <c r="G1155" i="1"/>
  <c r="I1155" i="1"/>
  <c r="E1155" i="1"/>
  <c r="F1155" i="1"/>
  <c r="J1155" i="1"/>
  <c r="A1156" i="1" s="1"/>
  <c r="B1155" i="1"/>
  <c r="S1368" i="1" l="1"/>
  <c r="M1369" i="1" s="1"/>
  <c r="N1368" i="1"/>
  <c r="O1368" i="1"/>
  <c r="R1368" i="1"/>
  <c r="Q1368" i="1"/>
  <c r="P1368" i="1"/>
  <c r="E1156" i="1"/>
  <c r="D1156" i="1"/>
  <c r="G1156" i="1"/>
  <c r="I1156" i="1"/>
  <c r="B1156" i="1"/>
  <c r="F1156" i="1"/>
  <c r="C1156" i="1"/>
  <c r="J1156" i="1"/>
  <c r="A1157" i="1" s="1"/>
  <c r="S1369" i="1" l="1"/>
  <c r="M1370" i="1" s="1"/>
  <c r="Q1369" i="1"/>
  <c r="R1369" i="1"/>
  <c r="P1369" i="1"/>
  <c r="N1369" i="1"/>
  <c r="O1369" i="1"/>
  <c r="C1157" i="1"/>
  <c r="I1157" i="1"/>
  <c r="E1157" i="1"/>
  <c r="F1157" i="1"/>
  <c r="G1157" i="1"/>
  <c r="B1157" i="1"/>
  <c r="D1157" i="1"/>
  <c r="J1157" i="1"/>
  <c r="A1158" i="1" s="1"/>
  <c r="S1370" i="1" l="1"/>
  <c r="M1371" i="1" s="1"/>
  <c r="N1370" i="1"/>
  <c r="Q1370" i="1"/>
  <c r="P1370" i="1"/>
  <c r="R1370" i="1"/>
  <c r="O1370" i="1"/>
  <c r="G1158" i="1"/>
  <c r="C1158" i="1"/>
  <c r="E1158" i="1"/>
  <c r="D1158" i="1"/>
  <c r="I1158" i="1"/>
  <c r="B1158" i="1"/>
  <c r="J1158" i="1"/>
  <c r="A1159" i="1" s="1"/>
  <c r="F1158" i="1"/>
  <c r="S1371" i="1" l="1"/>
  <c r="M1372" i="1" s="1"/>
  <c r="N1371" i="1"/>
  <c r="P1371" i="1"/>
  <c r="R1371" i="1"/>
  <c r="O1371" i="1"/>
  <c r="Q1371" i="1"/>
  <c r="G1159" i="1"/>
  <c r="I1159" i="1"/>
  <c r="E1159" i="1"/>
  <c r="D1159" i="1"/>
  <c r="B1159" i="1"/>
  <c r="J1159" i="1"/>
  <c r="A1160" i="1" s="1"/>
  <c r="C1159" i="1"/>
  <c r="F1159" i="1"/>
  <c r="S1372" i="1" l="1"/>
  <c r="M1373" i="1" s="1"/>
  <c r="Q1372" i="1"/>
  <c r="O1372" i="1"/>
  <c r="N1372" i="1"/>
  <c r="R1372" i="1"/>
  <c r="P1372" i="1"/>
  <c r="B1160" i="1"/>
  <c r="C1160" i="1"/>
  <c r="I1160" i="1"/>
  <c r="F1160" i="1"/>
  <c r="J1160" i="1"/>
  <c r="A1161" i="1" s="1"/>
  <c r="E1160" i="1"/>
  <c r="D1160" i="1"/>
  <c r="G1160" i="1"/>
  <c r="S1373" i="1" l="1"/>
  <c r="M1374" i="1" s="1"/>
  <c r="P1373" i="1"/>
  <c r="Q1373" i="1"/>
  <c r="O1373" i="1"/>
  <c r="N1373" i="1"/>
  <c r="R1373" i="1"/>
  <c r="G1161" i="1"/>
  <c r="D1161" i="1"/>
  <c r="I1161" i="1"/>
  <c r="F1161" i="1"/>
  <c r="B1161" i="1"/>
  <c r="E1161" i="1"/>
  <c r="C1161" i="1"/>
  <c r="J1161" i="1"/>
  <c r="A1162" i="1" s="1"/>
  <c r="S1374" i="1" l="1"/>
  <c r="M1375" i="1" s="1"/>
  <c r="R1374" i="1"/>
  <c r="P1374" i="1"/>
  <c r="N1374" i="1"/>
  <c r="Q1374" i="1"/>
  <c r="O1374" i="1"/>
  <c r="C1162" i="1"/>
  <c r="I1162" i="1"/>
  <c r="E1162" i="1"/>
  <c r="G1162" i="1"/>
  <c r="D1162" i="1"/>
  <c r="F1162" i="1"/>
  <c r="J1162" i="1"/>
  <c r="A1163" i="1" s="1"/>
  <c r="B1162" i="1"/>
  <c r="S1375" i="1" l="1"/>
  <c r="M1376" i="1" s="1"/>
  <c r="P1375" i="1"/>
  <c r="R1375" i="1"/>
  <c r="Q1375" i="1"/>
  <c r="O1375" i="1"/>
  <c r="N1375" i="1"/>
  <c r="B1163" i="1"/>
  <c r="E1163" i="1"/>
  <c r="F1163" i="1"/>
  <c r="D1163" i="1"/>
  <c r="J1163" i="1"/>
  <c r="A1164" i="1" s="1"/>
  <c r="C1163" i="1"/>
  <c r="I1163" i="1"/>
  <c r="G1163" i="1"/>
  <c r="S1376" i="1" l="1"/>
  <c r="M1377" i="1" s="1"/>
  <c r="Q1376" i="1"/>
  <c r="R1376" i="1"/>
  <c r="N1376" i="1"/>
  <c r="P1376" i="1"/>
  <c r="O1376" i="1"/>
  <c r="B1164" i="1"/>
  <c r="I1164" i="1"/>
  <c r="D1164" i="1"/>
  <c r="F1164" i="1"/>
  <c r="G1164" i="1"/>
  <c r="C1164" i="1"/>
  <c r="J1164" i="1"/>
  <c r="A1165" i="1" s="1"/>
  <c r="E1164" i="1"/>
  <c r="S1377" i="1" l="1"/>
  <c r="M1378" i="1" s="1"/>
  <c r="O1377" i="1"/>
  <c r="P1377" i="1"/>
  <c r="R1377" i="1"/>
  <c r="Q1377" i="1"/>
  <c r="N1377" i="1"/>
  <c r="F1165" i="1"/>
  <c r="G1165" i="1"/>
  <c r="E1165" i="1"/>
  <c r="D1165" i="1"/>
  <c r="B1165" i="1"/>
  <c r="J1165" i="1"/>
  <c r="A1166" i="1" s="1"/>
  <c r="C1165" i="1"/>
  <c r="I1165" i="1"/>
  <c r="S1378" i="1" l="1"/>
  <c r="M1379" i="1" s="1"/>
  <c r="Q1378" i="1"/>
  <c r="P1378" i="1"/>
  <c r="O1378" i="1"/>
  <c r="N1378" i="1"/>
  <c r="R1378" i="1"/>
  <c r="I1166" i="1"/>
  <c r="C1166" i="1"/>
  <c r="F1166" i="1"/>
  <c r="J1166" i="1"/>
  <c r="A1167" i="1" s="1"/>
  <c r="E1166" i="1"/>
  <c r="B1166" i="1"/>
  <c r="G1166" i="1"/>
  <c r="D1166" i="1"/>
  <c r="S1379" i="1" l="1"/>
  <c r="M1380" i="1" s="1"/>
  <c r="O1379" i="1"/>
  <c r="R1379" i="1"/>
  <c r="N1379" i="1"/>
  <c r="Q1379" i="1"/>
  <c r="P1379" i="1"/>
  <c r="E1167" i="1"/>
  <c r="J1167" i="1"/>
  <c r="A1168" i="1" s="1"/>
  <c r="F1167" i="1"/>
  <c r="B1167" i="1"/>
  <c r="C1167" i="1"/>
  <c r="D1167" i="1"/>
  <c r="I1167" i="1"/>
  <c r="G1167" i="1"/>
  <c r="S1380" i="1" l="1"/>
  <c r="M1381" i="1" s="1"/>
  <c r="O1380" i="1"/>
  <c r="R1380" i="1"/>
  <c r="Q1380" i="1"/>
  <c r="N1380" i="1"/>
  <c r="P1380" i="1"/>
  <c r="J1168" i="1"/>
  <c r="A1169" i="1" s="1"/>
  <c r="F1168" i="1"/>
  <c r="C1168" i="1"/>
  <c r="D1168" i="1"/>
  <c r="G1168" i="1"/>
  <c r="B1168" i="1"/>
  <c r="I1168" i="1"/>
  <c r="E1168" i="1"/>
  <c r="S1381" i="1" l="1"/>
  <c r="M1382" i="1" s="1"/>
  <c r="P1381" i="1"/>
  <c r="Q1381" i="1"/>
  <c r="O1381" i="1"/>
  <c r="N1381" i="1"/>
  <c r="R1381" i="1"/>
  <c r="J1169" i="1"/>
  <c r="A1170" i="1" s="1"/>
  <c r="D1169" i="1"/>
  <c r="I1169" i="1"/>
  <c r="F1169" i="1"/>
  <c r="G1169" i="1"/>
  <c r="B1169" i="1"/>
  <c r="C1169" i="1"/>
  <c r="E1169" i="1"/>
  <c r="S1382" i="1" l="1"/>
  <c r="M1383" i="1" s="1"/>
  <c r="N1382" i="1"/>
  <c r="R1382" i="1"/>
  <c r="Q1382" i="1"/>
  <c r="O1382" i="1"/>
  <c r="P1382" i="1"/>
  <c r="B1170" i="1"/>
  <c r="C1170" i="1"/>
  <c r="E1170" i="1"/>
  <c r="G1170" i="1"/>
  <c r="I1170" i="1"/>
  <c r="D1170" i="1"/>
  <c r="J1170" i="1"/>
  <c r="A1171" i="1" s="1"/>
  <c r="F1170" i="1"/>
  <c r="S1383" i="1" l="1"/>
  <c r="M1384" i="1" s="1"/>
  <c r="P1383" i="1"/>
  <c r="N1383" i="1"/>
  <c r="Q1383" i="1"/>
  <c r="O1383" i="1"/>
  <c r="R1383" i="1"/>
  <c r="G1171" i="1"/>
  <c r="J1171" i="1"/>
  <c r="A1172" i="1" s="1"/>
  <c r="F1171" i="1"/>
  <c r="C1171" i="1"/>
  <c r="E1171" i="1"/>
  <c r="D1171" i="1"/>
  <c r="B1171" i="1"/>
  <c r="I1171" i="1"/>
  <c r="S1384" i="1" l="1"/>
  <c r="M1385" i="1" s="1"/>
  <c r="Q1384" i="1"/>
  <c r="R1384" i="1"/>
  <c r="P1384" i="1"/>
  <c r="O1384" i="1"/>
  <c r="N1384" i="1"/>
  <c r="F1172" i="1"/>
  <c r="B1172" i="1"/>
  <c r="C1172" i="1"/>
  <c r="G1172" i="1"/>
  <c r="J1172" i="1"/>
  <c r="A1173" i="1" s="1"/>
  <c r="I1172" i="1"/>
  <c r="E1172" i="1"/>
  <c r="D1172" i="1"/>
  <c r="S1385" i="1" l="1"/>
  <c r="M1386" i="1" s="1"/>
  <c r="N1385" i="1"/>
  <c r="P1385" i="1"/>
  <c r="O1385" i="1"/>
  <c r="R1385" i="1"/>
  <c r="Q1385" i="1"/>
  <c r="C1173" i="1"/>
  <c r="E1173" i="1"/>
  <c r="F1173" i="1"/>
  <c r="B1173" i="1"/>
  <c r="I1173" i="1"/>
  <c r="J1173" i="1"/>
  <c r="A1174" i="1" s="1"/>
  <c r="G1173" i="1"/>
  <c r="D1173" i="1"/>
  <c r="S1386" i="1" l="1"/>
  <c r="M1387" i="1" s="1"/>
  <c r="P1386" i="1"/>
  <c r="Q1386" i="1"/>
  <c r="N1386" i="1"/>
  <c r="O1386" i="1"/>
  <c r="R1386" i="1"/>
  <c r="E1174" i="1"/>
  <c r="F1174" i="1"/>
  <c r="I1174" i="1"/>
  <c r="J1174" i="1"/>
  <c r="A1175" i="1" s="1"/>
  <c r="G1174" i="1"/>
  <c r="D1174" i="1"/>
  <c r="B1174" i="1"/>
  <c r="C1174" i="1"/>
  <c r="S1387" i="1" l="1"/>
  <c r="M1388" i="1" s="1"/>
  <c r="R1387" i="1"/>
  <c r="Q1387" i="1"/>
  <c r="N1387" i="1"/>
  <c r="P1387" i="1"/>
  <c r="O1387" i="1"/>
  <c r="I1175" i="1"/>
  <c r="D1175" i="1"/>
  <c r="F1175" i="1"/>
  <c r="B1175" i="1"/>
  <c r="G1175" i="1"/>
  <c r="C1175" i="1"/>
  <c r="J1175" i="1"/>
  <c r="A1176" i="1" s="1"/>
  <c r="E1175" i="1"/>
  <c r="S1388" i="1" l="1"/>
  <c r="M1389" i="1" s="1"/>
  <c r="Q1388" i="1"/>
  <c r="R1388" i="1"/>
  <c r="P1388" i="1"/>
  <c r="N1388" i="1"/>
  <c r="O1388" i="1"/>
  <c r="I1176" i="1"/>
  <c r="B1176" i="1"/>
  <c r="F1176" i="1"/>
  <c r="E1176" i="1"/>
  <c r="G1176" i="1"/>
  <c r="D1176" i="1"/>
  <c r="J1176" i="1"/>
  <c r="A1177" i="1" s="1"/>
  <c r="C1176" i="1"/>
  <c r="S1389" i="1" l="1"/>
  <c r="M1390" i="1" s="1"/>
  <c r="N1389" i="1"/>
  <c r="R1389" i="1"/>
  <c r="P1389" i="1"/>
  <c r="Q1389" i="1"/>
  <c r="O1389" i="1"/>
  <c r="E1177" i="1"/>
  <c r="G1177" i="1"/>
  <c r="B1177" i="1"/>
  <c r="J1177" i="1"/>
  <c r="A1178" i="1" s="1"/>
  <c r="C1177" i="1"/>
  <c r="F1177" i="1"/>
  <c r="D1177" i="1"/>
  <c r="I1177" i="1"/>
  <c r="S1390" i="1" l="1"/>
  <c r="M1391" i="1" s="1"/>
  <c r="O1390" i="1"/>
  <c r="N1390" i="1"/>
  <c r="R1390" i="1"/>
  <c r="P1390" i="1"/>
  <c r="Q1390" i="1"/>
  <c r="C1178" i="1"/>
  <c r="I1178" i="1"/>
  <c r="E1178" i="1"/>
  <c r="B1178" i="1"/>
  <c r="G1178" i="1"/>
  <c r="J1178" i="1"/>
  <c r="A1179" i="1" s="1"/>
  <c r="D1178" i="1"/>
  <c r="F1178" i="1"/>
  <c r="S1391" i="1" l="1"/>
  <c r="M1392" i="1" s="1"/>
  <c r="Q1391" i="1"/>
  <c r="N1391" i="1"/>
  <c r="P1391" i="1"/>
  <c r="R1391" i="1"/>
  <c r="O1391" i="1"/>
  <c r="G1179" i="1"/>
  <c r="B1179" i="1"/>
  <c r="E1179" i="1"/>
  <c r="I1179" i="1"/>
  <c r="J1179" i="1"/>
  <c r="A1180" i="1" s="1"/>
  <c r="F1179" i="1"/>
  <c r="C1179" i="1"/>
  <c r="D1179" i="1"/>
  <c r="S1392" i="1" l="1"/>
  <c r="M1393" i="1" s="1"/>
  <c r="Q1392" i="1"/>
  <c r="O1392" i="1"/>
  <c r="N1392" i="1"/>
  <c r="P1392" i="1"/>
  <c r="R1392" i="1"/>
  <c r="J1180" i="1"/>
  <c r="A1181" i="1" s="1"/>
  <c r="B1180" i="1"/>
  <c r="E1180" i="1"/>
  <c r="F1180" i="1"/>
  <c r="C1180" i="1"/>
  <c r="I1180" i="1"/>
  <c r="G1180" i="1"/>
  <c r="D1180" i="1"/>
  <c r="S1393" i="1" l="1"/>
  <c r="M1394" i="1" s="1"/>
  <c r="N1393" i="1"/>
  <c r="O1393" i="1"/>
  <c r="R1393" i="1"/>
  <c r="P1393" i="1"/>
  <c r="Q1393" i="1"/>
  <c r="D1181" i="1"/>
  <c r="G1181" i="1"/>
  <c r="E1181" i="1"/>
  <c r="C1181" i="1"/>
  <c r="B1181" i="1"/>
  <c r="J1181" i="1"/>
  <c r="A1182" i="1" s="1"/>
  <c r="I1181" i="1"/>
  <c r="F1181" i="1"/>
  <c r="S1394" i="1" l="1"/>
  <c r="M1395" i="1" s="1"/>
  <c r="N1394" i="1"/>
  <c r="O1394" i="1"/>
  <c r="P1394" i="1"/>
  <c r="R1394" i="1"/>
  <c r="Q1394" i="1"/>
  <c r="B1182" i="1"/>
  <c r="J1182" i="1"/>
  <c r="A1183" i="1" s="1"/>
  <c r="C1182" i="1"/>
  <c r="G1182" i="1"/>
  <c r="E1182" i="1"/>
  <c r="D1182" i="1"/>
  <c r="F1182" i="1"/>
  <c r="I1182" i="1"/>
  <c r="S1395" i="1" l="1"/>
  <c r="M1396" i="1" s="1"/>
  <c r="R1395" i="1"/>
  <c r="N1395" i="1"/>
  <c r="Q1395" i="1"/>
  <c r="P1395" i="1"/>
  <c r="O1395" i="1"/>
  <c r="D1183" i="1"/>
  <c r="F1183" i="1"/>
  <c r="J1183" i="1"/>
  <c r="A1184" i="1" s="1"/>
  <c r="C1183" i="1"/>
  <c r="E1183" i="1"/>
  <c r="G1183" i="1"/>
  <c r="I1183" i="1"/>
  <c r="B1183" i="1"/>
  <c r="S1396" i="1" l="1"/>
  <c r="M1397" i="1" s="1"/>
  <c r="P1396" i="1"/>
  <c r="Q1396" i="1"/>
  <c r="R1396" i="1"/>
  <c r="O1396" i="1"/>
  <c r="N1396" i="1"/>
  <c r="F1184" i="1"/>
  <c r="B1184" i="1"/>
  <c r="E1184" i="1"/>
  <c r="I1184" i="1"/>
  <c r="J1184" i="1"/>
  <c r="A1185" i="1" s="1"/>
  <c r="D1184" i="1"/>
  <c r="C1184" i="1"/>
  <c r="G1184" i="1"/>
  <c r="S1397" i="1" l="1"/>
  <c r="M1398" i="1" s="1"/>
  <c r="R1397" i="1"/>
  <c r="O1397" i="1"/>
  <c r="N1397" i="1"/>
  <c r="Q1397" i="1"/>
  <c r="P1397" i="1"/>
  <c r="G1185" i="1"/>
  <c r="E1185" i="1"/>
  <c r="C1185" i="1"/>
  <c r="B1185" i="1"/>
  <c r="J1185" i="1"/>
  <c r="A1186" i="1" s="1"/>
  <c r="D1185" i="1"/>
  <c r="I1185" i="1"/>
  <c r="F1185" i="1"/>
  <c r="S1398" i="1" l="1"/>
  <c r="M1399" i="1" s="1"/>
  <c r="N1398" i="1"/>
  <c r="O1398" i="1"/>
  <c r="R1398" i="1"/>
  <c r="P1398" i="1"/>
  <c r="Q1398" i="1"/>
  <c r="I1186" i="1"/>
  <c r="E1186" i="1"/>
  <c r="C1186" i="1"/>
  <c r="G1186" i="1"/>
  <c r="D1186" i="1"/>
  <c r="B1186" i="1"/>
  <c r="J1186" i="1"/>
  <c r="A1187" i="1" s="1"/>
  <c r="F1186" i="1"/>
  <c r="S1399" i="1" l="1"/>
  <c r="M1400" i="1" s="1"/>
  <c r="P1399" i="1"/>
  <c r="Q1399" i="1"/>
  <c r="R1399" i="1"/>
  <c r="O1399" i="1"/>
  <c r="N1399" i="1"/>
  <c r="J1187" i="1"/>
  <c r="A1188" i="1" s="1"/>
  <c r="F1187" i="1"/>
  <c r="D1187" i="1"/>
  <c r="C1187" i="1"/>
  <c r="E1187" i="1"/>
  <c r="G1187" i="1"/>
  <c r="I1187" i="1"/>
  <c r="B1187" i="1"/>
  <c r="S1400" i="1" l="1"/>
  <c r="M1401" i="1" s="1"/>
  <c r="Q1400" i="1"/>
  <c r="P1400" i="1"/>
  <c r="N1400" i="1"/>
  <c r="R1400" i="1"/>
  <c r="O1400" i="1"/>
  <c r="I1188" i="1"/>
  <c r="E1188" i="1"/>
  <c r="J1188" i="1"/>
  <c r="A1189" i="1" s="1"/>
  <c r="B1188" i="1"/>
  <c r="G1188" i="1"/>
  <c r="C1188" i="1"/>
  <c r="F1188" i="1"/>
  <c r="D1188" i="1"/>
  <c r="S1401" i="1" l="1"/>
  <c r="M1402" i="1" s="1"/>
  <c r="R1401" i="1"/>
  <c r="O1401" i="1"/>
  <c r="P1401" i="1"/>
  <c r="N1401" i="1"/>
  <c r="Q1401" i="1"/>
  <c r="J1189" i="1"/>
  <c r="A1190" i="1" s="1"/>
  <c r="C1189" i="1"/>
  <c r="I1189" i="1"/>
  <c r="G1189" i="1"/>
  <c r="F1189" i="1"/>
  <c r="E1189" i="1"/>
  <c r="D1189" i="1"/>
  <c r="B1189" i="1"/>
  <c r="S1402" i="1" l="1"/>
  <c r="M1403" i="1" s="1"/>
  <c r="Q1402" i="1"/>
  <c r="P1402" i="1"/>
  <c r="R1402" i="1"/>
  <c r="O1402" i="1"/>
  <c r="N1402" i="1"/>
  <c r="C1190" i="1"/>
  <c r="D1190" i="1"/>
  <c r="B1190" i="1"/>
  <c r="J1190" i="1"/>
  <c r="A1191" i="1" s="1"/>
  <c r="G1190" i="1"/>
  <c r="E1190" i="1"/>
  <c r="I1190" i="1"/>
  <c r="F1190" i="1"/>
  <c r="S1403" i="1" l="1"/>
  <c r="M1404" i="1" s="1"/>
  <c r="Q1403" i="1"/>
  <c r="N1403" i="1"/>
  <c r="P1403" i="1"/>
  <c r="R1403" i="1"/>
  <c r="O1403" i="1"/>
  <c r="J1191" i="1"/>
  <c r="A1192" i="1" s="1"/>
  <c r="F1191" i="1"/>
  <c r="G1191" i="1"/>
  <c r="E1191" i="1"/>
  <c r="D1191" i="1"/>
  <c r="B1191" i="1"/>
  <c r="C1191" i="1"/>
  <c r="I1191" i="1"/>
  <c r="S1404" i="1" l="1"/>
  <c r="M1405" i="1" s="1"/>
  <c r="Q1404" i="1"/>
  <c r="R1404" i="1"/>
  <c r="O1404" i="1"/>
  <c r="P1404" i="1"/>
  <c r="N1404" i="1"/>
  <c r="I1192" i="1"/>
  <c r="D1192" i="1"/>
  <c r="B1192" i="1"/>
  <c r="J1192" i="1"/>
  <c r="A1193" i="1" s="1"/>
  <c r="F1192" i="1"/>
  <c r="G1192" i="1"/>
  <c r="C1192" i="1"/>
  <c r="E1192" i="1"/>
  <c r="S1405" i="1" l="1"/>
  <c r="M1406" i="1" s="1"/>
  <c r="Q1405" i="1"/>
  <c r="R1405" i="1"/>
  <c r="P1405" i="1"/>
  <c r="O1405" i="1"/>
  <c r="N1405" i="1"/>
  <c r="J1193" i="1"/>
  <c r="A1194" i="1" s="1"/>
  <c r="F1193" i="1"/>
  <c r="C1193" i="1"/>
  <c r="I1193" i="1"/>
  <c r="B1193" i="1"/>
  <c r="E1193" i="1"/>
  <c r="D1193" i="1"/>
  <c r="G1193" i="1"/>
  <c r="S1406" i="1" l="1"/>
  <c r="M1407" i="1" s="1"/>
  <c r="Q1406" i="1"/>
  <c r="O1406" i="1"/>
  <c r="N1406" i="1"/>
  <c r="P1406" i="1"/>
  <c r="R1406" i="1"/>
  <c r="E1194" i="1"/>
  <c r="G1194" i="1"/>
  <c r="I1194" i="1"/>
  <c r="C1194" i="1"/>
  <c r="J1194" i="1"/>
  <c r="A1195" i="1" s="1"/>
  <c r="D1194" i="1"/>
  <c r="B1194" i="1"/>
  <c r="F1194" i="1"/>
  <c r="S1407" i="1" l="1"/>
  <c r="M1408" i="1" s="1"/>
  <c r="O1407" i="1"/>
  <c r="P1407" i="1"/>
  <c r="N1407" i="1"/>
  <c r="Q1407" i="1"/>
  <c r="R1407" i="1"/>
  <c r="E1195" i="1"/>
  <c r="C1195" i="1"/>
  <c r="F1195" i="1"/>
  <c r="G1195" i="1"/>
  <c r="B1195" i="1"/>
  <c r="I1195" i="1"/>
  <c r="D1195" i="1"/>
  <c r="J1195" i="1"/>
  <c r="A1196" i="1" s="1"/>
  <c r="S1408" i="1" l="1"/>
  <c r="M1409" i="1" s="1"/>
  <c r="N1408" i="1"/>
  <c r="Q1408" i="1"/>
  <c r="P1408" i="1"/>
  <c r="O1408" i="1"/>
  <c r="R1408" i="1"/>
  <c r="E1196" i="1"/>
  <c r="F1196" i="1"/>
  <c r="G1196" i="1"/>
  <c r="I1196" i="1"/>
  <c r="B1196" i="1"/>
  <c r="J1196" i="1"/>
  <c r="A1197" i="1" s="1"/>
  <c r="D1196" i="1"/>
  <c r="C1196" i="1"/>
  <c r="S1409" i="1" l="1"/>
  <c r="M1410" i="1" s="1"/>
  <c r="O1409" i="1"/>
  <c r="P1409" i="1"/>
  <c r="R1409" i="1"/>
  <c r="Q1409" i="1"/>
  <c r="N1409" i="1"/>
  <c r="C1197" i="1"/>
  <c r="B1197" i="1"/>
  <c r="J1197" i="1"/>
  <c r="A1198" i="1" s="1"/>
  <c r="I1197" i="1"/>
  <c r="D1197" i="1"/>
  <c r="G1197" i="1"/>
  <c r="E1197" i="1"/>
  <c r="F1197" i="1"/>
  <c r="S1410" i="1" l="1"/>
  <c r="M1411" i="1" s="1"/>
  <c r="Q1410" i="1"/>
  <c r="O1410" i="1"/>
  <c r="R1410" i="1"/>
  <c r="P1410" i="1"/>
  <c r="N1410" i="1"/>
  <c r="E1198" i="1"/>
  <c r="F1198" i="1"/>
  <c r="J1198" i="1"/>
  <c r="A1199" i="1" s="1"/>
  <c r="B1198" i="1"/>
  <c r="G1198" i="1"/>
  <c r="C1198" i="1"/>
  <c r="D1198" i="1"/>
  <c r="I1198" i="1"/>
  <c r="S1411" i="1" l="1"/>
  <c r="M1412" i="1" s="1"/>
  <c r="R1411" i="1"/>
  <c r="O1411" i="1"/>
  <c r="Q1411" i="1"/>
  <c r="N1411" i="1"/>
  <c r="P1411" i="1"/>
  <c r="F1199" i="1"/>
  <c r="I1199" i="1"/>
  <c r="C1199" i="1"/>
  <c r="B1199" i="1"/>
  <c r="G1199" i="1"/>
  <c r="E1199" i="1"/>
  <c r="J1199" i="1"/>
  <c r="A1200" i="1" s="1"/>
  <c r="D1199" i="1"/>
  <c r="S1412" i="1" l="1"/>
  <c r="M1413" i="1" s="1"/>
  <c r="N1412" i="1"/>
  <c r="R1412" i="1"/>
  <c r="O1412" i="1"/>
  <c r="Q1412" i="1"/>
  <c r="P1412" i="1"/>
  <c r="C1200" i="1"/>
  <c r="F1200" i="1"/>
  <c r="I1200" i="1"/>
  <c r="E1200" i="1"/>
  <c r="B1200" i="1"/>
  <c r="D1200" i="1"/>
  <c r="J1200" i="1"/>
  <c r="A1201" i="1" s="1"/>
  <c r="G1200" i="1"/>
  <c r="S1413" i="1" l="1"/>
  <c r="M1414" i="1" s="1"/>
  <c r="N1413" i="1"/>
  <c r="P1413" i="1"/>
  <c r="Q1413" i="1"/>
  <c r="O1413" i="1"/>
  <c r="R1413" i="1"/>
  <c r="G1201" i="1"/>
  <c r="I1201" i="1"/>
  <c r="D1201" i="1"/>
  <c r="B1201" i="1"/>
  <c r="J1201" i="1"/>
  <c r="A1202" i="1" s="1"/>
  <c r="C1201" i="1"/>
  <c r="F1201" i="1"/>
  <c r="E1201" i="1"/>
  <c r="S1414" i="1" l="1"/>
  <c r="M1415" i="1" s="1"/>
  <c r="P1414" i="1"/>
  <c r="R1414" i="1"/>
  <c r="N1414" i="1"/>
  <c r="Q1414" i="1"/>
  <c r="O1414" i="1"/>
  <c r="B1202" i="1"/>
  <c r="I1202" i="1"/>
  <c r="F1202" i="1"/>
  <c r="J1202" i="1"/>
  <c r="A1203" i="1" s="1"/>
  <c r="D1202" i="1"/>
  <c r="E1202" i="1"/>
  <c r="C1202" i="1"/>
  <c r="G1202" i="1"/>
  <c r="S1415" i="1" l="1"/>
  <c r="M1416" i="1" s="1"/>
  <c r="P1415" i="1"/>
  <c r="O1415" i="1"/>
  <c r="Q1415" i="1"/>
  <c r="N1415" i="1"/>
  <c r="R1415" i="1"/>
  <c r="F1203" i="1"/>
  <c r="C1203" i="1"/>
  <c r="J1203" i="1"/>
  <c r="A1204" i="1" s="1"/>
  <c r="G1203" i="1"/>
  <c r="E1203" i="1"/>
  <c r="D1203" i="1"/>
  <c r="I1203" i="1"/>
  <c r="B1203" i="1"/>
  <c r="S1416" i="1" l="1"/>
  <c r="M1417" i="1" s="1"/>
  <c r="Q1416" i="1"/>
  <c r="P1416" i="1"/>
  <c r="O1416" i="1"/>
  <c r="N1416" i="1"/>
  <c r="R1416" i="1"/>
  <c r="C1204" i="1"/>
  <c r="D1204" i="1"/>
  <c r="J1204" i="1"/>
  <c r="A1205" i="1" s="1"/>
  <c r="E1204" i="1"/>
  <c r="I1204" i="1"/>
  <c r="G1204" i="1"/>
  <c r="B1204" i="1"/>
  <c r="F1204" i="1"/>
  <c r="S1417" i="1" l="1"/>
  <c r="M1418" i="1" s="1"/>
  <c r="N1417" i="1"/>
  <c r="Q1417" i="1"/>
  <c r="P1417" i="1"/>
  <c r="O1417" i="1"/>
  <c r="R1417" i="1"/>
  <c r="C1205" i="1"/>
  <c r="E1205" i="1"/>
  <c r="G1205" i="1"/>
  <c r="B1205" i="1"/>
  <c r="D1205" i="1"/>
  <c r="J1205" i="1"/>
  <c r="A1206" i="1" s="1"/>
  <c r="F1205" i="1"/>
  <c r="I1205" i="1"/>
  <c r="S1418" i="1" l="1"/>
  <c r="M1419" i="1" s="1"/>
  <c r="N1418" i="1"/>
  <c r="O1418" i="1"/>
  <c r="R1418" i="1"/>
  <c r="Q1418" i="1"/>
  <c r="P1418" i="1"/>
  <c r="C1206" i="1"/>
  <c r="F1206" i="1"/>
  <c r="J1206" i="1"/>
  <c r="A1207" i="1" s="1"/>
  <c r="I1206" i="1"/>
  <c r="E1206" i="1"/>
  <c r="B1206" i="1"/>
  <c r="G1206" i="1"/>
  <c r="D1206" i="1"/>
  <c r="S1419" i="1" l="1"/>
  <c r="M1420" i="1" s="1"/>
  <c r="Q1419" i="1"/>
  <c r="R1419" i="1"/>
  <c r="P1419" i="1"/>
  <c r="N1419" i="1"/>
  <c r="O1419" i="1"/>
  <c r="F1207" i="1"/>
  <c r="J1207" i="1"/>
  <c r="A1208" i="1" s="1"/>
  <c r="I1207" i="1"/>
  <c r="C1207" i="1"/>
  <c r="B1207" i="1"/>
  <c r="D1207" i="1"/>
  <c r="E1207" i="1"/>
  <c r="G1207" i="1"/>
  <c r="S1420" i="1" l="1"/>
  <c r="M1421" i="1" s="1"/>
  <c r="P1420" i="1"/>
  <c r="R1420" i="1"/>
  <c r="Q1420" i="1"/>
  <c r="N1420" i="1"/>
  <c r="O1420" i="1"/>
  <c r="G1208" i="1"/>
  <c r="D1208" i="1"/>
  <c r="E1208" i="1"/>
  <c r="J1208" i="1"/>
  <c r="A1209" i="1" s="1"/>
  <c r="I1208" i="1"/>
  <c r="B1208" i="1"/>
  <c r="F1208" i="1"/>
  <c r="C1208" i="1"/>
  <c r="S1421" i="1" l="1"/>
  <c r="M1422" i="1" s="1"/>
  <c r="R1421" i="1"/>
  <c r="N1421" i="1"/>
  <c r="Q1421" i="1"/>
  <c r="O1421" i="1"/>
  <c r="P1421" i="1"/>
  <c r="F1209" i="1"/>
  <c r="J1209" i="1"/>
  <c r="A1210" i="1" s="1"/>
  <c r="G1209" i="1"/>
  <c r="E1209" i="1"/>
  <c r="C1209" i="1"/>
  <c r="B1209" i="1"/>
  <c r="I1209" i="1"/>
  <c r="D1209" i="1"/>
  <c r="S1422" i="1" l="1"/>
  <c r="M1423" i="1" s="1"/>
  <c r="P1422" i="1"/>
  <c r="N1422" i="1"/>
  <c r="R1422" i="1"/>
  <c r="Q1422" i="1"/>
  <c r="O1422" i="1"/>
  <c r="C1210" i="1"/>
  <c r="F1210" i="1"/>
  <c r="G1210" i="1"/>
  <c r="D1210" i="1"/>
  <c r="B1210" i="1"/>
  <c r="E1210" i="1"/>
  <c r="J1210" i="1"/>
  <c r="A1211" i="1" s="1"/>
  <c r="I1210" i="1"/>
  <c r="S1423" i="1" l="1"/>
  <c r="M1424" i="1" s="1"/>
  <c r="P1423" i="1"/>
  <c r="O1423" i="1"/>
  <c r="N1423" i="1"/>
  <c r="Q1423" i="1"/>
  <c r="R1423" i="1"/>
  <c r="I1211" i="1"/>
  <c r="J1211" i="1"/>
  <c r="A1212" i="1" s="1"/>
  <c r="G1211" i="1"/>
  <c r="E1211" i="1"/>
  <c r="D1211" i="1"/>
  <c r="C1211" i="1"/>
  <c r="B1211" i="1"/>
  <c r="F1211" i="1"/>
  <c r="S1424" i="1" l="1"/>
  <c r="M1425" i="1" s="1"/>
  <c r="Q1424" i="1"/>
  <c r="N1424" i="1"/>
  <c r="O1424" i="1"/>
  <c r="R1424" i="1"/>
  <c r="P1424" i="1"/>
  <c r="E1212" i="1"/>
  <c r="C1212" i="1"/>
  <c r="F1212" i="1"/>
  <c r="G1212" i="1"/>
  <c r="J1212" i="1"/>
  <c r="A1213" i="1" s="1"/>
  <c r="I1212" i="1"/>
  <c r="D1212" i="1"/>
  <c r="B1212" i="1"/>
  <c r="S1425" i="1" l="1"/>
  <c r="M1426" i="1" s="1"/>
  <c r="R1425" i="1"/>
  <c r="Q1425" i="1"/>
  <c r="N1425" i="1"/>
  <c r="P1425" i="1"/>
  <c r="O1425" i="1"/>
  <c r="D1213" i="1"/>
  <c r="J1213" i="1"/>
  <c r="A1214" i="1" s="1"/>
  <c r="B1213" i="1"/>
  <c r="I1213" i="1"/>
  <c r="G1213" i="1"/>
  <c r="C1213" i="1"/>
  <c r="E1213" i="1"/>
  <c r="F1213" i="1"/>
  <c r="S1426" i="1" l="1"/>
  <c r="M1427" i="1" s="1"/>
  <c r="R1426" i="1"/>
  <c r="Q1426" i="1"/>
  <c r="O1426" i="1"/>
  <c r="P1426" i="1"/>
  <c r="N1426" i="1"/>
  <c r="G1214" i="1"/>
  <c r="D1214" i="1"/>
  <c r="C1214" i="1"/>
  <c r="B1214" i="1"/>
  <c r="J1214" i="1"/>
  <c r="A1215" i="1" s="1"/>
  <c r="F1214" i="1"/>
  <c r="E1214" i="1"/>
  <c r="I1214" i="1"/>
  <c r="S1427" i="1" l="1"/>
  <c r="M1428" i="1" s="1"/>
  <c r="P1427" i="1"/>
  <c r="N1427" i="1"/>
  <c r="O1427" i="1"/>
  <c r="R1427" i="1"/>
  <c r="Q1427" i="1"/>
  <c r="F1215" i="1"/>
  <c r="I1215" i="1"/>
  <c r="B1215" i="1"/>
  <c r="G1215" i="1"/>
  <c r="J1215" i="1"/>
  <c r="A1216" i="1" s="1"/>
  <c r="D1215" i="1"/>
  <c r="E1215" i="1"/>
  <c r="C1215" i="1"/>
  <c r="S1428" i="1" l="1"/>
  <c r="M1429" i="1" s="1"/>
  <c r="Q1428" i="1"/>
  <c r="R1428" i="1"/>
  <c r="N1428" i="1"/>
  <c r="O1428" i="1"/>
  <c r="P1428" i="1"/>
  <c r="C1216" i="1"/>
  <c r="B1216" i="1"/>
  <c r="F1216" i="1"/>
  <c r="G1216" i="1"/>
  <c r="J1216" i="1"/>
  <c r="A1217" i="1" s="1"/>
  <c r="D1216" i="1"/>
  <c r="I1216" i="1"/>
  <c r="E1216" i="1"/>
  <c r="S1429" i="1" l="1"/>
  <c r="M1430" i="1" s="1"/>
  <c r="N1429" i="1"/>
  <c r="R1429" i="1"/>
  <c r="O1429" i="1"/>
  <c r="P1429" i="1"/>
  <c r="Q1429" i="1"/>
  <c r="J1217" i="1"/>
  <c r="A1218" i="1" s="1"/>
  <c r="G1217" i="1"/>
  <c r="C1217" i="1"/>
  <c r="I1217" i="1"/>
  <c r="E1217" i="1"/>
  <c r="B1217" i="1"/>
  <c r="F1217" i="1"/>
  <c r="D1217" i="1"/>
  <c r="S1430" i="1" l="1"/>
  <c r="M1431" i="1" s="1"/>
  <c r="O1430" i="1"/>
  <c r="Q1430" i="1"/>
  <c r="P1430" i="1"/>
  <c r="N1430" i="1"/>
  <c r="R1430" i="1"/>
  <c r="D1218" i="1"/>
  <c r="E1218" i="1"/>
  <c r="G1218" i="1"/>
  <c r="F1218" i="1"/>
  <c r="I1218" i="1"/>
  <c r="J1218" i="1"/>
  <c r="A1219" i="1" s="1"/>
  <c r="C1218" i="1"/>
  <c r="B1218" i="1"/>
  <c r="S1431" i="1" l="1"/>
  <c r="M1432" i="1" s="1"/>
  <c r="N1431" i="1"/>
  <c r="Q1431" i="1"/>
  <c r="O1431" i="1"/>
  <c r="R1431" i="1"/>
  <c r="P1431" i="1"/>
  <c r="G1219" i="1"/>
  <c r="C1219" i="1"/>
  <c r="F1219" i="1"/>
  <c r="I1219" i="1"/>
  <c r="D1219" i="1"/>
  <c r="B1219" i="1"/>
  <c r="J1219" i="1"/>
  <c r="A1220" i="1" s="1"/>
  <c r="E1219" i="1"/>
  <c r="S1432" i="1" l="1"/>
  <c r="M1433" i="1" s="1"/>
  <c r="R1432" i="1"/>
  <c r="P1432" i="1"/>
  <c r="N1432" i="1"/>
  <c r="Q1432" i="1"/>
  <c r="O1432" i="1"/>
  <c r="B1220" i="1"/>
  <c r="E1220" i="1"/>
  <c r="D1220" i="1"/>
  <c r="C1220" i="1"/>
  <c r="F1220" i="1"/>
  <c r="G1220" i="1"/>
  <c r="J1220" i="1"/>
  <c r="A1221" i="1" s="1"/>
  <c r="I1220" i="1"/>
  <c r="S1433" i="1" l="1"/>
  <c r="M1434" i="1" s="1"/>
  <c r="R1433" i="1"/>
  <c r="P1433" i="1"/>
  <c r="N1433" i="1"/>
  <c r="O1433" i="1"/>
  <c r="Q1433" i="1"/>
  <c r="C1221" i="1"/>
  <c r="J1221" i="1"/>
  <c r="A1222" i="1" s="1"/>
  <c r="B1221" i="1"/>
  <c r="I1221" i="1"/>
  <c r="D1221" i="1"/>
  <c r="G1221" i="1"/>
  <c r="E1221" i="1"/>
  <c r="F1221" i="1"/>
  <c r="S1434" i="1" l="1"/>
  <c r="M1435" i="1" s="1"/>
  <c r="Q1434" i="1"/>
  <c r="R1434" i="1"/>
  <c r="O1434" i="1"/>
  <c r="N1434" i="1"/>
  <c r="P1434" i="1"/>
  <c r="D1222" i="1"/>
  <c r="B1222" i="1"/>
  <c r="E1222" i="1"/>
  <c r="I1222" i="1"/>
  <c r="J1222" i="1"/>
  <c r="A1223" i="1" s="1"/>
  <c r="C1222" i="1"/>
  <c r="F1222" i="1"/>
  <c r="G1222" i="1"/>
  <c r="S1435" i="1" l="1"/>
  <c r="M1436" i="1" s="1"/>
  <c r="R1435" i="1"/>
  <c r="P1435" i="1"/>
  <c r="Q1435" i="1"/>
  <c r="O1435" i="1"/>
  <c r="N1435" i="1"/>
  <c r="D1223" i="1"/>
  <c r="C1223" i="1"/>
  <c r="J1223" i="1"/>
  <c r="A1224" i="1" s="1"/>
  <c r="G1223" i="1"/>
  <c r="E1223" i="1"/>
  <c r="I1223" i="1"/>
  <c r="B1223" i="1"/>
  <c r="F1223" i="1"/>
  <c r="S1436" i="1" l="1"/>
  <c r="M1437" i="1" s="1"/>
  <c r="Q1436" i="1"/>
  <c r="P1436" i="1"/>
  <c r="N1436" i="1"/>
  <c r="O1436" i="1"/>
  <c r="R1436" i="1"/>
  <c r="G1224" i="1"/>
  <c r="F1224" i="1"/>
  <c r="J1224" i="1"/>
  <c r="A1225" i="1" s="1"/>
  <c r="C1224" i="1"/>
  <c r="B1224" i="1"/>
  <c r="E1224" i="1"/>
  <c r="D1224" i="1"/>
  <c r="I1224" i="1"/>
  <c r="S1437" i="1" l="1"/>
  <c r="M1438" i="1" s="1"/>
  <c r="N1437" i="1"/>
  <c r="Q1437" i="1"/>
  <c r="P1437" i="1"/>
  <c r="R1437" i="1"/>
  <c r="O1437" i="1"/>
  <c r="J1225" i="1"/>
  <c r="A1226" i="1" s="1"/>
  <c r="D1225" i="1"/>
  <c r="E1225" i="1"/>
  <c r="I1225" i="1"/>
  <c r="C1225" i="1"/>
  <c r="F1225" i="1"/>
  <c r="G1225" i="1"/>
  <c r="B1225" i="1"/>
  <c r="S1438" i="1" l="1"/>
  <c r="M1439" i="1" s="1"/>
  <c r="O1438" i="1"/>
  <c r="N1438" i="1"/>
  <c r="P1438" i="1"/>
  <c r="Q1438" i="1"/>
  <c r="R1438" i="1"/>
  <c r="I1226" i="1"/>
  <c r="C1226" i="1"/>
  <c r="E1226" i="1"/>
  <c r="F1226" i="1"/>
  <c r="G1226" i="1"/>
  <c r="B1226" i="1"/>
  <c r="J1226" i="1"/>
  <c r="A1227" i="1" s="1"/>
  <c r="D1226" i="1"/>
  <c r="S1439" i="1" l="1"/>
  <c r="M1440" i="1" s="1"/>
  <c r="N1439" i="1"/>
  <c r="P1439" i="1"/>
  <c r="Q1439" i="1"/>
  <c r="O1439" i="1"/>
  <c r="R1439" i="1"/>
  <c r="F1227" i="1"/>
  <c r="J1227" i="1"/>
  <c r="A1228" i="1" s="1"/>
  <c r="B1227" i="1"/>
  <c r="E1227" i="1"/>
  <c r="C1227" i="1"/>
  <c r="D1227" i="1"/>
  <c r="G1227" i="1"/>
  <c r="I1227" i="1"/>
  <c r="S1440" i="1" l="1"/>
  <c r="M1441" i="1" s="1"/>
  <c r="Q1440" i="1"/>
  <c r="N1440" i="1"/>
  <c r="R1440" i="1"/>
  <c r="P1440" i="1"/>
  <c r="O1440" i="1"/>
  <c r="C1228" i="1"/>
  <c r="E1228" i="1"/>
  <c r="D1228" i="1"/>
  <c r="I1228" i="1"/>
  <c r="J1228" i="1"/>
  <c r="A1229" i="1" s="1"/>
  <c r="B1228" i="1"/>
  <c r="F1228" i="1"/>
  <c r="G1228" i="1"/>
  <c r="S1441" i="1" l="1"/>
  <c r="M1442" i="1" s="1"/>
  <c r="O1441" i="1"/>
  <c r="P1441" i="1"/>
  <c r="N1441" i="1"/>
  <c r="R1441" i="1"/>
  <c r="Q1441" i="1"/>
  <c r="C1229" i="1"/>
  <c r="G1229" i="1"/>
  <c r="B1229" i="1"/>
  <c r="J1229" i="1"/>
  <c r="A1230" i="1" s="1"/>
  <c r="F1229" i="1"/>
  <c r="E1229" i="1"/>
  <c r="I1229" i="1"/>
  <c r="D1229" i="1"/>
  <c r="S1442" i="1" l="1"/>
  <c r="M1443" i="1" s="1"/>
  <c r="O1442" i="1"/>
  <c r="Q1442" i="1"/>
  <c r="P1442" i="1"/>
  <c r="R1442" i="1"/>
  <c r="N1442" i="1"/>
  <c r="G1230" i="1"/>
  <c r="I1230" i="1"/>
  <c r="F1230" i="1"/>
  <c r="C1230" i="1"/>
  <c r="B1230" i="1"/>
  <c r="E1230" i="1"/>
  <c r="D1230" i="1"/>
  <c r="J1230" i="1"/>
  <c r="A1231" i="1" s="1"/>
  <c r="S1443" i="1" l="1"/>
  <c r="M1444" i="1" s="1"/>
  <c r="O1443" i="1"/>
  <c r="N1443" i="1"/>
  <c r="Q1443" i="1"/>
  <c r="P1443" i="1"/>
  <c r="R1443" i="1"/>
  <c r="J1231" i="1"/>
  <c r="A1232" i="1" s="1"/>
  <c r="C1231" i="1"/>
  <c r="F1231" i="1"/>
  <c r="B1231" i="1"/>
  <c r="I1231" i="1"/>
  <c r="E1231" i="1"/>
  <c r="G1231" i="1"/>
  <c r="D1231" i="1"/>
  <c r="S1444" i="1" l="1"/>
  <c r="M1445" i="1" s="1"/>
  <c r="P1444" i="1"/>
  <c r="Q1444" i="1"/>
  <c r="R1444" i="1"/>
  <c r="O1444" i="1"/>
  <c r="N1444" i="1"/>
  <c r="B1232" i="1"/>
  <c r="C1232" i="1"/>
  <c r="D1232" i="1"/>
  <c r="E1232" i="1"/>
  <c r="J1232" i="1"/>
  <c r="A1233" i="1" s="1"/>
  <c r="I1232" i="1"/>
  <c r="F1232" i="1"/>
  <c r="G1232" i="1"/>
  <c r="S1445" i="1" l="1"/>
  <c r="M1446" i="1" s="1"/>
  <c r="P1445" i="1"/>
  <c r="Q1445" i="1"/>
  <c r="N1445" i="1"/>
  <c r="O1445" i="1"/>
  <c r="R1445" i="1"/>
  <c r="G1233" i="1"/>
  <c r="C1233" i="1"/>
  <c r="E1233" i="1"/>
  <c r="F1233" i="1"/>
  <c r="I1233" i="1"/>
  <c r="D1233" i="1"/>
  <c r="B1233" i="1"/>
  <c r="J1233" i="1"/>
  <c r="A1234" i="1" s="1"/>
  <c r="S1446" i="1" l="1"/>
  <c r="M1447" i="1" s="1"/>
  <c r="O1446" i="1"/>
  <c r="P1446" i="1"/>
  <c r="Q1446" i="1"/>
  <c r="N1446" i="1"/>
  <c r="R1446" i="1"/>
  <c r="B1234" i="1"/>
  <c r="J1234" i="1"/>
  <c r="A1235" i="1" s="1"/>
  <c r="I1234" i="1"/>
  <c r="C1234" i="1"/>
  <c r="D1234" i="1"/>
  <c r="E1234" i="1"/>
  <c r="F1234" i="1"/>
  <c r="G1234" i="1"/>
  <c r="S1447" i="1" l="1"/>
  <c r="M1448" i="1" s="1"/>
  <c r="Q1447" i="1"/>
  <c r="N1447" i="1"/>
  <c r="P1447" i="1"/>
  <c r="O1447" i="1"/>
  <c r="R1447" i="1"/>
  <c r="J1235" i="1"/>
  <c r="A1236" i="1" s="1"/>
  <c r="G1235" i="1"/>
  <c r="E1235" i="1"/>
  <c r="F1235" i="1"/>
  <c r="B1235" i="1"/>
  <c r="I1235" i="1"/>
  <c r="C1235" i="1"/>
  <c r="D1235" i="1"/>
  <c r="S1448" i="1" l="1"/>
  <c r="M1449" i="1" s="1"/>
  <c r="O1448" i="1"/>
  <c r="R1448" i="1"/>
  <c r="Q1448" i="1"/>
  <c r="P1448" i="1"/>
  <c r="N1448" i="1"/>
  <c r="F1236" i="1"/>
  <c r="B1236" i="1"/>
  <c r="J1236" i="1"/>
  <c r="A1237" i="1" s="1"/>
  <c r="E1236" i="1"/>
  <c r="C1236" i="1"/>
  <c r="G1236" i="1"/>
  <c r="D1236" i="1"/>
  <c r="I1236" i="1"/>
  <c r="S1449" i="1" l="1"/>
  <c r="M1450" i="1" s="1"/>
  <c r="N1449" i="1"/>
  <c r="Q1449" i="1"/>
  <c r="O1449" i="1"/>
  <c r="P1449" i="1"/>
  <c r="R1449" i="1"/>
  <c r="B1237" i="1"/>
  <c r="C1237" i="1"/>
  <c r="D1237" i="1"/>
  <c r="J1237" i="1"/>
  <c r="A1238" i="1" s="1"/>
  <c r="I1237" i="1"/>
  <c r="G1237" i="1"/>
  <c r="F1237" i="1"/>
  <c r="E1237" i="1"/>
  <c r="S1450" i="1" l="1"/>
  <c r="M1451" i="1" s="1"/>
  <c r="N1450" i="1"/>
  <c r="P1450" i="1"/>
  <c r="O1450" i="1"/>
  <c r="Q1450" i="1"/>
  <c r="R1450" i="1"/>
  <c r="F1238" i="1"/>
  <c r="G1238" i="1"/>
  <c r="E1238" i="1"/>
  <c r="J1238" i="1"/>
  <c r="A1239" i="1" s="1"/>
  <c r="D1238" i="1"/>
  <c r="B1238" i="1"/>
  <c r="C1238" i="1"/>
  <c r="I1238" i="1"/>
  <c r="S1451" i="1" l="1"/>
  <c r="M1452" i="1" s="1"/>
  <c r="O1451" i="1"/>
  <c r="R1451" i="1"/>
  <c r="Q1451" i="1"/>
  <c r="P1451" i="1"/>
  <c r="N1451" i="1"/>
  <c r="F1239" i="1"/>
  <c r="B1239" i="1"/>
  <c r="C1239" i="1"/>
  <c r="E1239" i="1"/>
  <c r="J1239" i="1"/>
  <c r="A1240" i="1" s="1"/>
  <c r="I1239" i="1"/>
  <c r="D1239" i="1"/>
  <c r="G1239" i="1"/>
  <c r="S1452" i="1" l="1"/>
  <c r="M1453" i="1" s="1"/>
  <c r="N1452" i="1"/>
  <c r="P1452" i="1"/>
  <c r="R1452" i="1"/>
  <c r="Q1452" i="1"/>
  <c r="O1452" i="1"/>
  <c r="G1240" i="1"/>
  <c r="E1240" i="1"/>
  <c r="I1240" i="1"/>
  <c r="B1240" i="1"/>
  <c r="C1240" i="1"/>
  <c r="F1240" i="1"/>
  <c r="J1240" i="1"/>
  <c r="A1241" i="1" s="1"/>
  <c r="D1240" i="1"/>
  <c r="S1453" i="1" l="1"/>
  <c r="M1454" i="1" s="1"/>
  <c r="P1453" i="1"/>
  <c r="R1453" i="1"/>
  <c r="N1453" i="1"/>
  <c r="Q1453" i="1"/>
  <c r="O1453" i="1"/>
  <c r="D1241" i="1"/>
  <c r="B1241" i="1"/>
  <c r="G1241" i="1"/>
  <c r="E1241" i="1"/>
  <c r="F1241" i="1"/>
  <c r="C1241" i="1"/>
  <c r="J1241" i="1"/>
  <c r="A1242" i="1" s="1"/>
  <c r="I1241" i="1"/>
  <c r="S1454" i="1" l="1"/>
  <c r="M1455" i="1" s="1"/>
  <c r="O1454" i="1"/>
  <c r="P1454" i="1"/>
  <c r="R1454" i="1"/>
  <c r="Q1454" i="1"/>
  <c r="N1454" i="1"/>
  <c r="E1242" i="1"/>
  <c r="B1242" i="1"/>
  <c r="G1242" i="1"/>
  <c r="J1242" i="1"/>
  <c r="A1243" i="1" s="1"/>
  <c r="D1242" i="1"/>
  <c r="I1242" i="1"/>
  <c r="F1242" i="1"/>
  <c r="C1242" i="1"/>
  <c r="S1455" i="1" l="1"/>
  <c r="M1456" i="1" s="1"/>
  <c r="P1455" i="1"/>
  <c r="N1455" i="1"/>
  <c r="O1455" i="1"/>
  <c r="Q1455" i="1"/>
  <c r="R1455" i="1"/>
  <c r="B1243" i="1"/>
  <c r="F1243" i="1"/>
  <c r="E1243" i="1"/>
  <c r="J1243" i="1"/>
  <c r="A1244" i="1" s="1"/>
  <c r="C1243" i="1"/>
  <c r="G1243" i="1"/>
  <c r="D1243" i="1"/>
  <c r="I1243" i="1"/>
  <c r="S1456" i="1" l="1"/>
  <c r="M1457" i="1" s="1"/>
  <c r="N1456" i="1"/>
  <c r="R1456" i="1"/>
  <c r="P1456" i="1"/>
  <c r="O1456" i="1"/>
  <c r="Q1456" i="1"/>
  <c r="B1244" i="1"/>
  <c r="E1244" i="1"/>
  <c r="F1244" i="1"/>
  <c r="D1244" i="1"/>
  <c r="G1244" i="1"/>
  <c r="J1244" i="1"/>
  <c r="A1245" i="1" s="1"/>
  <c r="I1244" i="1"/>
  <c r="C1244" i="1"/>
  <c r="S1457" i="1" l="1"/>
  <c r="M1458" i="1" s="1"/>
  <c r="P1457" i="1"/>
  <c r="N1457" i="1"/>
  <c r="R1457" i="1"/>
  <c r="Q1457" i="1"/>
  <c r="O1457" i="1"/>
  <c r="E1245" i="1"/>
  <c r="B1245" i="1"/>
  <c r="C1245" i="1"/>
  <c r="I1245" i="1"/>
  <c r="G1245" i="1"/>
  <c r="J1245" i="1"/>
  <c r="A1246" i="1" s="1"/>
  <c r="F1245" i="1"/>
  <c r="D1245" i="1"/>
  <c r="S1458" i="1" l="1"/>
  <c r="M1459" i="1" s="1"/>
  <c r="P1458" i="1"/>
  <c r="O1458" i="1"/>
  <c r="Q1458" i="1"/>
  <c r="N1458" i="1"/>
  <c r="R1458" i="1"/>
  <c r="D1246" i="1"/>
  <c r="B1246" i="1"/>
  <c r="C1246" i="1"/>
  <c r="G1246" i="1"/>
  <c r="E1246" i="1"/>
  <c r="J1246" i="1"/>
  <c r="A1247" i="1" s="1"/>
  <c r="F1246" i="1"/>
  <c r="I1246" i="1"/>
  <c r="S1459" i="1" l="1"/>
  <c r="M1460" i="1" s="1"/>
  <c r="Q1459" i="1"/>
  <c r="O1459" i="1"/>
  <c r="P1459" i="1"/>
  <c r="R1459" i="1"/>
  <c r="N1459" i="1"/>
  <c r="I1247" i="1"/>
  <c r="E1247" i="1"/>
  <c r="J1247" i="1"/>
  <c r="A1248" i="1" s="1"/>
  <c r="G1247" i="1"/>
  <c r="D1247" i="1"/>
  <c r="B1247" i="1"/>
  <c r="C1247" i="1"/>
  <c r="F1247" i="1"/>
  <c r="S1460" i="1" l="1"/>
  <c r="M1461" i="1" s="1"/>
  <c r="R1460" i="1"/>
  <c r="P1460" i="1"/>
  <c r="O1460" i="1"/>
  <c r="N1460" i="1"/>
  <c r="Q1460" i="1"/>
  <c r="F1248" i="1"/>
  <c r="J1248" i="1"/>
  <c r="A1249" i="1" s="1"/>
  <c r="I1248" i="1"/>
  <c r="C1248" i="1"/>
  <c r="E1248" i="1"/>
  <c r="D1248" i="1"/>
  <c r="B1248" i="1"/>
  <c r="G1248" i="1"/>
  <c r="S1461" i="1" l="1"/>
  <c r="M1462" i="1" s="1"/>
  <c r="P1461" i="1"/>
  <c r="O1461" i="1"/>
  <c r="R1461" i="1"/>
  <c r="Q1461" i="1"/>
  <c r="N1461" i="1"/>
  <c r="I1249" i="1"/>
  <c r="F1249" i="1"/>
  <c r="E1249" i="1"/>
  <c r="G1249" i="1"/>
  <c r="J1249" i="1"/>
  <c r="A1250" i="1" s="1"/>
  <c r="B1249" i="1"/>
  <c r="D1249" i="1"/>
  <c r="C1249" i="1"/>
  <c r="S1462" i="1" l="1"/>
  <c r="M1463" i="1" s="1"/>
  <c r="N1462" i="1"/>
  <c r="Q1462" i="1"/>
  <c r="O1462" i="1"/>
  <c r="P1462" i="1"/>
  <c r="R1462" i="1"/>
  <c r="B1250" i="1"/>
  <c r="J1250" i="1"/>
  <c r="A1251" i="1" s="1"/>
  <c r="D1250" i="1"/>
  <c r="E1250" i="1"/>
  <c r="C1250" i="1"/>
  <c r="I1250" i="1"/>
  <c r="F1250" i="1"/>
  <c r="G1250" i="1"/>
  <c r="S1463" i="1" l="1"/>
  <c r="M1464" i="1" s="1"/>
  <c r="O1463" i="1"/>
  <c r="N1463" i="1"/>
  <c r="R1463" i="1"/>
  <c r="P1463" i="1"/>
  <c r="Q1463" i="1"/>
  <c r="I1251" i="1"/>
  <c r="C1251" i="1"/>
  <c r="B1251" i="1"/>
  <c r="E1251" i="1"/>
  <c r="D1251" i="1"/>
  <c r="G1251" i="1"/>
  <c r="F1251" i="1"/>
  <c r="J1251" i="1"/>
  <c r="A1252" i="1" s="1"/>
  <c r="S1464" i="1" l="1"/>
  <c r="M1465" i="1" s="1"/>
  <c r="Q1464" i="1"/>
  <c r="R1464" i="1"/>
  <c r="P1464" i="1"/>
  <c r="N1464" i="1"/>
  <c r="O1464" i="1"/>
  <c r="J1252" i="1"/>
  <c r="A1253" i="1" s="1"/>
  <c r="I1252" i="1"/>
  <c r="E1252" i="1"/>
  <c r="G1252" i="1"/>
  <c r="F1252" i="1"/>
  <c r="D1252" i="1"/>
  <c r="B1252" i="1"/>
  <c r="C1252" i="1"/>
  <c r="S1465" i="1" l="1"/>
  <c r="M1466" i="1" s="1"/>
  <c r="O1465" i="1"/>
  <c r="P1465" i="1"/>
  <c r="N1465" i="1"/>
  <c r="R1465" i="1"/>
  <c r="Q1465" i="1"/>
  <c r="B1253" i="1"/>
  <c r="J1253" i="1"/>
  <c r="A1254" i="1" s="1"/>
  <c r="G1253" i="1"/>
  <c r="F1253" i="1"/>
  <c r="I1253" i="1"/>
  <c r="E1253" i="1"/>
  <c r="C1253" i="1"/>
  <c r="D1253" i="1"/>
  <c r="S1466" i="1" l="1"/>
  <c r="M1467" i="1" s="1"/>
  <c r="P1466" i="1"/>
  <c r="R1466" i="1"/>
  <c r="Q1466" i="1"/>
  <c r="O1466" i="1"/>
  <c r="N1466" i="1"/>
  <c r="E1254" i="1"/>
  <c r="B1254" i="1"/>
  <c r="I1254" i="1"/>
  <c r="F1254" i="1"/>
  <c r="J1254" i="1"/>
  <c r="A1255" i="1" s="1"/>
  <c r="C1254" i="1"/>
  <c r="D1254" i="1"/>
  <c r="G1254" i="1"/>
  <c r="S1467" i="1" l="1"/>
  <c r="M1468" i="1" s="1"/>
  <c r="N1467" i="1"/>
  <c r="Q1467" i="1"/>
  <c r="R1467" i="1"/>
  <c r="P1467" i="1"/>
  <c r="O1467" i="1"/>
  <c r="C1255" i="1"/>
  <c r="D1255" i="1"/>
  <c r="J1255" i="1"/>
  <c r="A1256" i="1" s="1"/>
  <c r="G1255" i="1"/>
  <c r="E1255" i="1"/>
  <c r="F1255" i="1"/>
  <c r="B1255" i="1"/>
  <c r="I1255" i="1"/>
  <c r="S1468" i="1" l="1"/>
  <c r="M1469" i="1" s="1"/>
  <c r="P1468" i="1"/>
  <c r="Q1468" i="1"/>
  <c r="R1468" i="1"/>
  <c r="O1468" i="1"/>
  <c r="N1468" i="1"/>
  <c r="D1256" i="1"/>
  <c r="J1256" i="1"/>
  <c r="A1257" i="1" s="1"/>
  <c r="F1256" i="1"/>
  <c r="C1256" i="1"/>
  <c r="B1256" i="1"/>
  <c r="I1256" i="1"/>
  <c r="E1256" i="1"/>
  <c r="G1256" i="1"/>
  <c r="S1469" i="1" l="1"/>
  <c r="M1470" i="1" s="1"/>
  <c r="R1469" i="1"/>
  <c r="P1469" i="1"/>
  <c r="N1469" i="1"/>
  <c r="O1469" i="1"/>
  <c r="Q1469" i="1"/>
  <c r="B1257" i="1"/>
  <c r="F1257" i="1"/>
  <c r="J1257" i="1"/>
  <c r="A1258" i="1" s="1"/>
  <c r="I1257" i="1"/>
  <c r="E1257" i="1"/>
  <c r="G1257" i="1"/>
  <c r="C1257" i="1"/>
  <c r="D1257" i="1"/>
  <c r="S1470" i="1" l="1"/>
  <c r="M1471" i="1" s="1"/>
  <c r="R1470" i="1"/>
  <c r="O1470" i="1"/>
  <c r="Q1470" i="1"/>
  <c r="N1470" i="1"/>
  <c r="P1470" i="1"/>
  <c r="E1258" i="1"/>
  <c r="F1258" i="1"/>
  <c r="J1258" i="1"/>
  <c r="A1259" i="1" s="1"/>
  <c r="B1258" i="1"/>
  <c r="D1258" i="1"/>
  <c r="I1258" i="1"/>
  <c r="G1258" i="1"/>
  <c r="C1258" i="1"/>
  <c r="S1471" i="1" l="1"/>
  <c r="M1472" i="1" s="1"/>
  <c r="P1471" i="1"/>
  <c r="N1471" i="1"/>
  <c r="O1471" i="1"/>
  <c r="R1471" i="1"/>
  <c r="Q1471" i="1"/>
  <c r="D1259" i="1"/>
  <c r="G1259" i="1"/>
  <c r="F1259" i="1"/>
  <c r="J1259" i="1"/>
  <c r="A1260" i="1" s="1"/>
  <c r="C1259" i="1"/>
  <c r="E1259" i="1"/>
  <c r="B1259" i="1"/>
  <c r="I1259" i="1"/>
  <c r="S1472" i="1" l="1"/>
  <c r="M1473" i="1" s="1"/>
  <c r="O1472" i="1"/>
  <c r="P1472" i="1"/>
  <c r="R1472" i="1"/>
  <c r="Q1472" i="1"/>
  <c r="N1472" i="1"/>
  <c r="F1260" i="1"/>
  <c r="J1260" i="1"/>
  <c r="A1261" i="1" s="1"/>
  <c r="D1260" i="1"/>
  <c r="I1260" i="1"/>
  <c r="C1260" i="1"/>
  <c r="B1260" i="1"/>
  <c r="G1260" i="1"/>
  <c r="E1260" i="1"/>
  <c r="S1473" i="1" l="1"/>
  <c r="M1474" i="1" s="1"/>
  <c r="N1473" i="1"/>
  <c r="R1473" i="1"/>
  <c r="Q1473" i="1"/>
  <c r="P1473" i="1"/>
  <c r="O1473" i="1"/>
  <c r="C1261" i="1"/>
  <c r="D1261" i="1"/>
  <c r="E1261" i="1"/>
  <c r="F1261" i="1"/>
  <c r="I1261" i="1"/>
  <c r="G1261" i="1"/>
  <c r="J1261" i="1"/>
  <c r="A1262" i="1" s="1"/>
  <c r="B1261" i="1"/>
  <c r="S1474" i="1" l="1"/>
  <c r="M1475" i="1" s="1"/>
  <c r="N1474" i="1"/>
  <c r="Q1474" i="1"/>
  <c r="P1474" i="1"/>
  <c r="R1474" i="1"/>
  <c r="O1474" i="1"/>
  <c r="I1262" i="1"/>
  <c r="F1262" i="1"/>
  <c r="E1262" i="1"/>
  <c r="C1262" i="1"/>
  <c r="B1262" i="1"/>
  <c r="J1262" i="1"/>
  <c r="A1263" i="1" s="1"/>
  <c r="D1262" i="1"/>
  <c r="G1262" i="1"/>
  <c r="S1475" i="1" l="1"/>
  <c r="M1476" i="1" s="1"/>
  <c r="Q1475" i="1"/>
  <c r="N1475" i="1"/>
  <c r="P1475" i="1"/>
  <c r="R1475" i="1"/>
  <c r="O1475" i="1"/>
  <c r="C1263" i="1"/>
  <c r="I1263" i="1"/>
  <c r="D1263" i="1"/>
  <c r="G1263" i="1"/>
  <c r="B1263" i="1"/>
  <c r="F1263" i="1"/>
  <c r="J1263" i="1"/>
  <c r="A1264" i="1" s="1"/>
  <c r="E1263" i="1"/>
  <c r="S1476" i="1" l="1"/>
  <c r="M1477" i="1" s="1"/>
  <c r="P1476" i="1"/>
  <c r="N1476" i="1"/>
  <c r="R1476" i="1"/>
  <c r="O1476" i="1"/>
  <c r="Q1476" i="1"/>
  <c r="C1264" i="1"/>
  <c r="I1264" i="1"/>
  <c r="D1264" i="1"/>
  <c r="E1264" i="1"/>
  <c r="J1264" i="1"/>
  <c r="A1265" i="1" s="1"/>
  <c r="B1264" i="1"/>
  <c r="G1264" i="1"/>
  <c r="F1264" i="1"/>
  <c r="S1477" i="1" l="1"/>
  <c r="M1478" i="1" s="1"/>
  <c r="R1477" i="1"/>
  <c r="N1477" i="1"/>
  <c r="Q1477" i="1"/>
  <c r="P1477" i="1"/>
  <c r="O1477" i="1"/>
  <c r="F1265" i="1"/>
  <c r="C1265" i="1"/>
  <c r="I1265" i="1"/>
  <c r="G1265" i="1"/>
  <c r="J1265" i="1"/>
  <c r="A1266" i="1" s="1"/>
  <c r="E1265" i="1"/>
  <c r="B1265" i="1"/>
  <c r="D1265" i="1"/>
  <c r="S1478" i="1" l="1"/>
  <c r="M1479" i="1" s="1"/>
  <c r="N1478" i="1"/>
  <c r="R1478" i="1"/>
  <c r="P1478" i="1"/>
  <c r="Q1478" i="1"/>
  <c r="O1478" i="1"/>
  <c r="J1266" i="1"/>
  <c r="A1267" i="1" s="1"/>
  <c r="C1266" i="1"/>
  <c r="F1266" i="1"/>
  <c r="D1266" i="1"/>
  <c r="I1266" i="1"/>
  <c r="B1266" i="1"/>
  <c r="E1266" i="1"/>
  <c r="G1266" i="1"/>
  <c r="S1479" i="1" l="1"/>
  <c r="M1480" i="1" s="1"/>
  <c r="N1479" i="1"/>
  <c r="Q1479" i="1"/>
  <c r="R1479" i="1"/>
  <c r="O1479" i="1"/>
  <c r="P1479" i="1"/>
  <c r="B1267" i="1"/>
  <c r="I1267" i="1"/>
  <c r="F1267" i="1"/>
  <c r="J1267" i="1"/>
  <c r="A1268" i="1" s="1"/>
  <c r="D1267" i="1"/>
  <c r="G1267" i="1"/>
  <c r="E1267" i="1"/>
  <c r="C1267" i="1"/>
  <c r="S1480" i="1" l="1"/>
  <c r="M1481" i="1" s="1"/>
  <c r="Q1480" i="1"/>
  <c r="R1480" i="1"/>
  <c r="P1480" i="1"/>
  <c r="N1480" i="1"/>
  <c r="O1480" i="1"/>
  <c r="I1268" i="1"/>
  <c r="D1268" i="1"/>
  <c r="G1268" i="1"/>
  <c r="E1268" i="1"/>
  <c r="C1268" i="1"/>
  <c r="F1268" i="1"/>
  <c r="B1268" i="1"/>
  <c r="J1268" i="1"/>
  <c r="A1269" i="1" s="1"/>
  <c r="S1481" i="1" l="1"/>
  <c r="M1482" i="1" s="1"/>
  <c r="O1481" i="1"/>
  <c r="R1481" i="1"/>
  <c r="N1481" i="1"/>
  <c r="P1481" i="1"/>
  <c r="Q1481" i="1"/>
  <c r="G1269" i="1"/>
  <c r="J1269" i="1"/>
  <c r="A1270" i="1" s="1"/>
  <c r="F1269" i="1"/>
  <c r="E1269" i="1"/>
  <c r="C1269" i="1"/>
  <c r="B1269" i="1"/>
  <c r="D1269" i="1"/>
  <c r="I1269" i="1"/>
  <c r="S1482" i="1" l="1"/>
  <c r="M1483" i="1" s="1"/>
  <c r="O1482" i="1"/>
  <c r="Q1482" i="1"/>
  <c r="R1482" i="1"/>
  <c r="P1482" i="1"/>
  <c r="N1482" i="1"/>
  <c r="E1270" i="1"/>
  <c r="G1270" i="1"/>
  <c r="D1270" i="1"/>
  <c r="J1270" i="1"/>
  <c r="A1271" i="1" s="1"/>
  <c r="C1270" i="1"/>
  <c r="F1270" i="1"/>
  <c r="I1270" i="1"/>
  <c r="B1270" i="1"/>
  <c r="S1483" i="1" l="1"/>
  <c r="M1484" i="1" s="1"/>
  <c r="R1483" i="1"/>
  <c r="N1483" i="1"/>
  <c r="Q1483" i="1"/>
  <c r="P1483" i="1"/>
  <c r="O1483" i="1"/>
  <c r="B1271" i="1"/>
  <c r="I1271" i="1"/>
  <c r="C1271" i="1"/>
  <c r="E1271" i="1"/>
  <c r="D1271" i="1"/>
  <c r="G1271" i="1"/>
  <c r="J1271" i="1"/>
  <c r="A1272" i="1" s="1"/>
  <c r="F1271" i="1"/>
  <c r="S1484" i="1" l="1"/>
  <c r="M1485" i="1" s="1"/>
  <c r="R1484" i="1"/>
  <c r="Q1484" i="1"/>
  <c r="N1484" i="1"/>
  <c r="O1484" i="1"/>
  <c r="P1484" i="1"/>
  <c r="B1272" i="1"/>
  <c r="C1272" i="1"/>
  <c r="E1272" i="1"/>
  <c r="G1272" i="1"/>
  <c r="I1272" i="1"/>
  <c r="F1272" i="1"/>
  <c r="D1272" i="1"/>
  <c r="J1272" i="1"/>
  <c r="A1273" i="1" s="1"/>
  <c r="S1485" i="1" l="1"/>
  <c r="M1486" i="1" s="1"/>
  <c r="R1485" i="1"/>
  <c r="O1485" i="1"/>
  <c r="N1485" i="1"/>
  <c r="Q1485" i="1"/>
  <c r="P1485" i="1"/>
  <c r="C1273" i="1"/>
  <c r="G1273" i="1"/>
  <c r="I1273" i="1"/>
  <c r="D1273" i="1"/>
  <c r="B1273" i="1"/>
  <c r="F1273" i="1"/>
  <c r="J1273" i="1"/>
  <c r="A1274" i="1" s="1"/>
  <c r="E1273" i="1"/>
  <c r="S1486" i="1" l="1"/>
  <c r="M1487" i="1" s="1"/>
  <c r="P1486" i="1"/>
  <c r="N1486" i="1"/>
  <c r="Q1486" i="1"/>
  <c r="R1486" i="1"/>
  <c r="O1486" i="1"/>
  <c r="E1274" i="1"/>
  <c r="I1274" i="1"/>
  <c r="J1274" i="1"/>
  <c r="A1275" i="1" s="1"/>
  <c r="D1274" i="1"/>
  <c r="F1274" i="1"/>
  <c r="G1274" i="1"/>
  <c r="C1274" i="1"/>
  <c r="B1274" i="1"/>
  <c r="S1487" i="1" l="1"/>
  <c r="M1488" i="1" s="1"/>
  <c r="R1487" i="1"/>
  <c r="O1487" i="1"/>
  <c r="Q1487" i="1"/>
  <c r="P1487" i="1"/>
  <c r="N1487" i="1"/>
  <c r="I1275" i="1"/>
  <c r="G1275" i="1"/>
  <c r="C1275" i="1"/>
  <c r="B1275" i="1"/>
  <c r="E1275" i="1"/>
  <c r="D1275" i="1"/>
  <c r="F1275" i="1"/>
  <c r="J1275" i="1"/>
  <c r="A1276" i="1" s="1"/>
  <c r="S1488" i="1" l="1"/>
  <c r="M1489" i="1" s="1"/>
  <c r="R1488" i="1"/>
  <c r="N1488" i="1"/>
  <c r="Q1488" i="1"/>
  <c r="O1488" i="1"/>
  <c r="P1488" i="1"/>
  <c r="I1276" i="1"/>
  <c r="G1276" i="1"/>
  <c r="J1276" i="1"/>
  <c r="A1277" i="1" s="1"/>
  <c r="D1276" i="1"/>
  <c r="E1276" i="1"/>
  <c r="F1276" i="1"/>
  <c r="B1276" i="1"/>
  <c r="C1276" i="1"/>
  <c r="S1489" i="1" l="1"/>
  <c r="M1490" i="1" s="1"/>
  <c r="N1489" i="1"/>
  <c r="O1489" i="1"/>
  <c r="Q1489" i="1"/>
  <c r="R1489" i="1"/>
  <c r="P1489" i="1"/>
  <c r="D1277" i="1"/>
  <c r="I1277" i="1"/>
  <c r="F1277" i="1"/>
  <c r="C1277" i="1"/>
  <c r="E1277" i="1"/>
  <c r="G1277" i="1"/>
  <c r="J1277" i="1"/>
  <c r="A1278" i="1" s="1"/>
  <c r="B1277" i="1"/>
  <c r="S1490" i="1" l="1"/>
  <c r="M1491" i="1" s="1"/>
  <c r="N1490" i="1"/>
  <c r="P1490" i="1"/>
  <c r="Q1490" i="1"/>
  <c r="O1490" i="1"/>
  <c r="R1490" i="1"/>
  <c r="C1278" i="1"/>
  <c r="D1278" i="1"/>
  <c r="B1278" i="1"/>
  <c r="J1278" i="1"/>
  <c r="A1279" i="1" s="1"/>
  <c r="F1278" i="1"/>
  <c r="I1278" i="1"/>
  <c r="G1278" i="1"/>
  <c r="E1278" i="1"/>
  <c r="S1491" i="1" l="1"/>
  <c r="M1492" i="1" s="1"/>
  <c r="R1491" i="1"/>
  <c r="O1491" i="1"/>
  <c r="N1491" i="1"/>
  <c r="Q1491" i="1"/>
  <c r="P1491" i="1"/>
  <c r="J1279" i="1"/>
  <c r="A1280" i="1" s="1"/>
  <c r="G1279" i="1"/>
  <c r="I1279" i="1"/>
  <c r="C1279" i="1"/>
  <c r="D1279" i="1"/>
  <c r="E1279" i="1"/>
  <c r="F1279" i="1"/>
  <c r="B1279" i="1"/>
  <c r="S1492" i="1" l="1"/>
  <c r="M1493" i="1" s="1"/>
  <c r="R1492" i="1"/>
  <c r="P1492" i="1"/>
  <c r="N1492" i="1"/>
  <c r="O1492" i="1"/>
  <c r="Q1492" i="1"/>
  <c r="G1280" i="1"/>
  <c r="D1280" i="1"/>
  <c r="E1280" i="1"/>
  <c r="B1280" i="1"/>
  <c r="J1280" i="1"/>
  <c r="A1281" i="1" s="1"/>
  <c r="F1280" i="1"/>
  <c r="I1280" i="1"/>
  <c r="C1280" i="1"/>
  <c r="S1493" i="1" l="1"/>
  <c r="M1494" i="1" s="1"/>
  <c r="N1493" i="1"/>
  <c r="Q1493" i="1"/>
  <c r="P1493" i="1"/>
  <c r="R1493" i="1"/>
  <c r="O1493" i="1"/>
  <c r="B1281" i="1"/>
  <c r="G1281" i="1"/>
  <c r="F1281" i="1"/>
  <c r="I1281" i="1"/>
  <c r="D1281" i="1"/>
  <c r="C1281" i="1"/>
  <c r="E1281" i="1"/>
  <c r="J1281" i="1"/>
  <c r="A1282" i="1" s="1"/>
  <c r="S1494" i="1" l="1"/>
  <c r="M1495" i="1" s="1"/>
  <c r="O1494" i="1"/>
  <c r="Q1494" i="1"/>
  <c r="N1494" i="1"/>
  <c r="P1494" i="1"/>
  <c r="R1494" i="1"/>
  <c r="D1282" i="1"/>
  <c r="F1282" i="1"/>
  <c r="I1282" i="1"/>
  <c r="E1282" i="1"/>
  <c r="B1282" i="1"/>
  <c r="G1282" i="1"/>
  <c r="J1282" i="1"/>
  <c r="A1283" i="1" s="1"/>
  <c r="C1282" i="1"/>
  <c r="S1495" i="1" l="1"/>
  <c r="M1496" i="1" s="1"/>
  <c r="P1495" i="1"/>
  <c r="O1495" i="1"/>
  <c r="Q1495" i="1"/>
  <c r="R1495" i="1"/>
  <c r="N1495" i="1"/>
  <c r="F1283" i="1"/>
  <c r="B1283" i="1"/>
  <c r="J1283" i="1"/>
  <c r="A1284" i="1" s="1"/>
  <c r="D1283" i="1"/>
  <c r="E1283" i="1"/>
  <c r="G1283" i="1"/>
  <c r="C1283" i="1"/>
  <c r="I1283" i="1"/>
  <c r="S1496" i="1" l="1"/>
  <c r="M1497" i="1" s="1"/>
  <c r="P1496" i="1"/>
  <c r="R1496" i="1"/>
  <c r="Q1496" i="1"/>
  <c r="N1496" i="1"/>
  <c r="O1496" i="1"/>
  <c r="D1284" i="1"/>
  <c r="B1284" i="1"/>
  <c r="F1284" i="1"/>
  <c r="E1284" i="1"/>
  <c r="J1284" i="1"/>
  <c r="A1285" i="1" s="1"/>
  <c r="G1284" i="1"/>
  <c r="C1284" i="1"/>
  <c r="I1284" i="1"/>
  <c r="S1497" i="1" l="1"/>
  <c r="M1498" i="1" s="1"/>
  <c r="Q1497" i="1"/>
  <c r="P1497" i="1"/>
  <c r="R1497" i="1"/>
  <c r="O1497" i="1"/>
  <c r="N1497" i="1"/>
  <c r="D1285" i="1"/>
  <c r="B1285" i="1"/>
  <c r="J1285" i="1"/>
  <c r="A1286" i="1" s="1"/>
  <c r="F1285" i="1"/>
  <c r="I1285" i="1"/>
  <c r="E1285" i="1"/>
  <c r="G1285" i="1"/>
  <c r="C1285" i="1"/>
  <c r="S1498" i="1" l="1"/>
  <c r="M1499" i="1" s="1"/>
  <c r="R1498" i="1"/>
  <c r="O1498" i="1"/>
  <c r="P1498" i="1"/>
  <c r="N1498" i="1"/>
  <c r="Q1498" i="1"/>
  <c r="I1286" i="1"/>
  <c r="D1286" i="1"/>
  <c r="J1286" i="1"/>
  <c r="A1287" i="1" s="1"/>
  <c r="C1286" i="1"/>
  <c r="E1286" i="1"/>
  <c r="F1286" i="1"/>
  <c r="G1286" i="1"/>
  <c r="B1286" i="1"/>
  <c r="S1499" i="1" l="1"/>
  <c r="M1500" i="1" s="1"/>
  <c r="R1499" i="1"/>
  <c r="P1499" i="1"/>
  <c r="Q1499" i="1"/>
  <c r="O1499" i="1"/>
  <c r="N1499" i="1"/>
  <c r="B1287" i="1"/>
  <c r="D1287" i="1"/>
  <c r="J1287" i="1"/>
  <c r="A1288" i="1" s="1"/>
  <c r="G1287" i="1"/>
  <c r="E1287" i="1"/>
  <c r="C1287" i="1"/>
  <c r="I1287" i="1"/>
  <c r="F1287" i="1"/>
  <c r="S1500" i="1" l="1"/>
  <c r="M1501" i="1" s="1"/>
  <c r="N1500" i="1"/>
  <c r="O1500" i="1"/>
  <c r="P1500" i="1"/>
  <c r="R1500" i="1"/>
  <c r="Q1500" i="1"/>
  <c r="B1288" i="1"/>
  <c r="G1288" i="1"/>
  <c r="J1288" i="1"/>
  <c r="A1289" i="1" s="1"/>
  <c r="I1288" i="1"/>
  <c r="E1288" i="1"/>
  <c r="F1288" i="1"/>
  <c r="C1288" i="1"/>
  <c r="D1288" i="1"/>
  <c r="S1501" i="1" l="1"/>
  <c r="M1502" i="1" s="1"/>
  <c r="N1501" i="1"/>
  <c r="O1501" i="1"/>
  <c r="P1501" i="1"/>
  <c r="R1501" i="1"/>
  <c r="Q1501" i="1"/>
  <c r="C1289" i="1"/>
  <c r="E1289" i="1"/>
  <c r="B1289" i="1"/>
  <c r="D1289" i="1"/>
  <c r="I1289" i="1"/>
  <c r="G1289" i="1"/>
  <c r="F1289" i="1"/>
  <c r="J1289" i="1"/>
  <c r="A1290" i="1" s="1"/>
  <c r="S1502" i="1" l="1"/>
  <c r="M1503" i="1" s="1"/>
  <c r="N1502" i="1"/>
  <c r="O1502" i="1"/>
  <c r="Q1502" i="1"/>
  <c r="P1502" i="1"/>
  <c r="R1502" i="1"/>
  <c r="E1290" i="1"/>
  <c r="B1290" i="1"/>
  <c r="G1290" i="1"/>
  <c r="C1290" i="1"/>
  <c r="J1290" i="1"/>
  <c r="A1291" i="1" s="1"/>
  <c r="D1290" i="1"/>
  <c r="I1290" i="1"/>
  <c r="F1290" i="1"/>
  <c r="S1503" i="1" l="1"/>
  <c r="M1504" i="1" s="1"/>
  <c r="P1503" i="1"/>
  <c r="R1503" i="1"/>
  <c r="O1503" i="1"/>
  <c r="Q1503" i="1"/>
  <c r="N1503" i="1"/>
  <c r="F1291" i="1"/>
  <c r="G1291" i="1"/>
  <c r="D1291" i="1"/>
  <c r="I1291" i="1"/>
  <c r="E1291" i="1"/>
  <c r="B1291" i="1"/>
  <c r="J1291" i="1"/>
  <c r="A1292" i="1" s="1"/>
  <c r="C1291" i="1"/>
  <c r="S1504" i="1" l="1"/>
  <c r="M1505" i="1" s="1"/>
  <c r="O1504" i="1"/>
  <c r="R1504" i="1"/>
  <c r="P1504" i="1"/>
  <c r="Q1504" i="1"/>
  <c r="N1504" i="1"/>
  <c r="I1292" i="1"/>
  <c r="J1292" i="1"/>
  <c r="A1293" i="1" s="1"/>
  <c r="D1292" i="1"/>
  <c r="C1292" i="1"/>
  <c r="E1292" i="1"/>
  <c r="B1292" i="1"/>
  <c r="F1292" i="1"/>
  <c r="G1292" i="1"/>
  <c r="S1505" i="1" l="1"/>
  <c r="M1506" i="1" s="1"/>
  <c r="P1505" i="1"/>
  <c r="R1505" i="1"/>
  <c r="O1505" i="1"/>
  <c r="Q1505" i="1"/>
  <c r="N1505" i="1"/>
  <c r="D1293" i="1"/>
  <c r="G1293" i="1"/>
  <c r="E1293" i="1"/>
  <c r="J1293" i="1"/>
  <c r="A1294" i="1" s="1"/>
  <c r="I1293" i="1"/>
  <c r="F1293" i="1"/>
  <c r="C1293" i="1"/>
  <c r="B1293" i="1"/>
  <c r="S1506" i="1" l="1"/>
  <c r="M1507" i="1" s="1"/>
  <c r="Q1506" i="1"/>
  <c r="O1506" i="1"/>
  <c r="R1506" i="1"/>
  <c r="P1506" i="1"/>
  <c r="N1506" i="1"/>
  <c r="E1294" i="1"/>
  <c r="F1294" i="1"/>
  <c r="B1294" i="1"/>
  <c r="G1294" i="1"/>
  <c r="I1294" i="1"/>
  <c r="J1294" i="1"/>
  <c r="A1295" i="1" s="1"/>
  <c r="C1294" i="1"/>
  <c r="D1294" i="1"/>
  <c r="S1507" i="1" l="1"/>
  <c r="M1508" i="1" s="1"/>
  <c r="P1507" i="1"/>
  <c r="R1507" i="1"/>
  <c r="Q1507" i="1"/>
  <c r="N1507" i="1"/>
  <c r="O1507" i="1"/>
  <c r="B1295" i="1"/>
  <c r="I1295" i="1"/>
  <c r="J1295" i="1"/>
  <c r="A1296" i="1" s="1"/>
  <c r="G1295" i="1"/>
  <c r="C1295" i="1"/>
  <c r="E1295" i="1"/>
  <c r="F1295" i="1"/>
  <c r="D1295" i="1"/>
  <c r="S1508" i="1" l="1"/>
  <c r="M1509" i="1" s="1"/>
  <c r="Q1508" i="1"/>
  <c r="N1508" i="1"/>
  <c r="R1508" i="1"/>
  <c r="P1508" i="1"/>
  <c r="O1508" i="1"/>
  <c r="I1296" i="1"/>
  <c r="J1296" i="1"/>
  <c r="A1297" i="1" s="1"/>
  <c r="B1296" i="1"/>
  <c r="G1296" i="1"/>
  <c r="D1296" i="1"/>
  <c r="E1296" i="1"/>
  <c r="F1296" i="1"/>
  <c r="C1296" i="1"/>
  <c r="S1509" i="1" l="1"/>
  <c r="M1510" i="1" s="1"/>
  <c r="P1509" i="1"/>
  <c r="O1509" i="1"/>
  <c r="N1509" i="1"/>
  <c r="R1509" i="1"/>
  <c r="Q1509" i="1"/>
  <c r="E1297" i="1"/>
  <c r="G1297" i="1"/>
  <c r="F1297" i="1"/>
  <c r="J1297" i="1"/>
  <c r="A1298" i="1" s="1"/>
  <c r="I1297" i="1"/>
  <c r="C1297" i="1"/>
  <c r="B1297" i="1"/>
  <c r="D1297" i="1"/>
  <c r="S1510" i="1" l="1"/>
  <c r="M1511" i="1" s="1"/>
  <c r="Q1510" i="1"/>
  <c r="R1510" i="1"/>
  <c r="N1510" i="1"/>
  <c r="P1510" i="1"/>
  <c r="O1510" i="1"/>
  <c r="J1298" i="1"/>
  <c r="A1299" i="1" s="1"/>
  <c r="I1298" i="1"/>
  <c r="G1298" i="1"/>
  <c r="E1298" i="1"/>
  <c r="C1298" i="1"/>
  <c r="D1298" i="1"/>
  <c r="B1298" i="1"/>
  <c r="F1298" i="1"/>
  <c r="S1511" i="1" l="1"/>
  <c r="M1512" i="1" s="1"/>
  <c r="N1511" i="1"/>
  <c r="Q1511" i="1"/>
  <c r="P1511" i="1"/>
  <c r="R1511" i="1"/>
  <c r="O1511" i="1"/>
  <c r="I1299" i="1"/>
  <c r="G1299" i="1"/>
  <c r="C1299" i="1"/>
  <c r="B1299" i="1"/>
  <c r="E1299" i="1"/>
  <c r="F1299" i="1"/>
  <c r="D1299" i="1"/>
  <c r="J1299" i="1"/>
  <c r="A1300" i="1" s="1"/>
  <c r="S1512" i="1" l="1"/>
  <c r="M1513" i="1" s="1"/>
  <c r="Q1512" i="1"/>
  <c r="N1512" i="1"/>
  <c r="R1512" i="1"/>
  <c r="P1512" i="1"/>
  <c r="O1512" i="1"/>
  <c r="G1300" i="1"/>
  <c r="J1300" i="1"/>
  <c r="A1301" i="1" s="1"/>
  <c r="D1300" i="1"/>
  <c r="I1300" i="1"/>
  <c r="B1300" i="1"/>
  <c r="E1300" i="1"/>
  <c r="C1300" i="1"/>
  <c r="F1300" i="1"/>
  <c r="S1513" i="1" l="1"/>
  <c r="M1514" i="1" s="1"/>
  <c r="Q1513" i="1"/>
  <c r="O1513" i="1"/>
  <c r="R1513" i="1"/>
  <c r="N1513" i="1"/>
  <c r="P1513" i="1"/>
  <c r="I1301" i="1"/>
  <c r="D1301" i="1"/>
  <c r="B1301" i="1"/>
  <c r="F1301" i="1"/>
  <c r="J1301" i="1"/>
  <c r="A1302" i="1" s="1"/>
  <c r="G1301" i="1"/>
  <c r="C1301" i="1"/>
  <c r="E1301" i="1"/>
  <c r="S1514" i="1" l="1"/>
  <c r="M1515" i="1" s="1"/>
  <c r="P1514" i="1"/>
  <c r="R1514" i="1"/>
  <c r="O1514" i="1"/>
  <c r="Q1514" i="1"/>
  <c r="N1514" i="1"/>
  <c r="B1302" i="1"/>
  <c r="D1302" i="1"/>
  <c r="J1302" i="1"/>
  <c r="A1303" i="1" s="1"/>
  <c r="C1302" i="1"/>
  <c r="F1302" i="1"/>
  <c r="G1302" i="1"/>
  <c r="E1302" i="1"/>
  <c r="I1302" i="1"/>
  <c r="S1515" i="1" l="1"/>
  <c r="M1516" i="1" s="1"/>
  <c r="R1515" i="1"/>
  <c r="O1515" i="1"/>
  <c r="N1515" i="1"/>
  <c r="Q1515" i="1"/>
  <c r="P1515" i="1"/>
  <c r="D1303" i="1"/>
  <c r="E1303" i="1"/>
  <c r="B1303" i="1"/>
  <c r="G1303" i="1"/>
  <c r="I1303" i="1"/>
  <c r="J1303" i="1"/>
  <c r="A1304" i="1" s="1"/>
  <c r="C1303" i="1"/>
  <c r="F1303" i="1"/>
  <c r="S1516" i="1" l="1"/>
  <c r="M1517" i="1" s="1"/>
  <c r="Q1516" i="1"/>
  <c r="P1516" i="1"/>
  <c r="R1516" i="1"/>
  <c r="N1516" i="1"/>
  <c r="O1516" i="1"/>
  <c r="F1304" i="1"/>
  <c r="G1304" i="1"/>
  <c r="E1304" i="1"/>
  <c r="D1304" i="1"/>
  <c r="B1304" i="1"/>
  <c r="C1304" i="1"/>
  <c r="I1304" i="1"/>
  <c r="J1304" i="1"/>
  <c r="A1305" i="1" s="1"/>
  <c r="S1517" i="1" l="1"/>
  <c r="M1518" i="1" s="1"/>
  <c r="O1517" i="1"/>
  <c r="N1517" i="1"/>
  <c r="R1517" i="1"/>
  <c r="Q1517" i="1"/>
  <c r="P1517" i="1"/>
  <c r="G1305" i="1"/>
  <c r="E1305" i="1"/>
  <c r="J1305" i="1"/>
  <c r="A1306" i="1" s="1"/>
  <c r="I1305" i="1"/>
  <c r="F1305" i="1"/>
  <c r="B1305" i="1"/>
  <c r="D1305" i="1"/>
  <c r="C1305" i="1"/>
  <c r="S1518" i="1" l="1"/>
  <c r="M1519" i="1" s="1"/>
  <c r="P1518" i="1"/>
  <c r="Q1518" i="1"/>
  <c r="N1518" i="1"/>
  <c r="O1518" i="1"/>
  <c r="R1518" i="1"/>
  <c r="C1306" i="1"/>
  <c r="G1306" i="1"/>
  <c r="I1306" i="1"/>
  <c r="D1306" i="1"/>
  <c r="F1306" i="1"/>
  <c r="J1306" i="1"/>
  <c r="A1307" i="1" s="1"/>
  <c r="B1306" i="1"/>
  <c r="E1306" i="1"/>
  <c r="S1519" i="1" l="1"/>
  <c r="M1520" i="1" s="1"/>
  <c r="Q1519" i="1"/>
  <c r="P1519" i="1"/>
  <c r="O1519" i="1"/>
  <c r="N1519" i="1"/>
  <c r="R1519" i="1"/>
  <c r="E1307" i="1"/>
  <c r="I1307" i="1"/>
  <c r="G1307" i="1"/>
  <c r="J1307" i="1"/>
  <c r="A1308" i="1" s="1"/>
  <c r="C1307" i="1"/>
  <c r="D1307" i="1"/>
  <c r="F1307" i="1"/>
  <c r="B1307" i="1"/>
  <c r="S1520" i="1" l="1"/>
  <c r="M1521" i="1" s="1"/>
  <c r="P1520" i="1"/>
  <c r="R1520" i="1"/>
  <c r="O1520" i="1"/>
  <c r="N1520" i="1"/>
  <c r="Q1520" i="1"/>
  <c r="B1308" i="1"/>
  <c r="J1308" i="1"/>
  <c r="A1309" i="1" s="1"/>
  <c r="F1308" i="1"/>
  <c r="D1308" i="1"/>
  <c r="G1308" i="1"/>
  <c r="I1308" i="1"/>
  <c r="C1308" i="1"/>
  <c r="E1308" i="1"/>
  <c r="S1521" i="1" l="1"/>
  <c r="M1522" i="1" s="1"/>
  <c r="R1521" i="1"/>
  <c r="N1521" i="1"/>
  <c r="P1521" i="1"/>
  <c r="Q1521" i="1"/>
  <c r="O1521" i="1"/>
  <c r="G1309" i="1"/>
  <c r="E1309" i="1"/>
  <c r="J1309" i="1"/>
  <c r="A1310" i="1" s="1"/>
  <c r="D1309" i="1"/>
  <c r="C1309" i="1"/>
  <c r="F1309" i="1"/>
  <c r="I1309" i="1"/>
  <c r="B1309" i="1"/>
  <c r="S1522" i="1" l="1"/>
  <c r="M1523" i="1" s="1"/>
  <c r="Q1522" i="1"/>
  <c r="R1522" i="1"/>
  <c r="N1522" i="1"/>
  <c r="P1522" i="1"/>
  <c r="O1522" i="1"/>
  <c r="J1310" i="1"/>
  <c r="A1311" i="1" s="1"/>
  <c r="D1310" i="1"/>
  <c r="B1310" i="1"/>
  <c r="C1310" i="1"/>
  <c r="F1310" i="1"/>
  <c r="E1310" i="1"/>
  <c r="I1310" i="1"/>
  <c r="G1310" i="1"/>
  <c r="S1523" i="1" l="1"/>
  <c r="M1524" i="1" s="1"/>
  <c r="P1523" i="1"/>
  <c r="O1523" i="1"/>
  <c r="Q1523" i="1"/>
  <c r="R1523" i="1"/>
  <c r="N1523" i="1"/>
  <c r="F1311" i="1"/>
  <c r="J1311" i="1"/>
  <c r="A1312" i="1" s="1"/>
  <c r="I1311" i="1"/>
  <c r="E1311" i="1"/>
  <c r="B1311" i="1"/>
  <c r="C1311" i="1"/>
  <c r="D1311" i="1"/>
  <c r="G1311" i="1"/>
  <c r="S1524" i="1" l="1"/>
  <c r="M1525" i="1" s="1"/>
  <c r="N1524" i="1"/>
  <c r="O1524" i="1"/>
  <c r="R1524" i="1"/>
  <c r="P1524" i="1"/>
  <c r="Q1524" i="1"/>
  <c r="F1312" i="1"/>
  <c r="J1312" i="1"/>
  <c r="A1313" i="1" s="1"/>
  <c r="D1312" i="1"/>
  <c r="G1312" i="1"/>
  <c r="I1312" i="1"/>
  <c r="E1312" i="1"/>
  <c r="B1312" i="1"/>
  <c r="C1312" i="1"/>
  <c r="S1525" i="1" l="1"/>
  <c r="M1526" i="1" s="1"/>
  <c r="Q1525" i="1"/>
  <c r="R1525" i="1"/>
  <c r="O1525" i="1"/>
  <c r="N1525" i="1"/>
  <c r="P1525" i="1"/>
  <c r="F1313" i="1"/>
  <c r="D1313" i="1"/>
  <c r="J1313" i="1"/>
  <c r="A1314" i="1" s="1"/>
  <c r="B1313" i="1"/>
  <c r="C1313" i="1"/>
  <c r="E1313" i="1"/>
  <c r="G1313" i="1"/>
  <c r="I1313" i="1"/>
  <c r="S1526" i="1" l="1"/>
  <c r="M1527" i="1" s="1"/>
  <c r="O1526" i="1"/>
  <c r="N1526" i="1"/>
  <c r="P1526" i="1"/>
  <c r="Q1526" i="1"/>
  <c r="R1526" i="1"/>
  <c r="F1314" i="1"/>
  <c r="E1314" i="1"/>
  <c r="D1314" i="1"/>
  <c r="C1314" i="1"/>
  <c r="B1314" i="1"/>
  <c r="I1314" i="1"/>
  <c r="J1314" i="1"/>
  <c r="A1315" i="1" s="1"/>
  <c r="G1314" i="1"/>
  <c r="S1527" i="1" l="1"/>
  <c r="M1528" i="1" s="1"/>
  <c r="N1527" i="1"/>
  <c r="P1527" i="1"/>
  <c r="Q1527" i="1"/>
  <c r="R1527" i="1"/>
  <c r="O1527" i="1"/>
  <c r="B1315" i="1"/>
  <c r="J1315" i="1"/>
  <c r="A1316" i="1" s="1"/>
  <c r="F1315" i="1"/>
  <c r="G1315" i="1"/>
  <c r="I1315" i="1"/>
  <c r="D1315" i="1"/>
  <c r="E1315" i="1"/>
  <c r="C1315" i="1"/>
  <c r="S1528" i="1" l="1"/>
  <c r="M1529" i="1" s="1"/>
  <c r="O1528" i="1"/>
  <c r="Q1528" i="1"/>
  <c r="P1528" i="1"/>
  <c r="N1528" i="1"/>
  <c r="R1528" i="1"/>
  <c r="D1316" i="1"/>
  <c r="I1316" i="1"/>
  <c r="G1316" i="1"/>
  <c r="E1316" i="1"/>
  <c r="C1316" i="1"/>
  <c r="F1316" i="1"/>
  <c r="B1316" i="1"/>
  <c r="J1316" i="1"/>
  <c r="A1317" i="1" s="1"/>
  <c r="S1529" i="1" l="1"/>
  <c r="M1530" i="1" s="1"/>
  <c r="Q1529" i="1"/>
  <c r="P1529" i="1"/>
  <c r="O1529" i="1"/>
  <c r="N1529" i="1"/>
  <c r="R1529" i="1"/>
  <c r="I1317" i="1"/>
  <c r="G1317" i="1"/>
  <c r="B1317" i="1"/>
  <c r="C1317" i="1"/>
  <c r="F1317" i="1"/>
  <c r="J1317" i="1"/>
  <c r="A1318" i="1" s="1"/>
  <c r="E1317" i="1"/>
  <c r="D1317" i="1"/>
  <c r="S1530" i="1" l="1"/>
  <c r="M1531" i="1" s="1"/>
  <c r="N1530" i="1"/>
  <c r="Q1530" i="1"/>
  <c r="O1530" i="1"/>
  <c r="P1530" i="1"/>
  <c r="R1530" i="1"/>
  <c r="J1318" i="1"/>
  <c r="A1319" i="1" s="1"/>
  <c r="C1318" i="1"/>
  <c r="G1318" i="1"/>
  <c r="E1318" i="1"/>
  <c r="F1318" i="1"/>
  <c r="D1318" i="1"/>
  <c r="I1318" i="1"/>
  <c r="B1318" i="1"/>
  <c r="S1531" i="1" l="1"/>
  <c r="M1532" i="1" s="1"/>
  <c r="O1531" i="1"/>
  <c r="Q1531" i="1"/>
  <c r="R1531" i="1"/>
  <c r="N1531" i="1"/>
  <c r="P1531" i="1"/>
  <c r="I1319" i="1"/>
  <c r="G1319" i="1"/>
  <c r="F1319" i="1"/>
  <c r="B1319" i="1"/>
  <c r="C1319" i="1"/>
  <c r="E1319" i="1"/>
  <c r="J1319" i="1"/>
  <c r="A1320" i="1" s="1"/>
  <c r="D1319" i="1"/>
  <c r="S1532" i="1" l="1"/>
  <c r="M1533" i="1" s="1"/>
  <c r="O1532" i="1"/>
  <c r="Q1532" i="1"/>
  <c r="N1532" i="1"/>
  <c r="R1532" i="1"/>
  <c r="P1532" i="1"/>
  <c r="E1320" i="1"/>
  <c r="G1320" i="1"/>
  <c r="I1320" i="1"/>
  <c r="J1320" i="1"/>
  <c r="A1321" i="1" s="1"/>
  <c r="C1320" i="1"/>
  <c r="D1320" i="1"/>
  <c r="B1320" i="1"/>
  <c r="F1320" i="1"/>
  <c r="S1533" i="1" l="1"/>
  <c r="M1534" i="1" s="1"/>
  <c r="O1533" i="1"/>
  <c r="Q1533" i="1"/>
  <c r="R1533" i="1"/>
  <c r="P1533" i="1"/>
  <c r="N1533" i="1"/>
  <c r="B1321" i="1"/>
  <c r="F1321" i="1"/>
  <c r="C1321" i="1"/>
  <c r="G1321" i="1"/>
  <c r="D1321" i="1"/>
  <c r="I1321" i="1"/>
  <c r="J1321" i="1"/>
  <c r="A1322" i="1" s="1"/>
  <c r="E1321" i="1"/>
  <c r="S1534" i="1" l="1"/>
  <c r="M1535" i="1" s="1"/>
  <c r="O1534" i="1"/>
  <c r="Q1534" i="1"/>
  <c r="R1534" i="1"/>
  <c r="P1534" i="1"/>
  <c r="N1534" i="1"/>
  <c r="J1322" i="1"/>
  <c r="A1323" i="1" s="1"/>
  <c r="I1322" i="1"/>
  <c r="D1322" i="1"/>
  <c r="C1322" i="1"/>
  <c r="G1322" i="1"/>
  <c r="E1322" i="1"/>
  <c r="F1322" i="1"/>
  <c r="B1322" i="1"/>
  <c r="S1535" i="1" l="1"/>
  <c r="M1536" i="1" s="1"/>
  <c r="N1535" i="1"/>
  <c r="O1535" i="1"/>
  <c r="P1535" i="1"/>
  <c r="Q1535" i="1"/>
  <c r="R1535" i="1"/>
  <c r="C1323" i="1"/>
  <c r="D1323" i="1"/>
  <c r="G1323" i="1"/>
  <c r="F1323" i="1"/>
  <c r="I1323" i="1"/>
  <c r="J1323" i="1"/>
  <c r="A1324" i="1" s="1"/>
  <c r="E1323" i="1"/>
  <c r="B1323" i="1"/>
  <c r="S1536" i="1" l="1"/>
  <c r="M1537" i="1" s="1"/>
  <c r="R1536" i="1"/>
  <c r="N1536" i="1"/>
  <c r="P1536" i="1"/>
  <c r="Q1536" i="1"/>
  <c r="O1536" i="1"/>
  <c r="I1324" i="1"/>
  <c r="F1324" i="1"/>
  <c r="J1324" i="1"/>
  <c r="A1325" i="1" s="1"/>
  <c r="D1324" i="1"/>
  <c r="B1324" i="1"/>
  <c r="C1324" i="1"/>
  <c r="E1324" i="1"/>
  <c r="G1324" i="1"/>
  <c r="S1537" i="1" l="1"/>
  <c r="M1538" i="1" s="1"/>
  <c r="N1537" i="1"/>
  <c r="Q1537" i="1"/>
  <c r="O1537" i="1"/>
  <c r="R1537" i="1"/>
  <c r="P1537" i="1"/>
  <c r="E1325" i="1"/>
  <c r="B1325" i="1"/>
  <c r="D1325" i="1"/>
  <c r="C1325" i="1"/>
  <c r="G1325" i="1"/>
  <c r="F1325" i="1"/>
  <c r="I1325" i="1"/>
  <c r="J1325" i="1"/>
  <c r="A1326" i="1" s="1"/>
  <c r="S1538" i="1" l="1"/>
  <c r="M1539" i="1" s="1"/>
  <c r="O1538" i="1"/>
  <c r="N1538" i="1"/>
  <c r="R1538" i="1"/>
  <c r="Q1538" i="1"/>
  <c r="P1538" i="1"/>
  <c r="F1326" i="1"/>
  <c r="G1326" i="1"/>
  <c r="I1326" i="1"/>
  <c r="C1326" i="1"/>
  <c r="E1326" i="1"/>
  <c r="D1326" i="1"/>
  <c r="J1326" i="1"/>
  <c r="A1327" i="1" s="1"/>
  <c r="B1326" i="1"/>
  <c r="S1539" i="1" l="1"/>
  <c r="M1540" i="1" s="1"/>
  <c r="N1539" i="1"/>
  <c r="P1539" i="1"/>
  <c r="R1539" i="1"/>
  <c r="Q1539" i="1"/>
  <c r="O1539" i="1"/>
  <c r="I1327" i="1"/>
  <c r="B1327" i="1"/>
  <c r="G1327" i="1"/>
  <c r="F1327" i="1"/>
  <c r="J1327" i="1"/>
  <c r="A1328" i="1" s="1"/>
  <c r="D1327" i="1"/>
  <c r="C1327" i="1"/>
  <c r="E1327" i="1"/>
  <c r="S1540" i="1" l="1"/>
  <c r="M1541" i="1" s="1"/>
  <c r="P1540" i="1"/>
  <c r="Q1540" i="1"/>
  <c r="R1540" i="1"/>
  <c r="N1540" i="1"/>
  <c r="O1540" i="1"/>
  <c r="C1328" i="1"/>
  <c r="F1328" i="1"/>
  <c r="D1328" i="1"/>
  <c r="J1328" i="1"/>
  <c r="A1329" i="1" s="1"/>
  <c r="I1328" i="1"/>
  <c r="E1328" i="1"/>
  <c r="B1328" i="1"/>
  <c r="G1328" i="1"/>
  <c r="S1541" i="1" l="1"/>
  <c r="M1542" i="1" s="1"/>
  <c r="N1541" i="1"/>
  <c r="Q1541" i="1"/>
  <c r="P1541" i="1"/>
  <c r="R1541" i="1"/>
  <c r="O1541" i="1"/>
  <c r="B1329" i="1"/>
  <c r="C1329" i="1"/>
  <c r="G1329" i="1"/>
  <c r="E1329" i="1"/>
  <c r="J1329" i="1"/>
  <c r="A1330" i="1" s="1"/>
  <c r="I1329" i="1"/>
  <c r="D1329" i="1"/>
  <c r="F1329" i="1"/>
  <c r="S1542" i="1" l="1"/>
  <c r="M1543" i="1" s="1"/>
  <c r="Q1542" i="1"/>
  <c r="O1542" i="1"/>
  <c r="P1542" i="1"/>
  <c r="N1542" i="1"/>
  <c r="R1542" i="1"/>
  <c r="C1330" i="1"/>
  <c r="F1330" i="1"/>
  <c r="D1330" i="1"/>
  <c r="G1330" i="1"/>
  <c r="I1330" i="1"/>
  <c r="E1330" i="1"/>
  <c r="J1330" i="1"/>
  <c r="A1331" i="1" s="1"/>
  <c r="B1330" i="1"/>
  <c r="S1543" i="1" l="1"/>
  <c r="M1544" i="1" s="1"/>
  <c r="P1543" i="1"/>
  <c r="N1543" i="1"/>
  <c r="O1543" i="1"/>
  <c r="Q1543" i="1"/>
  <c r="R1543" i="1"/>
  <c r="D1331" i="1"/>
  <c r="F1331" i="1"/>
  <c r="C1331" i="1"/>
  <c r="E1331" i="1"/>
  <c r="J1331" i="1"/>
  <c r="A1332" i="1" s="1"/>
  <c r="B1331" i="1"/>
  <c r="I1331" i="1"/>
  <c r="G1331" i="1"/>
  <c r="S1544" i="1" l="1"/>
  <c r="M1545" i="1" s="1"/>
  <c r="P1544" i="1"/>
  <c r="R1544" i="1"/>
  <c r="Q1544" i="1"/>
  <c r="O1544" i="1"/>
  <c r="N1544" i="1"/>
  <c r="J1332" i="1"/>
  <c r="A1333" i="1" s="1"/>
  <c r="I1332" i="1"/>
  <c r="G1332" i="1"/>
  <c r="C1332" i="1"/>
  <c r="F1332" i="1"/>
  <c r="E1332" i="1"/>
  <c r="B1332" i="1"/>
  <c r="D1332" i="1"/>
  <c r="S1545" i="1" l="1"/>
  <c r="M1546" i="1" s="1"/>
  <c r="P1545" i="1"/>
  <c r="Q1545" i="1"/>
  <c r="O1545" i="1"/>
  <c r="R1545" i="1"/>
  <c r="N1545" i="1"/>
  <c r="E1333" i="1"/>
  <c r="J1333" i="1"/>
  <c r="A1334" i="1" s="1"/>
  <c r="B1333" i="1"/>
  <c r="F1333" i="1"/>
  <c r="G1333" i="1"/>
  <c r="I1333" i="1"/>
  <c r="D1333" i="1"/>
  <c r="C1333" i="1"/>
  <c r="S1546" i="1" l="1"/>
  <c r="M1547" i="1" s="1"/>
  <c r="Q1546" i="1"/>
  <c r="O1546" i="1"/>
  <c r="R1546" i="1"/>
  <c r="N1546" i="1"/>
  <c r="P1546" i="1"/>
  <c r="E1334" i="1"/>
  <c r="F1334" i="1"/>
  <c r="I1334" i="1"/>
  <c r="J1334" i="1"/>
  <c r="A1335" i="1" s="1"/>
  <c r="G1334" i="1"/>
  <c r="C1334" i="1"/>
  <c r="D1334" i="1"/>
  <c r="B1334" i="1"/>
  <c r="S1547" i="1" l="1"/>
  <c r="M1548" i="1" s="1"/>
  <c r="P1547" i="1"/>
  <c r="R1547" i="1"/>
  <c r="O1547" i="1"/>
  <c r="Q1547" i="1"/>
  <c r="N1547" i="1"/>
  <c r="D1335" i="1"/>
  <c r="G1335" i="1"/>
  <c r="J1335" i="1"/>
  <c r="A1336" i="1" s="1"/>
  <c r="C1335" i="1"/>
  <c r="E1335" i="1"/>
  <c r="B1335" i="1"/>
  <c r="I1335" i="1"/>
  <c r="F1335" i="1"/>
  <c r="S1548" i="1" l="1"/>
  <c r="M1549" i="1" s="1"/>
  <c r="P1548" i="1"/>
  <c r="N1548" i="1"/>
  <c r="O1548" i="1"/>
  <c r="R1548" i="1"/>
  <c r="Q1548" i="1"/>
  <c r="D1336" i="1"/>
  <c r="J1336" i="1"/>
  <c r="A1337" i="1" s="1"/>
  <c r="C1336" i="1"/>
  <c r="F1336" i="1"/>
  <c r="I1336" i="1"/>
  <c r="E1336" i="1"/>
  <c r="G1336" i="1"/>
  <c r="B1336" i="1"/>
  <c r="S1549" i="1" l="1"/>
  <c r="M1550" i="1" s="1"/>
  <c r="Q1549" i="1"/>
  <c r="O1549" i="1"/>
  <c r="N1549" i="1"/>
  <c r="R1549" i="1"/>
  <c r="P1549" i="1"/>
  <c r="F1337" i="1"/>
  <c r="G1337" i="1"/>
  <c r="D1337" i="1"/>
  <c r="I1337" i="1"/>
  <c r="J1337" i="1"/>
  <c r="A1338" i="1" s="1"/>
  <c r="E1337" i="1"/>
  <c r="B1337" i="1"/>
  <c r="C1337" i="1"/>
  <c r="S1550" i="1" l="1"/>
  <c r="M1551" i="1" s="1"/>
  <c r="N1550" i="1"/>
  <c r="P1550" i="1"/>
  <c r="Q1550" i="1"/>
  <c r="O1550" i="1"/>
  <c r="R1550" i="1"/>
  <c r="D1338" i="1"/>
  <c r="E1338" i="1"/>
  <c r="G1338" i="1"/>
  <c r="J1338" i="1"/>
  <c r="A1339" i="1" s="1"/>
  <c r="F1338" i="1"/>
  <c r="I1338" i="1"/>
  <c r="C1338" i="1"/>
  <c r="B1338" i="1"/>
  <c r="S1551" i="1" l="1"/>
  <c r="M1552" i="1" s="1"/>
  <c r="N1551" i="1"/>
  <c r="P1551" i="1"/>
  <c r="R1551" i="1"/>
  <c r="Q1551" i="1"/>
  <c r="O1551" i="1"/>
  <c r="J1339" i="1"/>
  <c r="A1340" i="1" s="1"/>
  <c r="B1339" i="1"/>
  <c r="C1339" i="1"/>
  <c r="G1339" i="1"/>
  <c r="E1339" i="1"/>
  <c r="F1339" i="1"/>
  <c r="D1339" i="1"/>
  <c r="I1339" i="1"/>
  <c r="S1552" i="1" l="1"/>
  <c r="M1553" i="1" s="1"/>
  <c r="Q1552" i="1"/>
  <c r="P1552" i="1"/>
  <c r="R1552" i="1"/>
  <c r="O1552" i="1"/>
  <c r="N1552" i="1"/>
  <c r="G1340" i="1"/>
  <c r="C1340" i="1"/>
  <c r="D1340" i="1"/>
  <c r="B1340" i="1"/>
  <c r="I1340" i="1"/>
  <c r="E1340" i="1"/>
  <c r="F1340" i="1"/>
  <c r="J1340" i="1"/>
  <c r="A1341" i="1" s="1"/>
  <c r="S1553" i="1" l="1"/>
  <c r="M1554" i="1" s="1"/>
  <c r="O1553" i="1"/>
  <c r="Q1553" i="1"/>
  <c r="P1553" i="1"/>
  <c r="R1553" i="1"/>
  <c r="N1553" i="1"/>
  <c r="E1341" i="1"/>
  <c r="F1341" i="1"/>
  <c r="G1341" i="1"/>
  <c r="J1341" i="1"/>
  <c r="A1342" i="1" s="1"/>
  <c r="C1341" i="1"/>
  <c r="B1341" i="1"/>
  <c r="I1341" i="1"/>
  <c r="D1341" i="1"/>
  <c r="S1554" i="1" l="1"/>
  <c r="M1555" i="1" s="1"/>
  <c r="N1554" i="1"/>
  <c r="O1554" i="1"/>
  <c r="R1554" i="1"/>
  <c r="Q1554" i="1"/>
  <c r="P1554" i="1"/>
  <c r="G1342" i="1"/>
  <c r="D1342" i="1"/>
  <c r="I1342" i="1"/>
  <c r="E1342" i="1"/>
  <c r="C1342" i="1"/>
  <c r="J1342" i="1"/>
  <c r="A1343" i="1" s="1"/>
  <c r="B1342" i="1"/>
  <c r="F1342" i="1"/>
  <c r="S1555" i="1" l="1"/>
  <c r="M1556" i="1" s="1"/>
  <c r="N1555" i="1"/>
  <c r="R1555" i="1"/>
  <c r="P1555" i="1"/>
  <c r="O1555" i="1"/>
  <c r="Q1555" i="1"/>
  <c r="E1343" i="1"/>
  <c r="C1343" i="1"/>
  <c r="F1343" i="1"/>
  <c r="I1343" i="1"/>
  <c r="J1343" i="1"/>
  <c r="A1344" i="1" s="1"/>
  <c r="B1343" i="1"/>
  <c r="G1343" i="1"/>
  <c r="D1343" i="1"/>
  <c r="S1556" i="1" l="1"/>
  <c r="M1557" i="1" s="1"/>
  <c r="P1556" i="1"/>
  <c r="R1556" i="1"/>
  <c r="N1556" i="1"/>
  <c r="O1556" i="1"/>
  <c r="Q1556" i="1"/>
  <c r="J1344" i="1"/>
  <c r="A1345" i="1" s="1"/>
  <c r="D1344" i="1"/>
  <c r="C1344" i="1"/>
  <c r="E1344" i="1"/>
  <c r="G1344" i="1"/>
  <c r="I1344" i="1"/>
  <c r="F1344" i="1"/>
  <c r="B1344" i="1"/>
  <c r="S1557" i="1" l="1"/>
  <c r="M1558" i="1" s="1"/>
  <c r="P1557" i="1"/>
  <c r="Q1557" i="1"/>
  <c r="O1557" i="1"/>
  <c r="R1557" i="1"/>
  <c r="N1557" i="1"/>
  <c r="J1345" i="1"/>
  <c r="A1346" i="1" s="1"/>
  <c r="G1345" i="1"/>
  <c r="I1345" i="1"/>
  <c r="C1345" i="1"/>
  <c r="E1345" i="1"/>
  <c r="D1345" i="1"/>
  <c r="F1345" i="1"/>
  <c r="B1345" i="1"/>
  <c r="S1558" i="1" l="1"/>
  <c r="M1559" i="1" s="1"/>
  <c r="R1558" i="1"/>
  <c r="O1558" i="1"/>
  <c r="N1558" i="1"/>
  <c r="Q1558" i="1"/>
  <c r="P1558" i="1"/>
  <c r="C1346" i="1"/>
  <c r="D1346" i="1"/>
  <c r="G1346" i="1"/>
  <c r="J1346" i="1"/>
  <c r="A1347" i="1" s="1"/>
  <c r="B1346" i="1"/>
  <c r="F1346" i="1"/>
  <c r="E1346" i="1"/>
  <c r="I1346" i="1"/>
  <c r="S1559" i="1" l="1"/>
  <c r="M1560" i="1" s="1"/>
  <c r="R1559" i="1"/>
  <c r="P1559" i="1"/>
  <c r="Q1559" i="1"/>
  <c r="O1559" i="1"/>
  <c r="N1559" i="1"/>
  <c r="B1347" i="1"/>
  <c r="C1347" i="1"/>
  <c r="I1347" i="1"/>
  <c r="D1347" i="1"/>
  <c r="J1347" i="1"/>
  <c r="A1348" i="1" s="1"/>
  <c r="F1347" i="1"/>
  <c r="E1347" i="1"/>
  <c r="G1347" i="1"/>
  <c r="S1560" i="1" l="1"/>
  <c r="M1561" i="1" s="1"/>
  <c r="P1560" i="1"/>
  <c r="N1560" i="1"/>
  <c r="O1560" i="1"/>
  <c r="R1560" i="1"/>
  <c r="Q1560" i="1"/>
  <c r="B1348" i="1"/>
  <c r="F1348" i="1"/>
  <c r="E1348" i="1"/>
  <c r="J1348" i="1"/>
  <c r="A1349" i="1" s="1"/>
  <c r="G1348" i="1"/>
  <c r="C1348" i="1"/>
  <c r="I1348" i="1"/>
  <c r="D1348" i="1"/>
  <c r="S1561" i="1" l="1"/>
  <c r="M1562" i="1" s="1"/>
  <c r="Q1561" i="1"/>
  <c r="N1561" i="1"/>
  <c r="P1561" i="1"/>
  <c r="O1561" i="1"/>
  <c r="R1561" i="1"/>
  <c r="D1349" i="1"/>
  <c r="G1349" i="1"/>
  <c r="B1349" i="1"/>
  <c r="F1349" i="1"/>
  <c r="E1349" i="1"/>
  <c r="I1349" i="1"/>
  <c r="C1349" i="1"/>
  <c r="J1349" i="1"/>
  <c r="A1350" i="1" s="1"/>
  <c r="S1562" i="1" l="1"/>
  <c r="M1563" i="1" s="1"/>
  <c r="O1562" i="1"/>
  <c r="N1562" i="1"/>
  <c r="Q1562" i="1"/>
  <c r="P1562" i="1"/>
  <c r="R1562" i="1"/>
  <c r="E1350" i="1"/>
  <c r="B1350" i="1"/>
  <c r="J1350" i="1"/>
  <c r="A1351" i="1" s="1"/>
  <c r="I1350" i="1"/>
  <c r="F1350" i="1"/>
  <c r="D1350" i="1"/>
  <c r="C1350" i="1"/>
  <c r="G1350" i="1"/>
  <c r="S1563" i="1" l="1"/>
  <c r="M1564" i="1" s="1"/>
  <c r="R1563" i="1"/>
  <c r="N1563" i="1"/>
  <c r="P1563" i="1"/>
  <c r="Q1563" i="1"/>
  <c r="O1563" i="1"/>
  <c r="D1351" i="1"/>
  <c r="E1351" i="1"/>
  <c r="G1351" i="1"/>
  <c r="I1351" i="1"/>
  <c r="J1351" i="1"/>
  <c r="A1352" i="1" s="1"/>
  <c r="F1351" i="1"/>
  <c r="B1351" i="1"/>
  <c r="C1351" i="1"/>
  <c r="S1564" i="1" l="1"/>
  <c r="M1565" i="1" s="1"/>
  <c r="N1564" i="1"/>
  <c r="Q1564" i="1"/>
  <c r="P1564" i="1"/>
  <c r="O1564" i="1"/>
  <c r="R1564" i="1"/>
  <c r="J1352" i="1"/>
  <c r="A1353" i="1" s="1"/>
  <c r="D1352" i="1"/>
  <c r="E1352" i="1"/>
  <c r="F1352" i="1"/>
  <c r="G1352" i="1"/>
  <c r="B1352" i="1"/>
  <c r="I1352" i="1"/>
  <c r="C1352" i="1"/>
  <c r="S1565" i="1" l="1"/>
  <c r="M1566" i="1" s="1"/>
  <c r="R1565" i="1"/>
  <c r="N1565" i="1"/>
  <c r="P1565" i="1"/>
  <c r="Q1565" i="1"/>
  <c r="O1565" i="1"/>
  <c r="E1353" i="1"/>
  <c r="D1353" i="1"/>
  <c r="I1353" i="1"/>
  <c r="B1353" i="1"/>
  <c r="J1353" i="1"/>
  <c r="A1354" i="1" s="1"/>
  <c r="G1353" i="1"/>
  <c r="F1353" i="1"/>
  <c r="C1353" i="1"/>
  <c r="S1566" i="1" l="1"/>
  <c r="M1567" i="1" s="1"/>
  <c r="N1566" i="1"/>
  <c r="R1566" i="1"/>
  <c r="P1566" i="1"/>
  <c r="O1566" i="1"/>
  <c r="Q1566" i="1"/>
  <c r="I1354" i="1"/>
  <c r="J1354" i="1"/>
  <c r="A1355" i="1" s="1"/>
  <c r="C1354" i="1"/>
  <c r="D1354" i="1"/>
  <c r="B1354" i="1"/>
  <c r="E1354" i="1"/>
  <c r="G1354" i="1"/>
  <c r="F1354" i="1"/>
  <c r="S1567" i="1" l="1"/>
  <c r="M1568" i="1" s="1"/>
  <c r="R1567" i="1"/>
  <c r="O1567" i="1"/>
  <c r="N1567" i="1"/>
  <c r="P1567" i="1"/>
  <c r="Q1567" i="1"/>
  <c r="D1355" i="1"/>
  <c r="C1355" i="1"/>
  <c r="I1355" i="1"/>
  <c r="J1355" i="1"/>
  <c r="A1356" i="1" s="1"/>
  <c r="F1355" i="1"/>
  <c r="G1355" i="1"/>
  <c r="E1355" i="1"/>
  <c r="B1355" i="1"/>
  <c r="S1568" i="1" l="1"/>
  <c r="M1569" i="1" s="1"/>
  <c r="P1568" i="1"/>
  <c r="N1568" i="1"/>
  <c r="O1568" i="1"/>
  <c r="Q1568" i="1"/>
  <c r="R1568" i="1"/>
  <c r="G1356" i="1"/>
  <c r="E1356" i="1"/>
  <c r="J1356" i="1"/>
  <c r="A1357" i="1" s="1"/>
  <c r="B1356" i="1"/>
  <c r="D1356" i="1"/>
  <c r="F1356" i="1"/>
  <c r="C1356" i="1"/>
  <c r="I1356" i="1"/>
  <c r="S1569" i="1" l="1"/>
  <c r="M1570" i="1" s="1"/>
  <c r="Q1569" i="1"/>
  <c r="P1569" i="1"/>
  <c r="R1569" i="1"/>
  <c r="O1569" i="1"/>
  <c r="N1569" i="1"/>
  <c r="C1357" i="1"/>
  <c r="B1357" i="1"/>
  <c r="I1357" i="1"/>
  <c r="G1357" i="1"/>
  <c r="E1357" i="1"/>
  <c r="F1357" i="1"/>
  <c r="J1357" i="1"/>
  <c r="A1358" i="1" s="1"/>
  <c r="D1357" i="1"/>
  <c r="S1570" i="1" l="1"/>
  <c r="M1571" i="1" s="1"/>
  <c r="O1570" i="1"/>
  <c r="P1570" i="1"/>
  <c r="N1570" i="1"/>
  <c r="R1570" i="1"/>
  <c r="Q1570" i="1"/>
  <c r="E1358" i="1"/>
  <c r="J1358" i="1"/>
  <c r="A1359" i="1" s="1"/>
  <c r="B1358" i="1"/>
  <c r="C1358" i="1"/>
  <c r="F1358" i="1"/>
  <c r="G1358" i="1"/>
  <c r="I1358" i="1"/>
  <c r="D1358" i="1"/>
  <c r="S1571" i="1" l="1"/>
  <c r="M1572" i="1" s="1"/>
  <c r="P1571" i="1"/>
  <c r="R1571" i="1"/>
  <c r="O1571" i="1"/>
  <c r="Q1571" i="1"/>
  <c r="N1571" i="1"/>
  <c r="D1359" i="1"/>
  <c r="E1359" i="1"/>
  <c r="F1359" i="1"/>
  <c r="G1359" i="1"/>
  <c r="J1359" i="1"/>
  <c r="A1360" i="1" s="1"/>
  <c r="I1359" i="1"/>
  <c r="B1359" i="1"/>
  <c r="C1359" i="1"/>
  <c r="S1572" i="1" l="1"/>
  <c r="M1573" i="1" s="1"/>
  <c r="R1572" i="1"/>
  <c r="P1572" i="1"/>
  <c r="O1572" i="1"/>
  <c r="N1572" i="1"/>
  <c r="Q1572" i="1"/>
  <c r="F1360" i="1"/>
  <c r="B1360" i="1"/>
  <c r="C1360" i="1"/>
  <c r="I1360" i="1"/>
  <c r="G1360" i="1"/>
  <c r="E1360" i="1"/>
  <c r="D1360" i="1"/>
  <c r="J1360" i="1"/>
  <c r="A1361" i="1" s="1"/>
  <c r="S1573" i="1" l="1"/>
  <c r="M1574" i="1" s="1"/>
  <c r="R1573" i="1"/>
  <c r="P1573" i="1"/>
  <c r="N1573" i="1"/>
  <c r="Q1573" i="1"/>
  <c r="O1573" i="1"/>
  <c r="D1361" i="1"/>
  <c r="E1361" i="1"/>
  <c r="I1361" i="1"/>
  <c r="C1361" i="1"/>
  <c r="F1361" i="1"/>
  <c r="G1361" i="1"/>
  <c r="B1361" i="1"/>
  <c r="J1361" i="1"/>
  <c r="A1362" i="1" s="1"/>
  <c r="S1574" i="1" l="1"/>
  <c r="M1575" i="1" s="1"/>
  <c r="P1574" i="1"/>
  <c r="Q1574" i="1"/>
  <c r="R1574" i="1"/>
  <c r="O1574" i="1"/>
  <c r="N1574" i="1"/>
  <c r="J1362" i="1"/>
  <c r="A1363" i="1" s="1"/>
  <c r="C1362" i="1"/>
  <c r="D1362" i="1"/>
  <c r="B1362" i="1"/>
  <c r="G1362" i="1"/>
  <c r="E1362" i="1"/>
  <c r="F1362" i="1"/>
  <c r="I1362" i="1"/>
  <c r="S1575" i="1" l="1"/>
  <c r="M1576" i="1" s="1"/>
  <c r="P1575" i="1"/>
  <c r="Q1575" i="1"/>
  <c r="N1575" i="1"/>
  <c r="R1575" i="1"/>
  <c r="O1575" i="1"/>
  <c r="G1363" i="1"/>
  <c r="J1363" i="1"/>
  <c r="A1364" i="1" s="1"/>
  <c r="F1363" i="1"/>
  <c r="C1363" i="1"/>
  <c r="I1363" i="1"/>
  <c r="E1363" i="1"/>
  <c r="D1363" i="1"/>
  <c r="B1363" i="1"/>
  <c r="S1576" i="1" l="1"/>
  <c r="M1577" i="1" s="1"/>
  <c r="N1576" i="1"/>
  <c r="R1576" i="1"/>
  <c r="Q1576" i="1"/>
  <c r="O1576" i="1"/>
  <c r="P1576" i="1"/>
  <c r="B1364" i="1"/>
  <c r="G1364" i="1"/>
  <c r="E1364" i="1"/>
  <c r="C1364" i="1"/>
  <c r="J1364" i="1"/>
  <c r="A1365" i="1" s="1"/>
  <c r="F1364" i="1"/>
  <c r="D1364" i="1"/>
  <c r="I1364" i="1"/>
  <c r="S1577" i="1" l="1"/>
  <c r="M1578" i="1" s="1"/>
  <c r="R1577" i="1"/>
  <c r="O1577" i="1"/>
  <c r="Q1577" i="1"/>
  <c r="P1577" i="1"/>
  <c r="N1577" i="1"/>
  <c r="J1365" i="1"/>
  <c r="A1366" i="1" s="1"/>
  <c r="I1365" i="1"/>
  <c r="B1365" i="1"/>
  <c r="G1365" i="1"/>
  <c r="C1365" i="1"/>
  <c r="D1365" i="1"/>
  <c r="F1365" i="1"/>
  <c r="E1365" i="1"/>
  <c r="S1578" i="1" l="1"/>
  <c r="M1579" i="1" s="1"/>
  <c r="N1578" i="1"/>
  <c r="Q1578" i="1"/>
  <c r="O1578" i="1"/>
  <c r="R1578" i="1"/>
  <c r="P1578" i="1"/>
  <c r="B1366" i="1"/>
  <c r="D1366" i="1"/>
  <c r="E1366" i="1"/>
  <c r="G1366" i="1"/>
  <c r="I1366" i="1"/>
  <c r="F1366" i="1"/>
  <c r="J1366" i="1"/>
  <c r="A1367" i="1" s="1"/>
  <c r="C1366" i="1"/>
  <c r="S1579" i="1" l="1"/>
  <c r="M1580" i="1" s="1"/>
  <c r="Q1579" i="1"/>
  <c r="P1579" i="1"/>
  <c r="O1579" i="1"/>
  <c r="R1579" i="1"/>
  <c r="N1579" i="1"/>
  <c r="C1367" i="1"/>
  <c r="B1367" i="1"/>
  <c r="G1367" i="1"/>
  <c r="D1367" i="1"/>
  <c r="E1367" i="1"/>
  <c r="I1367" i="1"/>
  <c r="J1367" i="1"/>
  <c r="A1368" i="1" s="1"/>
  <c r="F1367" i="1"/>
  <c r="S1580" i="1" l="1"/>
  <c r="M1581" i="1" s="1"/>
  <c r="P1580" i="1"/>
  <c r="O1580" i="1"/>
  <c r="R1580" i="1"/>
  <c r="Q1580" i="1"/>
  <c r="N1580" i="1"/>
  <c r="B1368" i="1"/>
  <c r="E1368" i="1"/>
  <c r="C1368" i="1"/>
  <c r="G1368" i="1"/>
  <c r="J1368" i="1"/>
  <c r="A1369" i="1" s="1"/>
  <c r="D1368" i="1"/>
  <c r="I1368" i="1"/>
  <c r="F1368" i="1"/>
  <c r="S1581" i="1" l="1"/>
  <c r="M1582" i="1" s="1"/>
  <c r="O1581" i="1"/>
  <c r="N1581" i="1"/>
  <c r="P1581" i="1"/>
  <c r="R1581" i="1"/>
  <c r="Q1581" i="1"/>
  <c r="C1369" i="1"/>
  <c r="B1369" i="1"/>
  <c r="I1369" i="1"/>
  <c r="F1369" i="1"/>
  <c r="J1369" i="1"/>
  <c r="A1370" i="1" s="1"/>
  <c r="G1369" i="1"/>
  <c r="D1369" i="1"/>
  <c r="E1369" i="1"/>
  <c r="S1582" i="1" l="1"/>
  <c r="M1583" i="1" s="1"/>
  <c r="Q1582" i="1"/>
  <c r="R1582" i="1"/>
  <c r="N1582" i="1"/>
  <c r="O1582" i="1"/>
  <c r="P1582" i="1"/>
  <c r="C1370" i="1"/>
  <c r="F1370" i="1"/>
  <c r="J1370" i="1"/>
  <c r="A1371" i="1" s="1"/>
  <c r="I1370" i="1"/>
  <c r="B1370" i="1"/>
  <c r="E1370" i="1"/>
  <c r="G1370" i="1"/>
  <c r="D1370" i="1"/>
  <c r="S1583" i="1" l="1"/>
  <c r="M1584" i="1" s="1"/>
  <c r="P1583" i="1"/>
  <c r="R1583" i="1"/>
  <c r="Q1583" i="1"/>
  <c r="N1583" i="1"/>
  <c r="O1583" i="1"/>
  <c r="B1371" i="1"/>
  <c r="D1371" i="1"/>
  <c r="C1371" i="1"/>
  <c r="G1371" i="1"/>
  <c r="J1371" i="1"/>
  <c r="A1372" i="1" s="1"/>
  <c r="E1371" i="1"/>
  <c r="F1371" i="1"/>
  <c r="I1371" i="1"/>
  <c r="S1584" i="1" l="1"/>
  <c r="M1585" i="1" s="1"/>
  <c r="R1584" i="1"/>
  <c r="Q1584" i="1"/>
  <c r="O1584" i="1"/>
  <c r="P1584" i="1"/>
  <c r="N1584" i="1"/>
  <c r="I1372" i="1"/>
  <c r="D1372" i="1"/>
  <c r="B1372" i="1"/>
  <c r="E1372" i="1"/>
  <c r="G1372" i="1"/>
  <c r="C1372" i="1"/>
  <c r="F1372" i="1"/>
  <c r="J1372" i="1"/>
  <c r="A1373" i="1" s="1"/>
  <c r="S1585" i="1" l="1"/>
  <c r="M1586" i="1" s="1"/>
  <c r="N1585" i="1"/>
  <c r="R1585" i="1"/>
  <c r="O1585" i="1"/>
  <c r="Q1585" i="1"/>
  <c r="P1585" i="1"/>
  <c r="B1373" i="1"/>
  <c r="F1373" i="1"/>
  <c r="I1373" i="1"/>
  <c r="J1373" i="1"/>
  <c r="A1374" i="1" s="1"/>
  <c r="C1373" i="1"/>
  <c r="E1373" i="1"/>
  <c r="G1373" i="1"/>
  <c r="D1373" i="1"/>
  <c r="S1586" i="1" l="1"/>
  <c r="M1587" i="1" s="1"/>
  <c r="Q1586" i="1"/>
  <c r="N1586" i="1"/>
  <c r="R1586" i="1"/>
  <c r="P1586" i="1"/>
  <c r="O1586" i="1"/>
  <c r="J1374" i="1"/>
  <c r="A1375" i="1" s="1"/>
  <c r="C1374" i="1"/>
  <c r="G1374" i="1"/>
  <c r="I1374" i="1"/>
  <c r="F1374" i="1"/>
  <c r="D1374" i="1"/>
  <c r="E1374" i="1"/>
  <c r="B1374" i="1"/>
  <c r="S1587" i="1" l="1"/>
  <c r="M1588" i="1" s="1"/>
  <c r="N1587" i="1"/>
  <c r="O1587" i="1"/>
  <c r="P1587" i="1"/>
  <c r="R1587" i="1"/>
  <c r="Q1587" i="1"/>
  <c r="B1375" i="1"/>
  <c r="J1375" i="1"/>
  <c r="A1376" i="1" s="1"/>
  <c r="D1375" i="1"/>
  <c r="F1375" i="1"/>
  <c r="I1375" i="1"/>
  <c r="C1375" i="1"/>
  <c r="G1375" i="1"/>
  <c r="E1375" i="1"/>
  <c r="S1588" i="1" l="1"/>
  <c r="M1589" i="1" s="1"/>
  <c r="P1588" i="1"/>
  <c r="N1588" i="1"/>
  <c r="Q1588" i="1"/>
  <c r="R1588" i="1"/>
  <c r="O1588" i="1"/>
  <c r="D1376" i="1"/>
  <c r="C1376" i="1"/>
  <c r="I1376" i="1"/>
  <c r="F1376" i="1"/>
  <c r="E1376" i="1"/>
  <c r="G1376" i="1"/>
  <c r="B1376" i="1"/>
  <c r="J1376" i="1"/>
  <c r="A1377" i="1" s="1"/>
  <c r="S1589" i="1" l="1"/>
  <c r="M1590" i="1" s="1"/>
  <c r="Q1589" i="1"/>
  <c r="P1589" i="1"/>
  <c r="R1589" i="1"/>
  <c r="N1589" i="1"/>
  <c r="O1589" i="1"/>
  <c r="D1377" i="1"/>
  <c r="E1377" i="1"/>
  <c r="G1377" i="1"/>
  <c r="B1377" i="1"/>
  <c r="I1377" i="1"/>
  <c r="C1377" i="1"/>
  <c r="F1377" i="1"/>
  <c r="J1377" i="1"/>
  <c r="A1378" i="1" s="1"/>
  <c r="S1590" i="1" l="1"/>
  <c r="M1591" i="1" s="1"/>
  <c r="R1590" i="1"/>
  <c r="Q1590" i="1"/>
  <c r="P1590" i="1"/>
  <c r="O1590" i="1"/>
  <c r="N1590" i="1"/>
  <c r="J1378" i="1"/>
  <c r="A1379" i="1" s="1"/>
  <c r="B1378" i="1"/>
  <c r="D1378" i="1"/>
  <c r="C1378" i="1"/>
  <c r="I1378" i="1"/>
  <c r="E1378" i="1"/>
  <c r="F1378" i="1"/>
  <c r="G1378" i="1"/>
  <c r="S1591" i="1" l="1"/>
  <c r="M1592" i="1" s="1"/>
  <c r="Q1591" i="1"/>
  <c r="P1591" i="1"/>
  <c r="R1591" i="1"/>
  <c r="N1591" i="1"/>
  <c r="O1591" i="1"/>
  <c r="E1379" i="1"/>
  <c r="I1379" i="1"/>
  <c r="J1379" i="1"/>
  <c r="A1380" i="1" s="1"/>
  <c r="G1379" i="1"/>
  <c r="F1379" i="1"/>
  <c r="C1379" i="1"/>
  <c r="D1379" i="1"/>
  <c r="B1379" i="1"/>
  <c r="S1592" i="1" l="1"/>
  <c r="M1593" i="1" s="1"/>
  <c r="R1592" i="1"/>
  <c r="Q1592" i="1"/>
  <c r="P1592" i="1"/>
  <c r="O1592" i="1"/>
  <c r="N1592" i="1"/>
  <c r="D1380" i="1"/>
  <c r="B1380" i="1"/>
  <c r="E1380" i="1"/>
  <c r="F1380" i="1"/>
  <c r="C1380" i="1"/>
  <c r="J1380" i="1"/>
  <c r="A1381" i="1" s="1"/>
  <c r="G1380" i="1"/>
  <c r="I1380" i="1"/>
  <c r="S1593" i="1" l="1"/>
  <c r="M1594" i="1" s="1"/>
  <c r="Q1593" i="1"/>
  <c r="O1593" i="1"/>
  <c r="R1593" i="1"/>
  <c r="P1593" i="1"/>
  <c r="N1593" i="1"/>
  <c r="D1381" i="1"/>
  <c r="E1381" i="1"/>
  <c r="F1381" i="1"/>
  <c r="C1381" i="1"/>
  <c r="J1381" i="1"/>
  <c r="A1382" i="1" s="1"/>
  <c r="I1381" i="1"/>
  <c r="G1381" i="1"/>
  <c r="B1381" i="1"/>
  <c r="S1594" i="1" l="1"/>
  <c r="M1595" i="1" s="1"/>
  <c r="O1594" i="1"/>
  <c r="N1594" i="1"/>
  <c r="R1594" i="1"/>
  <c r="Q1594" i="1"/>
  <c r="P1594" i="1"/>
  <c r="C1382" i="1"/>
  <c r="G1382" i="1"/>
  <c r="B1382" i="1"/>
  <c r="D1382" i="1"/>
  <c r="E1382" i="1"/>
  <c r="F1382" i="1"/>
  <c r="I1382" i="1"/>
  <c r="J1382" i="1"/>
  <c r="A1383" i="1" s="1"/>
  <c r="S1595" i="1" l="1"/>
  <c r="M1596" i="1" s="1"/>
  <c r="Q1595" i="1"/>
  <c r="R1595" i="1"/>
  <c r="P1595" i="1"/>
  <c r="O1595" i="1"/>
  <c r="N1595" i="1"/>
  <c r="I1383" i="1"/>
  <c r="D1383" i="1"/>
  <c r="B1383" i="1"/>
  <c r="G1383" i="1"/>
  <c r="J1383" i="1"/>
  <c r="A1384" i="1" s="1"/>
  <c r="C1383" i="1"/>
  <c r="F1383" i="1"/>
  <c r="E1383" i="1"/>
  <c r="S1596" i="1" l="1"/>
  <c r="M1597" i="1" s="1"/>
  <c r="N1596" i="1"/>
  <c r="Q1596" i="1"/>
  <c r="P1596" i="1"/>
  <c r="R1596" i="1"/>
  <c r="O1596" i="1"/>
  <c r="F1384" i="1"/>
  <c r="C1384" i="1"/>
  <c r="J1384" i="1"/>
  <c r="A1385" i="1" s="1"/>
  <c r="I1384" i="1"/>
  <c r="B1384" i="1"/>
  <c r="G1384" i="1"/>
  <c r="D1384" i="1"/>
  <c r="E1384" i="1"/>
  <c r="S1597" i="1" l="1"/>
  <c r="M1598" i="1" s="1"/>
  <c r="N1597" i="1"/>
  <c r="R1597" i="1"/>
  <c r="P1597" i="1"/>
  <c r="O1597" i="1"/>
  <c r="Q1597" i="1"/>
  <c r="E1385" i="1"/>
  <c r="F1385" i="1"/>
  <c r="C1385" i="1"/>
  <c r="G1385" i="1"/>
  <c r="I1385" i="1"/>
  <c r="J1385" i="1"/>
  <c r="A1386" i="1" s="1"/>
  <c r="D1385" i="1"/>
  <c r="B1385" i="1"/>
  <c r="S1598" i="1" l="1"/>
  <c r="M1599" i="1" s="1"/>
  <c r="P1598" i="1"/>
  <c r="O1598" i="1"/>
  <c r="Q1598" i="1"/>
  <c r="R1598" i="1"/>
  <c r="N1598" i="1"/>
  <c r="G1386" i="1"/>
  <c r="J1386" i="1"/>
  <c r="A1387" i="1" s="1"/>
  <c r="C1386" i="1"/>
  <c r="E1386" i="1"/>
  <c r="D1386" i="1"/>
  <c r="B1386" i="1"/>
  <c r="F1386" i="1"/>
  <c r="I1386" i="1"/>
  <c r="S1599" i="1" l="1"/>
  <c r="M1600" i="1" s="1"/>
  <c r="Q1599" i="1"/>
  <c r="R1599" i="1"/>
  <c r="P1599" i="1"/>
  <c r="O1599" i="1"/>
  <c r="N1599" i="1"/>
  <c r="B1387" i="1"/>
  <c r="E1387" i="1"/>
  <c r="G1387" i="1"/>
  <c r="I1387" i="1"/>
  <c r="J1387" i="1"/>
  <c r="A1388" i="1" s="1"/>
  <c r="F1387" i="1"/>
  <c r="D1387" i="1"/>
  <c r="C1387" i="1"/>
  <c r="S1600" i="1" l="1"/>
  <c r="M1601" i="1" s="1"/>
  <c r="R1600" i="1"/>
  <c r="O1600" i="1"/>
  <c r="Q1600" i="1"/>
  <c r="P1600" i="1"/>
  <c r="N1600" i="1"/>
  <c r="F1388" i="1"/>
  <c r="G1388" i="1"/>
  <c r="D1388" i="1"/>
  <c r="J1388" i="1"/>
  <c r="A1389" i="1" s="1"/>
  <c r="E1388" i="1"/>
  <c r="I1388" i="1"/>
  <c r="B1388" i="1"/>
  <c r="C1388" i="1"/>
  <c r="S1601" i="1" l="1"/>
  <c r="M1602" i="1" s="1"/>
  <c r="O1601" i="1"/>
  <c r="R1601" i="1"/>
  <c r="Q1601" i="1"/>
  <c r="N1601" i="1"/>
  <c r="P1601" i="1"/>
  <c r="G1389" i="1"/>
  <c r="D1389" i="1"/>
  <c r="J1389" i="1"/>
  <c r="A1390" i="1" s="1"/>
  <c r="C1389" i="1"/>
  <c r="I1389" i="1"/>
  <c r="E1389" i="1"/>
  <c r="F1389" i="1"/>
  <c r="B1389" i="1"/>
  <c r="S1602" i="1" l="1"/>
  <c r="M1603" i="1" s="1"/>
  <c r="R1602" i="1"/>
  <c r="N1602" i="1"/>
  <c r="P1602" i="1"/>
  <c r="O1602" i="1"/>
  <c r="Q1602" i="1"/>
  <c r="C1390" i="1"/>
  <c r="J1390" i="1"/>
  <c r="A1391" i="1" s="1"/>
  <c r="F1390" i="1"/>
  <c r="I1390" i="1"/>
  <c r="E1390" i="1"/>
  <c r="D1390" i="1"/>
  <c r="G1390" i="1"/>
  <c r="B1390" i="1"/>
  <c r="S1603" i="1" l="1"/>
  <c r="S1604" i="1" s="1"/>
  <c r="N1603" i="1"/>
  <c r="R1603" i="1"/>
  <c r="Q1603" i="1"/>
  <c r="O1603" i="1"/>
  <c r="P1603" i="1"/>
  <c r="E30" i="1" s="1"/>
  <c r="E31" i="1" s="1"/>
  <c r="I1391" i="1"/>
  <c r="D1391" i="1"/>
  <c r="B1391" i="1"/>
  <c r="F1391" i="1"/>
  <c r="J1391" i="1"/>
  <c r="A1392" i="1" s="1"/>
  <c r="E1391" i="1"/>
  <c r="C1391" i="1"/>
  <c r="G1391" i="1"/>
  <c r="F1392" i="1" l="1"/>
  <c r="G1392" i="1"/>
  <c r="J1392" i="1"/>
  <c r="A1393" i="1" s="1"/>
  <c r="D1392" i="1"/>
  <c r="C1392" i="1"/>
  <c r="E1392" i="1"/>
  <c r="B1392" i="1"/>
  <c r="I1392" i="1"/>
  <c r="G1393" i="1" l="1"/>
  <c r="F1393" i="1"/>
  <c r="C1393" i="1"/>
  <c r="J1393" i="1"/>
  <c r="A1394" i="1" s="1"/>
  <c r="D1393" i="1"/>
  <c r="B1393" i="1"/>
  <c r="E1393" i="1"/>
  <c r="I1393" i="1"/>
  <c r="J1394" i="1" l="1"/>
  <c r="A1395" i="1" s="1"/>
  <c r="E1394" i="1"/>
  <c r="C1394" i="1"/>
  <c r="B1394" i="1"/>
  <c r="D1394" i="1"/>
  <c r="F1394" i="1"/>
  <c r="G1394" i="1"/>
  <c r="I1394" i="1"/>
  <c r="I1395" i="1" l="1"/>
  <c r="G1395" i="1"/>
  <c r="E1395" i="1"/>
  <c r="B1395" i="1"/>
  <c r="F1395" i="1"/>
  <c r="C1395" i="1"/>
  <c r="D1395" i="1"/>
  <c r="J1395" i="1"/>
  <c r="A1396" i="1" s="1"/>
  <c r="I1396" i="1" l="1"/>
  <c r="G1396" i="1"/>
  <c r="C1396" i="1"/>
  <c r="F1396" i="1"/>
  <c r="B1396" i="1"/>
  <c r="J1396" i="1"/>
  <c r="A1397" i="1" s="1"/>
  <c r="E1396" i="1"/>
  <c r="D1396" i="1"/>
  <c r="G1397" i="1" l="1"/>
  <c r="F1397" i="1"/>
  <c r="E1397" i="1"/>
  <c r="D1397" i="1"/>
  <c r="B1397" i="1"/>
  <c r="J1397" i="1"/>
  <c r="A1398" i="1" s="1"/>
  <c r="C1397" i="1"/>
  <c r="I1397" i="1"/>
  <c r="D1398" i="1" l="1"/>
  <c r="G1398" i="1"/>
  <c r="I1398" i="1"/>
  <c r="J1398" i="1"/>
  <c r="A1399" i="1" s="1"/>
  <c r="E1398" i="1"/>
  <c r="C1398" i="1"/>
  <c r="B1398" i="1"/>
  <c r="F1398" i="1"/>
  <c r="G1399" i="1" l="1"/>
  <c r="I1399" i="1"/>
  <c r="D1399" i="1"/>
  <c r="C1399" i="1"/>
  <c r="F1399" i="1"/>
  <c r="E1399" i="1"/>
  <c r="B1399" i="1"/>
  <c r="J1399" i="1"/>
  <c r="A1400" i="1" s="1"/>
  <c r="E1400" i="1" l="1"/>
  <c r="D1400" i="1"/>
  <c r="B1400" i="1"/>
  <c r="F1400" i="1"/>
  <c r="J1400" i="1"/>
  <c r="A1401" i="1" s="1"/>
  <c r="G1400" i="1"/>
  <c r="C1400" i="1"/>
  <c r="I1400" i="1"/>
  <c r="F1401" i="1" l="1"/>
  <c r="G1401" i="1"/>
  <c r="J1401" i="1"/>
  <c r="A1402" i="1" s="1"/>
  <c r="D1401" i="1"/>
  <c r="E1401" i="1"/>
  <c r="C1401" i="1"/>
  <c r="I1401" i="1"/>
  <c r="B1401" i="1"/>
  <c r="G1402" i="1" l="1"/>
  <c r="J1402" i="1"/>
  <c r="A1403" i="1" s="1"/>
  <c r="F1402" i="1"/>
  <c r="E1402" i="1"/>
  <c r="B1402" i="1"/>
  <c r="C1402" i="1"/>
  <c r="D1402" i="1"/>
  <c r="I1402" i="1"/>
  <c r="F1403" i="1" l="1"/>
  <c r="G1403" i="1"/>
  <c r="I1403" i="1"/>
  <c r="J1403" i="1"/>
  <c r="A1404" i="1" s="1"/>
  <c r="C1403" i="1"/>
  <c r="E1403" i="1"/>
  <c r="B1403" i="1"/>
  <c r="D1403" i="1"/>
  <c r="C1404" i="1" l="1"/>
  <c r="D1404" i="1"/>
  <c r="B1404" i="1"/>
  <c r="I1404" i="1"/>
  <c r="G1404" i="1"/>
  <c r="F1404" i="1"/>
  <c r="J1404" i="1"/>
  <c r="A1405" i="1" s="1"/>
  <c r="E1404" i="1"/>
  <c r="D1405" i="1" l="1"/>
  <c r="G1405" i="1"/>
  <c r="J1405" i="1"/>
  <c r="A1406" i="1" s="1"/>
  <c r="B1405" i="1"/>
  <c r="F1405" i="1"/>
  <c r="I1405" i="1"/>
  <c r="E1405" i="1"/>
  <c r="C1405" i="1"/>
  <c r="G1406" i="1" l="1"/>
  <c r="C1406" i="1"/>
  <c r="I1406" i="1"/>
  <c r="D1406" i="1"/>
  <c r="B1406" i="1"/>
  <c r="E1406" i="1"/>
  <c r="F1406" i="1"/>
  <c r="J1406" i="1"/>
  <c r="A1407" i="1" s="1"/>
  <c r="D1407" i="1" l="1"/>
  <c r="C1407" i="1"/>
  <c r="F1407" i="1"/>
  <c r="B1407" i="1"/>
  <c r="G1407" i="1"/>
  <c r="J1407" i="1"/>
  <c r="A1408" i="1" s="1"/>
  <c r="E1407" i="1"/>
  <c r="I1407" i="1"/>
  <c r="I1408" i="1" l="1"/>
  <c r="C1408" i="1"/>
  <c r="J1408" i="1"/>
  <c r="A1409" i="1" s="1"/>
  <c r="E1408" i="1"/>
  <c r="F1408" i="1"/>
  <c r="G1408" i="1"/>
  <c r="B1408" i="1"/>
  <c r="D1408" i="1"/>
  <c r="B1409" i="1" l="1"/>
  <c r="F1409" i="1"/>
  <c r="G1409" i="1"/>
  <c r="D1409" i="1"/>
  <c r="E1409" i="1"/>
  <c r="C1409" i="1"/>
  <c r="J1409" i="1"/>
  <c r="A1410" i="1" s="1"/>
  <c r="I1409" i="1"/>
  <c r="G1410" i="1" l="1"/>
  <c r="J1410" i="1"/>
  <c r="A1411" i="1" s="1"/>
  <c r="I1410" i="1"/>
  <c r="E1410" i="1"/>
  <c r="C1410" i="1"/>
  <c r="D1410" i="1"/>
  <c r="B1410" i="1"/>
  <c r="F1410" i="1"/>
  <c r="F1411" i="1" l="1"/>
  <c r="D1411" i="1"/>
  <c r="G1411" i="1"/>
  <c r="C1411" i="1"/>
  <c r="I1411" i="1"/>
  <c r="B1411" i="1"/>
  <c r="E1411" i="1"/>
  <c r="J1411" i="1"/>
  <c r="A1412" i="1" s="1"/>
  <c r="C1412" i="1" l="1"/>
  <c r="I1412" i="1"/>
  <c r="G1412" i="1"/>
  <c r="F1412" i="1"/>
  <c r="D1412" i="1"/>
  <c r="B1412" i="1"/>
  <c r="J1412" i="1"/>
  <c r="A1413" i="1" s="1"/>
  <c r="E1412" i="1"/>
  <c r="J1413" i="1" l="1"/>
  <c r="A1414" i="1" s="1"/>
  <c r="C1413" i="1"/>
  <c r="G1413" i="1"/>
  <c r="I1413" i="1"/>
  <c r="E1413" i="1"/>
  <c r="D1413" i="1"/>
  <c r="B1413" i="1"/>
  <c r="F1413" i="1"/>
  <c r="B1414" i="1" l="1"/>
  <c r="J1414" i="1"/>
  <c r="A1415" i="1" s="1"/>
  <c r="D1414" i="1"/>
  <c r="E1414" i="1"/>
  <c r="F1414" i="1"/>
  <c r="I1414" i="1"/>
  <c r="C1414" i="1"/>
  <c r="G1414" i="1"/>
  <c r="J1415" i="1" l="1"/>
  <c r="A1416" i="1" s="1"/>
  <c r="G1415" i="1"/>
  <c r="E1415" i="1"/>
  <c r="D1415" i="1"/>
  <c r="F1415" i="1"/>
  <c r="I1415" i="1"/>
  <c r="B1415" i="1"/>
  <c r="C1415" i="1"/>
  <c r="I1416" i="1" l="1"/>
  <c r="G1416" i="1"/>
  <c r="B1416" i="1"/>
  <c r="D1416" i="1"/>
  <c r="J1416" i="1"/>
  <c r="A1417" i="1" s="1"/>
  <c r="C1416" i="1"/>
  <c r="F1416" i="1"/>
  <c r="E1416" i="1"/>
  <c r="E1417" i="1" l="1"/>
  <c r="G1417" i="1"/>
  <c r="I1417" i="1"/>
  <c r="C1417" i="1"/>
  <c r="D1417" i="1"/>
  <c r="J1417" i="1"/>
  <c r="A1418" i="1" s="1"/>
  <c r="B1417" i="1"/>
  <c r="F1417" i="1"/>
  <c r="B1418" i="1" l="1"/>
  <c r="I1418" i="1"/>
  <c r="C1418" i="1"/>
  <c r="J1418" i="1"/>
  <c r="A1419" i="1" s="1"/>
  <c r="D1418" i="1"/>
  <c r="G1418" i="1"/>
  <c r="E1418" i="1"/>
  <c r="F1418" i="1"/>
  <c r="J1419" i="1" l="1"/>
  <c r="A1420" i="1" s="1"/>
  <c r="B1419" i="1"/>
  <c r="E1419" i="1"/>
  <c r="G1419" i="1"/>
  <c r="I1419" i="1"/>
  <c r="C1419" i="1"/>
  <c r="D1419" i="1"/>
  <c r="F1419" i="1"/>
  <c r="E1420" i="1" l="1"/>
  <c r="C1420" i="1"/>
  <c r="D1420" i="1"/>
  <c r="F1420" i="1"/>
  <c r="I1420" i="1"/>
  <c r="B1420" i="1"/>
  <c r="G1420" i="1"/>
  <c r="J1420" i="1"/>
  <c r="A1421" i="1" s="1"/>
  <c r="C1421" i="1" l="1"/>
  <c r="F1421" i="1"/>
  <c r="D1421" i="1"/>
  <c r="J1421" i="1"/>
  <c r="A1422" i="1" s="1"/>
  <c r="G1421" i="1"/>
  <c r="E1421" i="1"/>
  <c r="B1421" i="1"/>
  <c r="I1421" i="1"/>
  <c r="G1422" i="1" l="1"/>
  <c r="I1422" i="1"/>
  <c r="B1422" i="1"/>
  <c r="E1422" i="1"/>
  <c r="C1422" i="1"/>
  <c r="F1422" i="1"/>
  <c r="J1422" i="1"/>
  <c r="A1423" i="1" s="1"/>
  <c r="D1422" i="1"/>
  <c r="B1423" i="1" l="1"/>
  <c r="G1423" i="1"/>
  <c r="F1423" i="1"/>
  <c r="C1423" i="1"/>
  <c r="I1423" i="1"/>
  <c r="J1423" i="1"/>
  <c r="A1424" i="1" s="1"/>
  <c r="E1423" i="1"/>
  <c r="D1423" i="1"/>
  <c r="G1424" i="1" l="1"/>
  <c r="F1424" i="1"/>
  <c r="E1424" i="1"/>
  <c r="J1424" i="1"/>
  <c r="A1425" i="1" s="1"/>
  <c r="C1424" i="1"/>
  <c r="B1424" i="1"/>
  <c r="I1424" i="1"/>
  <c r="D1424" i="1"/>
  <c r="J1425" i="1" l="1"/>
  <c r="A1426" i="1" s="1"/>
  <c r="C1425" i="1"/>
  <c r="F1425" i="1"/>
  <c r="E1425" i="1"/>
  <c r="I1425" i="1"/>
  <c r="B1425" i="1"/>
  <c r="D1425" i="1"/>
  <c r="G1425" i="1"/>
  <c r="F1426" i="1" l="1"/>
  <c r="C1426" i="1"/>
  <c r="B1426" i="1"/>
  <c r="I1426" i="1"/>
  <c r="J1426" i="1"/>
  <c r="A1427" i="1" s="1"/>
  <c r="E1426" i="1"/>
  <c r="D1426" i="1"/>
  <c r="G1426" i="1"/>
  <c r="E1427" i="1" l="1"/>
  <c r="G1427" i="1"/>
  <c r="C1427" i="1"/>
  <c r="I1427" i="1"/>
  <c r="D1427" i="1"/>
  <c r="B1427" i="1"/>
  <c r="J1427" i="1"/>
  <c r="A1428" i="1" s="1"/>
  <c r="F1427" i="1"/>
  <c r="C1428" i="1" l="1"/>
  <c r="G1428" i="1"/>
  <c r="J1428" i="1"/>
  <c r="A1429" i="1" s="1"/>
  <c r="B1428" i="1"/>
  <c r="F1428" i="1"/>
  <c r="D1428" i="1"/>
  <c r="E1428" i="1"/>
  <c r="I1428" i="1"/>
  <c r="C1429" i="1" l="1"/>
  <c r="G1429" i="1"/>
  <c r="E1429" i="1"/>
  <c r="I1429" i="1"/>
  <c r="B1429" i="1"/>
  <c r="J1429" i="1"/>
  <c r="A1430" i="1" s="1"/>
  <c r="D1429" i="1"/>
  <c r="F1429" i="1"/>
  <c r="B1430" i="1" l="1"/>
  <c r="E1430" i="1"/>
  <c r="I1430" i="1"/>
  <c r="C1430" i="1"/>
  <c r="F1430" i="1"/>
  <c r="G1430" i="1"/>
  <c r="J1430" i="1"/>
  <c r="A1431" i="1" s="1"/>
  <c r="D1430" i="1"/>
  <c r="F1431" i="1" l="1"/>
  <c r="B1431" i="1"/>
  <c r="D1431" i="1"/>
  <c r="I1431" i="1"/>
  <c r="G1431" i="1"/>
  <c r="C1431" i="1"/>
  <c r="J1431" i="1"/>
  <c r="A1432" i="1" s="1"/>
  <c r="E1431" i="1"/>
  <c r="F1432" i="1" l="1"/>
  <c r="C1432" i="1"/>
  <c r="E1432" i="1"/>
  <c r="B1432" i="1"/>
  <c r="I1432" i="1"/>
  <c r="J1432" i="1"/>
  <c r="A1433" i="1" s="1"/>
  <c r="D1432" i="1"/>
  <c r="G1432" i="1"/>
  <c r="F1433" i="1" l="1"/>
  <c r="I1433" i="1"/>
  <c r="D1433" i="1"/>
  <c r="E1433" i="1"/>
  <c r="B1433" i="1"/>
  <c r="J1433" i="1"/>
  <c r="A1434" i="1" s="1"/>
  <c r="C1433" i="1"/>
  <c r="G1433" i="1"/>
  <c r="D1434" i="1" l="1"/>
  <c r="E1434" i="1"/>
  <c r="C1434" i="1"/>
  <c r="G1434" i="1"/>
  <c r="J1434" i="1"/>
  <c r="A1435" i="1" s="1"/>
  <c r="B1434" i="1"/>
  <c r="F1434" i="1"/>
  <c r="I1434" i="1"/>
  <c r="F1435" i="1" l="1"/>
  <c r="I1435" i="1"/>
  <c r="B1435" i="1"/>
  <c r="J1435" i="1"/>
  <c r="A1436" i="1" s="1"/>
  <c r="E1435" i="1"/>
  <c r="D1435" i="1"/>
  <c r="G1435" i="1"/>
  <c r="C1435" i="1"/>
  <c r="J1436" i="1" l="1"/>
  <c r="A1437" i="1" s="1"/>
  <c r="C1436" i="1"/>
  <c r="F1436" i="1"/>
  <c r="I1436" i="1"/>
  <c r="E1436" i="1"/>
  <c r="G1436" i="1"/>
  <c r="B1436" i="1"/>
  <c r="D1436" i="1"/>
  <c r="F1437" i="1" l="1"/>
  <c r="J1437" i="1"/>
  <c r="A1438" i="1" s="1"/>
  <c r="I1437" i="1"/>
  <c r="D1437" i="1"/>
  <c r="E1437" i="1"/>
  <c r="C1437" i="1"/>
  <c r="B1437" i="1"/>
  <c r="G1437" i="1"/>
  <c r="D1438" i="1" l="1"/>
  <c r="C1438" i="1"/>
  <c r="E1438" i="1"/>
  <c r="J1438" i="1"/>
  <c r="A1439" i="1" s="1"/>
  <c r="G1438" i="1"/>
  <c r="I1438" i="1"/>
  <c r="B1438" i="1"/>
  <c r="F1438" i="1"/>
  <c r="F1439" i="1" l="1"/>
  <c r="G1439" i="1"/>
  <c r="J1439" i="1"/>
  <c r="A1440" i="1" s="1"/>
  <c r="C1439" i="1"/>
  <c r="I1439" i="1"/>
  <c r="B1439" i="1"/>
  <c r="E1439" i="1"/>
  <c r="D1439" i="1"/>
  <c r="D1440" i="1" l="1"/>
  <c r="J1440" i="1"/>
  <c r="A1441" i="1" s="1"/>
  <c r="F1440" i="1"/>
  <c r="G1440" i="1"/>
  <c r="C1440" i="1"/>
  <c r="I1440" i="1"/>
  <c r="B1440" i="1"/>
  <c r="E1440" i="1"/>
  <c r="G1441" i="1" l="1"/>
  <c r="J1441" i="1"/>
  <c r="A1442" i="1" s="1"/>
  <c r="F1441" i="1"/>
  <c r="D1441" i="1"/>
  <c r="E1441" i="1"/>
  <c r="B1441" i="1"/>
  <c r="C1441" i="1"/>
  <c r="I1441" i="1"/>
  <c r="F1442" i="1" l="1"/>
  <c r="C1442" i="1"/>
  <c r="D1442" i="1"/>
  <c r="E1442" i="1"/>
  <c r="J1442" i="1"/>
  <c r="A1443" i="1" s="1"/>
  <c r="I1442" i="1"/>
  <c r="B1442" i="1"/>
  <c r="G1442" i="1"/>
  <c r="J1443" i="1" l="1"/>
  <c r="A1444" i="1" s="1"/>
  <c r="I1443" i="1"/>
  <c r="G1443" i="1"/>
  <c r="D1443" i="1"/>
  <c r="B1443" i="1"/>
  <c r="C1443" i="1"/>
  <c r="E1443" i="1"/>
  <c r="F1443" i="1"/>
  <c r="D1444" i="1" l="1"/>
  <c r="J1444" i="1"/>
  <c r="A1445" i="1" s="1"/>
  <c r="B1444" i="1"/>
  <c r="G1444" i="1"/>
  <c r="I1444" i="1"/>
  <c r="F1444" i="1"/>
  <c r="E1444" i="1"/>
  <c r="C1444" i="1"/>
  <c r="G1445" i="1" l="1"/>
  <c r="D1445" i="1"/>
  <c r="C1445" i="1"/>
  <c r="J1445" i="1"/>
  <c r="A1446" i="1" s="1"/>
  <c r="I1445" i="1"/>
  <c r="E1445" i="1"/>
  <c r="F1445" i="1"/>
  <c r="B1445" i="1"/>
  <c r="E1446" i="1" l="1"/>
  <c r="B1446" i="1"/>
  <c r="F1446" i="1"/>
  <c r="J1446" i="1"/>
  <c r="A1447" i="1" s="1"/>
  <c r="I1446" i="1"/>
  <c r="D1446" i="1"/>
  <c r="G1446" i="1"/>
  <c r="C1446" i="1"/>
  <c r="G1447" i="1" l="1"/>
  <c r="E1447" i="1"/>
  <c r="F1447" i="1"/>
  <c r="J1447" i="1"/>
  <c r="A1448" i="1" s="1"/>
  <c r="C1447" i="1"/>
  <c r="D1447" i="1"/>
  <c r="I1447" i="1"/>
  <c r="B1447" i="1"/>
  <c r="F1448" i="1" l="1"/>
  <c r="E1448" i="1"/>
  <c r="J1448" i="1"/>
  <c r="A1449" i="1" s="1"/>
  <c r="G1448" i="1"/>
  <c r="D1448" i="1"/>
  <c r="C1448" i="1"/>
  <c r="I1448" i="1"/>
  <c r="B1448" i="1"/>
  <c r="C1449" i="1" l="1"/>
  <c r="G1449" i="1"/>
  <c r="D1449" i="1"/>
  <c r="B1449" i="1"/>
  <c r="E1449" i="1"/>
  <c r="I1449" i="1"/>
  <c r="J1449" i="1"/>
  <c r="A1450" i="1" s="1"/>
  <c r="F1449" i="1"/>
  <c r="E1450" i="1" l="1"/>
  <c r="G1450" i="1"/>
  <c r="I1450" i="1"/>
  <c r="C1450" i="1"/>
  <c r="F1450" i="1"/>
  <c r="J1450" i="1"/>
  <c r="A1451" i="1" s="1"/>
  <c r="D1450" i="1"/>
  <c r="B1450" i="1"/>
  <c r="J1451" i="1" l="1"/>
  <c r="A1452" i="1" s="1"/>
  <c r="E1451" i="1"/>
  <c r="B1451" i="1"/>
  <c r="I1451" i="1"/>
  <c r="D1451" i="1"/>
  <c r="G1451" i="1"/>
  <c r="C1451" i="1"/>
  <c r="F1451" i="1"/>
  <c r="G1452" i="1" l="1"/>
  <c r="F1452" i="1"/>
  <c r="I1452" i="1"/>
  <c r="C1452" i="1"/>
  <c r="E1452" i="1"/>
  <c r="J1452" i="1"/>
  <c r="A1453" i="1" s="1"/>
  <c r="D1452" i="1"/>
  <c r="B1452" i="1"/>
  <c r="I1453" i="1" l="1"/>
  <c r="J1453" i="1"/>
  <c r="A1454" i="1" s="1"/>
  <c r="G1453" i="1"/>
  <c r="C1453" i="1"/>
  <c r="D1453" i="1"/>
  <c r="E1453" i="1"/>
  <c r="B1453" i="1"/>
  <c r="F1453" i="1"/>
  <c r="E1454" i="1" l="1"/>
  <c r="C1454" i="1"/>
  <c r="B1454" i="1"/>
  <c r="I1454" i="1"/>
  <c r="D1454" i="1"/>
  <c r="F1454" i="1"/>
  <c r="G1454" i="1"/>
  <c r="J1454" i="1"/>
  <c r="A1455" i="1" s="1"/>
  <c r="B1455" i="1" l="1"/>
  <c r="G1455" i="1"/>
  <c r="J1455" i="1"/>
  <c r="A1456" i="1" s="1"/>
  <c r="I1455" i="1"/>
  <c r="F1455" i="1"/>
  <c r="D1455" i="1"/>
  <c r="C1455" i="1"/>
  <c r="E1455" i="1"/>
  <c r="C1456" i="1" l="1"/>
  <c r="B1456" i="1"/>
  <c r="E1456" i="1"/>
  <c r="F1456" i="1"/>
  <c r="D1456" i="1"/>
  <c r="I1456" i="1"/>
  <c r="G1456" i="1"/>
  <c r="J1456" i="1"/>
  <c r="A1457" i="1" s="1"/>
  <c r="E1457" i="1" l="1"/>
  <c r="F1457" i="1"/>
  <c r="D1457" i="1"/>
  <c r="B1457" i="1"/>
  <c r="I1457" i="1"/>
  <c r="G1457" i="1"/>
  <c r="C1457" i="1"/>
  <c r="J1457" i="1"/>
  <c r="A1458" i="1" s="1"/>
  <c r="G1458" i="1" l="1"/>
  <c r="J1458" i="1"/>
  <c r="A1459" i="1" s="1"/>
  <c r="E1458" i="1"/>
  <c r="I1458" i="1"/>
  <c r="D1458" i="1"/>
  <c r="B1458" i="1"/>
  <c r="F1458" i="1"/>
  <c r="C1458" i="1"/>
  <c r="C1459" i="1" l="1"/>
  <c r="E1459" i="1"/>
  <c r="D1459" i="1"/>
  <c r="F1459" i="1"/>
  <c r="G1459" i="1"/>
  <c r="J1459" i="1"/>
  <c r="A1460" i="1" s="1"/>
  <c r="B1459" i="1"/>
  <c r="I1459" i="1"/>
  <c r="I1460" i="1" l="1"/>
  <c r="D1460" i="1"/>
  <c r="E1460" i="1"/>
  <c r="C1460" i="1"/>
  <c r="B1460" i="1"/>
  <c r="F1460" i="1"/>
  <c r="J1460" i="1"/>
  <c r="A1461" i="1" s="1"/>
  <c r="G1460" i="1"/>
  <c r="C1461" i="1" l="1"/>
  <c r="F1461" i="1"/>
  <c r="I1461" i="1"/>
  <c r="J1461" i="1"/>
  <c r="A1462" i="1" s="1"/>
  <c r="D1461" i="1"/>
  <c r="B1461" i="1"/>
  <c r="G1461" i="1"/>
  <c r="E1461" i="1"/>
  <c r="I1462" i="1" l="1"/>
  <c r="G1462" i="1"/>
  <c r="D1462" i="1"/>
  <c r="F1462" i="1"/>
  <c r="E1462" i="1"/>
  <c r="C1462" i="1"/>
  <c r="B1462" i="1"/>
  <c r="J1462" i="1"/>
  <c r="A1463" i="1" s="1"/>
  <c r="C1463" i="1" l="1"/>
  <c r="E1463" i="1"/>
  <c r="G1463" i="1"/>
  <c r="D1463" i="1"/>
  <c r="J1463" i="1"/>
  <c r="A1464" i="1" s="1"/>
  <c r="B1463" i="1"/>
  <c r="I1463" i="1"/>
  <c r="F1463" i="1"/>
  <c r="D1464" i="1" l="1"/>
  <c r="E1464" i="1"/>
  <c r="C1464" i="1"/>
  <c r="B1464" i="1"/>
  <c r="I1464" i="1"/>
  <c r="J1464" i="1"/>
  <c r="A1465" i="1" s="1"/>
  <c r="G1464" i="1"/>
  <c r="F1464" i="1"/>
  <c r="B1465" i="1" l="1"/>
  <c r="I1465" i="1"/>
  <c r="F1465" i="1"/>
  <c r="D1465" i="1"/>
  <c r="G1465" i="1"/>
  <c r="J1465" i="1"/>
  <c r="A1466" i="1" s="1"/>
  <c r="C1465" i="1"/>
  <c r="E1465" i="1"/>
  <c r="F1466" i="1" l="1"/>
  <c r="C1466" i="1"/>
  <c r="B1466" i="1"/>
  <c r="J1466" i="1"/>
  <c r="A1467" i="1" s="1"/>
  <c r="I1466" i="1"/>
  <c r="G1466" i="1"/>
  <c r="D1466" i="1"/>
  <c r="E1466" i="1"/>
  <c r="J1467" i="1" l="1"/>
  <c r="A1468" i="1" s="1"/>
  <c r="G1467" i="1"/>
  <c r="I1467" i="1"/>
  <c r="C1467" i="1"/>
  <c r="B1467" i="1"/>
  <c r="D1467" i="1"/>
  <c r="F1467" i="1"/>
  <c r="E1467" i="1"/>
  <c r="G1468" i="1" l="1"/>
  <c r="I1468" i="1"/>
  <c r="F1468" i="1"/>
  <c r="E1468" i="1"/>
  <c r="C1468" i="1"/>
  <c r="J1468" i="1"/>
  <c r="A1469" i="1" s="1"/>
  <c r="B1468" i="1"/>
  <c r="D1468" i="1"/>
  <c r="F1469" i="1" l="1"/>
  <c r="E1469" i="1"/>
  <c r="I1469" i="1"/>
  <c r="D1469" i="1"/>
  <c r="B1469" i="1"/>
  <c r="C1469" i="1"/>
  <c r="J1469" i="1"/>
  <c r="A1470" i="1" s="1"/>
  <c r="G1469" i="1"/>
  <c r="G1470" i="1" l="1"/>
  <c r="E1470" i="1"/>
  <c r="C1470" i="1"/>
  <c r="J1470" i="1"/>
  <c r="A1471" i="1" s="1"/>
  <c r="I1470" i="1"/>
  <c r="F1470" i="1"/>
  <c r="B1470" i="1"/>
  <c r="D1470" i="1"/>
  <c r="B1471" i="1" l="1"/>
  <c r="G1471" i="1"/>
  <c r="D1471" i="1"/>
  <c r="F1471" i="1"/>
  <c r="I1471" i="1"/>
  <c r="E1471" i="1"/>
  <c r="C1471" i="1"/>
  <c r="J1471" i="1"/>
  <c r="A1472" i="1" s="1"/>
  <c r="J1472" i="1" l="1"/>
  <c r="A1473" i="1" s="1"/>
  <c r="B1472" i="1"/>
  <c r="I1472" i="1"/>
  <c r="D1472" i="1"/>
  <c r="G1472" i="1"/>
  <c r="C1472" i="1"/>
  <c r="E1472" i="1"/>
  <c r="F1472" i="1"/>
  <c r="E1473" i="1" l="1"/>
  <c r="F1473" i="1"/>
  <c r="C1473" i="1"/>
  <c r="B1473" i="1"/>
  <c r="D1473" i="1"/>
  <c r="G1473" i="1"/>
  <c r="I1473" i="1"/>
  <c r="J1473" i="1"/>
  <c r="A1474" i="1" s="1"/>
  <c r="C1474" i="1" l="1"/>
  <c r="I1474" i="1"/>
  <c r="E1474" i="1"/>
  <c r="J1474" i="1"/>
  <c r="A1475" i="1" s="1"/>
  <c r="F1474" i="1"/>
  <c r="D1474" i="1"/>
  <c r="B1474" i="1"/>
  <c r="G1474" i="1"/>
  <c r="F1475" i="1" l="1"/>
  <c r="I1475" i="1"/>
  <c r="C1475" i="1"/>
  <c r="D1475" i="1"/>
  <c r="B1475" i="1"/>
  <c r="E1475" i="1"/>
  <c r="J1475" i="1"/>
  <c r="A1476" i="1" s="1"/>
  <c r="G1475" i="1"/>
  <c r="J1476" i="1" l="1"/>
  <c r="A1477" i="1" s="1"/>
  <c r="F1476" i="1"/>
  <c r="G1476" i="1"/>
  <c r="D1476" i="1"/>
  <c r="C1476" i="1"/>
  <c r="I1476" i="1"/>
  <c r="B1476" i="1"/>
  <c r="E1476" i="1"/>
  <c r="G1477" i="1" l="1"/>
  <c r="D1477" i="1"/>
  <c r="F1477" i="1"/>
  <c r="B1477" i="1"/>
  <c r="J1477" i="1"/>
  <c r="A1478" i="1" s="1"/>
  <c r="I1477" i="1"/>
  <c r="C1477" i="1"/>
  <c r="E1477" i="1"/>
  <c r="I1478" i="1" l="1"/>
  <c r="F1478" i="1"/>
  <c r="G1478" i="1"/>
  <c r="J1478" i="1"/>
  <c r="A1479" i="1" s="1"/>
  <c r="E1478" i="1"/>
  <c r="B1478" i="1"/>
  <c r="C1478" i="1"/>
  <c r="D1478" i="1"/>
  <c r="G1479" i="1" l="1"/>
  <c r="I1479" i="1"/>
  <c r="E1479" i="1"/>
  <c r="D1479" i="1"/>
  <c r="C1479" i="1"/>
  <c r="F1479" i="1"/>
  <c r="B1479" i="1"/>
  <c r="J1479" i="1"/>
  <c r="A1480" i="1" s="1"/>
  <c r="I1480" i="1" l="1"/>
  <c r="G1480" i="1"/>
  <c r="E1480" i="1"/>
  <c r="C1480" i="1"/>
  <c r="J1480" i="1"/>
  <c r="A1481" i="1" s="1"/>
  <c r="B1480" i="1"/>
  <c r="D1480" i="1"/>
  <c r="F1480" i="1"/>
  <c r="B1481" i="1" l="1"/>
  <c r="I1481" i="1"/>
  <c r="J1481" i="1"/>
  <c r="A1482" i="1" s="1"/>
  <c r="F1481" i="1"/>
  <c r="G1481" i="1"/>
  <c r="C1481" i="1"/>
  <c r="E1481" i="1"/>
  <c r="D1481" i="1"/>
  <c r="D1482" i="1" l="1"/>
  <c r="E1482" i="1"/>
  <c r="F1482" i="1"/>
  <c r="G1482" i="1"/>
  <c r="C1482" i="1"/>
  <c r="B1482" i="1"/>
  <c r="J1482" i="1"/>
  <c r="A1483" i="1" s="1"/>
  <c r="I1482" i="1"/>
  <c r="G1483" i="1" l="1"/>
  <c r="D1483" i="1"/>
  <c r="J1483" i="1"/>
  <c r="A1484" i="1" s="1"/>
  <c r="C1483" i="1"/>
  <c r="E1483" i="1"/>
  <c r="I1483" i="1"/>
  <c r="B1483" i="1"/>
  <c r="F1483" i="1"/>
  <c r="E1484" i="1" l="1"/>
  <c r="I1484" i="1"/>
  <c r="B1484" i="1"/>
  <c r="C1484" i="1"/>
  <c r="J1484" i="1"/>
  <c r="A1485" i="1" s="1"/>
  <c r="D1484" i="1"/>
  <c r="G1484" i="1"/>
  <c r="F1484" i="1"/>
  <c r="B1485" i="1" l="1"/>
  <c r="D1485" i="1"/>
  <c r="J1485" i="1"/>
  <c r="A1486" i="1" s="1"/>
  <c r="G1485" i="1"/>
  <c r="E1485" i="1"/>
  <c r="C1485" i="1"/>
  <c r="F1485" i="1"/>
  <c r="I1485" i="1"/>
  <c r="C1486" i="1" l="1"/>
  <c r="F1486" i="1"/>
  <c r="D1486" i="1"/>
  <c r="I1486" i="1"/>
  <c r="E1486" i="1"/>
  <c r="G1486" i="1"/>
  <c r="J1486" i="1"/>
  <c r="A1487" i="1" s="1"/>
  <c r="B1486" i="1"/>
  <c r="I1487" i="1" l="1"/>
  <c r="B1487" i="1"/>
  <c r="F1487" i="1"/>
  <c r="E1487" i="1"/>
  <c r="C1487" i="1"/>
  <c r="J1487" i="1"/>
  <c r="A1488" i="1" s="1"/>
  <c r="D1487" i="1"/>
  <c r="G1487" i="1"/>
  <c r="D1488" i="1" l="1"/>
  <c r="C1488" i="1"/>
  <c r="I1488" i="1"/>
  <c r="B1488" i="1"/>
  <c r="F1488" i="1"/>
  <c r="E1488" i="1"/>
  <c r="G1488" i="1"/>
  <c r="J1488" i="1"/>
  <c r="A1489" i="1" s="1"/>
  <c r="J1489" i="1" l="1"/>
  <c r="A1490" i="1" s="1"/>
  <c r="I1489" i="1"/>
  <c r="D1489" i="1"/>
  <c r="F1489" i="1"/>
  <c r="G1489" i="1"/>
  <c r="C1489" i="1"/>
  <c r="E1489" i="1"/>
  <c r="B1489" i="1"/>
  <c r="D1490" i="1" l="1"/>
  <c r="C1490" i="1"/>
  <c r="E1490" i="1"/>
  <c r="F1490" i="1"/>
  <c r="B1490" i="1"/>
  <c r="I1490" i="1"/>
  <c r="J1490" i="1"/>
  <c r="A1491" i="1" s="1"/>
  <c r="G1490" i="1"/>
  <c r="J1491" i="1" l="1"/>
  <c r="A1492" i="1" s="1"/>
  <c r="E1491" i="1"/>
  <c r="F1491" i="1"/>
  <c r="G1491" i="1"/>
  <c r="I1491" i="1"/>
  <c r="B1491" i="1"/>
  <c r="C1491" i="1"/>
  <c r="D1491" i="1"/>
  <c r="D1492" i="1" l="1"/>
  <c r="B1492" i="1"/>
  <c r="C1492" i="1"/>
  <c r="E1492" i="1"/>
  <c r="I1492" i="1"/>
  <c r="F1492" i="1"/>
  <c r="G1492" i="1"/>
  <c r="J1492" i="1"/>
  <c r="A1493" i="1" s="1"/>
  <c r="F1493" i="1" l="1"/>
  <c r="I1493" i="1"/>
  <c r="D1493" i="1"/>
  <c r="J1493" i="1"/>
  <c r="A1494" i="1" s="1"/>
  <c r="G1493" i="1"/>
  <c r="E1493" i="1"/>
  <c r="C1493" i="1"/>
  <c r="B1493" i="1"/>
  <c r="J1494" i="1" l="1"/>
  <c r="A1495" i="1" s="1"/>
  <c r="D1494" i="1"/>
  <c r="C1494" i="1"/>
  <c r="I1494" i="1"/>
  <c r="F1494" i="1"/>
  <c r="E1494" i="1"/>
  <c r="B1494" i="1"/>
  <c r="G1494" i="1"/>
  <c r="G1495" i="1" l="1"/>
  <c r="D1495" i="1"/>
  <c r="I1495" i="1"/>
  <c r="C1495" i="1"/>
  <c r="J1495" i="1"/>
  <c r="A1496" i="1" s="1"/>
  <c r="F1495" i="1"/>
  <c r="E1495" i="1"/>
  <c r="B1495" i="1"/>
  <c r="I1496" i="1" l="1"/>
  <c r="B1496" i="1"/>
  <c r="D1496" i="1"/>
  <c r="F1496" i="1"/>
  <c r="E1496" i="1"/>
  <c r="J1496" i="1"/>
  <c r="A1497" i="1" s="1"/>
  <c r="G1496" i="1"/>
  <c r="C1496" i="1"/>
  <c r="F1497" i="1" l="1"/>
  <c r="I1497" i="1"/>
  <c r="E1497" i="1"/>
  <c r="C1497" i="1"/>
  <c r="G1497" i="1"/>
  <c r="J1497" i="1"/>
  <c r="A1498" i="1" s="1"/>
  <c r="D1497" i="1"/>
  <c r="B1497" i="1"/>
  <c r="G1498" i="1" l="1"/>
  <c r="F1498" i="1"/>
  <c r="D1498" i="1"/>
  <c r="C1498" i="1"/>
  <c r="J1498" i="1"/>
  <c r="A1499" i="1" s="1"/>
  <c r="I1498" i="1"/>
  <c r="E1498" i="1"/>
  <c r="B1498" i="1"/>
  <c r="J1499" i="1" l="1"/>
  <c r="A1500" i="1" s="1"/>
  <c r="D1499" i="1"/>
  <c r="G1499" i="1"/>
  <c r="F1499" i="1"/>
  <c r="E1499" i="1"/>
  <c r="I1499" i="1"/>
  <c r="B1499" i="1"/>
  <c r="C1499" i="1"/>
  <c r="E1500" i="1" l="1"/>
  <c r="B1500" i="1"/>
  <c r="C1500" i="1"/>
  <c r="D1500" i="1"/>
  <c r="G1500" i="1"/>
  <c r="J1500" i="1"/>
  <c r="A1501" i="1" s="1"/>
  <c r="I1500" i="1"/>
  <c r="F1500" i="1"/>
  <c r="G1501" i="1" l="1"/>
  <c r="C1501" i="1"/>
  <c r="D1501" i="1"/>
  <c r="J1501" i="1"/>
  <c r="A1502" i="1" s="1"/>
  <c r="F1501" i="1"/>
  <c r="I1501" i="1"/>
  <c r="E1501" i="1"/>
  <c r="B1501" i="1"/>
  <c r="J1502" i="1" l="1"/>
  <c r="A1503" i="1" s="1"/>
  <c r="G1502" i="1"/>
  <c r="C1502" i="1"/>
  <c r="F1502" i="1"/>
  <c r="D1502" i="1"/>
  <c r="I1502" i="1"/>
  <c r="B1502" i="1"/>
  <c r="E1502" i="1"/>
  <c r="E1503" i="1" l="1"/>
  <c r="C1503" i="1"/>
  <c r="D1503" i="1"/>
  <c r="F1503" i="1"/>
  <c r="B1503" i="1"/>
  <c r="J1503" i="1"/>
  <c r="A1504" i="1" s="1"/>
  <c r="I1503" i="1"/>
  <c r="G1503" i="1"/>
  <c r="I1504" i="1" l="1"/>
  <c r="B1504" i="1"/>
  <c r="G1504" i="1"/>
  <c r="D1504" i="1"/>
  <c r="E1504" i="1"/>
  <c r="J1504" i="1"/>
  <c r="A1505" i="1" s="1"/>
  <c r="C1504" i="1"/>
  <c r="F1504" i="1"/>
  <c r="F1505" i="1" l="1"/>
  <c r="C1505" i="1"/>
  <c r="E1505" i="1"/>
  <c r="G1505" i="1"/>
  <c r="D1505" i="1"/>
  <c r="B1505" i="1"/>
  <c r="J1505" i="1"/>
  <c r="A1506" i="1" s="1"/>
  <c r="I1505" i="1"/>
  <c r="D1506" i="1" l="1"/>
  <c r="B1506" i="1"/>
  <c r="G1506" i="1"/>
  <c r="F1506" i="1"/>
  <c r="C1506" i="1"/>
  <c r="E1506" i="1"/>
  <c r="J1506" i="1"/>
  <c r="A1507" i="1" s="1"/>
  <c r="I1506" i="1"/>
  <c r="C1507" i="1" l="1"/>
  <c r="J1507" i="1"/>
  <c r="A1508" i="1" s="1"/>
  <c r="B1507" i="1"/>
  <c r="D1507" i="1"/>
  <c r="E1507" i="1"/>
  <c r="G1507" i="1"/>
  <c r="F1507" i="1"/>
  <c r="I1507" i="1"/>
  <c r="D1508" i="1" l="1"/>
  <c r="F1508" i="1"/>
  <c r="B1508" i="1"/>
  <c r="G1508" i="1"/>
  <c r="I1508" i="1"/>
  <c r="J1508" i="1"/>
  <c r="A1509" i="1" s="1"/>
  <c r="C1508" i="1"/>
  <c r="E1508" i="1"/>
  <c r="J1509" i="1" l="1"/>
  <c r="A1510" i="1" s="1"/>
  <c r="F1509" i="1"/>
  <c r="E1509" i="1"/>
  <c r="D1509" i="1"/>
  <c r="G1509" i="1"/>
  <c r="B1509" i="1"/>
  <c r="I1509" i="1"/>
  <c r="C1509" i="1"/>
  <c r="C1510" i="1" l="1"/>
  <c r="E1510" i="1"/>
  <c r="F1510" i="1"/>
  <c r="I1510" i="1"/>
  <c r="B1510" i="1"/>
  <c r="G1510" i="1"/>
  <c r="D1510" i="1"/>
  <c r="J1510" i="1"/>
  <c r="A1511" i="1" s="1"/>
  <c r="D1511" i="1" l="1"/>
  <c r="G1511" i="1"/>
  <c r="C1511" i="1"/>
  <c r="I1511" i="1"/>
  <c r="F1511" i="1"/>
  <c r="J1511" i="1"/>
  <c r="A1512" i="1" s="1"/>
  <c r="B1511" i="1"/>
  <c r="E1511" i="1"/>
  <c r="E1512" i="1" l="1"/>
  <c r="D1512" i="1"/>
  <c r="F1512" i="1"/>
  <c r="J1512" i="1"/>
  <c r="A1513" i="1" s="1"/>
  <c r="C1512" i="1"/>
  <c r="G1512" i="1"/>
  <c r="I1512" i="1"/>
  <c r="B1512" i="1"/>
  <c r="G1513" i="1" l="1"/>
  <c r="D1513" i="1"/>
  <c r="E1513" i="1"/>
  <c r="I1513" i="1"/>
  <c r="J1513" i="1"/>
  <c r="A1514" i="1" s="1"/>
  <c r="B1513" i="1"/>
  <c r="F1513" i="1"/>
  <c r="C1513" i="1"/>
  <c r="D1514" i="1" l="1"/>
  <c r="G1514" i="1"/>
  <c r="I1514" i="1"/>
  <c r="B1514" i="1"/>
  <c r="C1514" i="1"/>
  <c r="F1514" i="1"/>
  <c r="J1514" i="1"/>
  <c r="A1515" i="1" s="1"/>
  <c r="E1514" i="1"/>
  <c r="E1515" i="1" l="1"/>
  <c r="D1515" i="1"/>
  <c r="F1515" i="1"/>
  <c r="I1515" i="1"/>
  <c r="B1515" i="1"/>
  <c r="G1515" i="1"/>
  <c r="J1515" i="1"/>
  <c r="A1516" i="1" s="1"/>
  <c r="C1515" i="1"/>
  <c r="J1516" i="1" l="1"/>
  <c r="A1517" i="1" s="1"/>
  <c r="G1516" i="1"/>
  <c r="I1516" i="1"/>
  <c r="E1516" i="1"/>
  <c r="B1516" i="1"/>
  <c r="F1516" i="1"/>
  <c r="C1516" i="1"/>
  <c r="D1516" i="1"/>
  <c r="I1517" i="1" l="1"/>
  <c r="D1517" i="1"/>
  <c r="C1517" i="1"/>
  <c r="F1517" i="1"/>
  <c r="B1517" i="1"/>
  <c r="E1517" i="1"/>
  <c r="G1517" i="1"/>
  <c r="J1517" i="1"/>
  <c r="A1518" i="1" s="1"/>
  <c r="E1518" i="1" l="1"/>
  <c r="G1518" i="1"/>
  <c r="C1518" i="1"/>
  <c r="B1518" i="1"/>
  <c r="J1518" i="1"/>
  <c r="A1519" i="1" s="1"/>
  <c r="F1518" i="1"/>
  <c r="I1518" i="1"/>
  <c r="D1518" i="1"/>
  <c r="G1519" i="1" l="1"/>
  <c r="B1519" i="1"/>
  <c r="E1519" i="1"/>
  <c r="I1519" i="1"/>
  <c r="J1519" i="1"/>
  <c r="A1520" i="1" s="1"/>
  <c r="F1519" i="1"/>
  <c r="C1519" i="1"/>
  <c r="D1519" i="1"/>
  <c r="D1520" i="1" l="1"/>
  <c r="C1520" i="1"/>
  <c r="B1520" i="1"/>
  <c r="E1520" i="1"/>
  <c r="F1520" i="1"/>
  <c r="G1520" i="1"/>
  <c r="J1520" i="1"/>
  <c r="A1521" i="1" s="1"/>
  <c r="I1520" i="1"/>
  <c r="E1521" i="1" l="1"/>
  <c r="B1521" i="1"/>
  <c r="J1521" i="1"/>
  <c r="A1522" i="1" s="1"/>
  <c r="I1521" i="1"/>
  <c r="F1521" i="1"/>
  <c r="G1521" i="1"/>
  <c r="D1521" i="1"/>
  <c r="C1521" i="1"/>
  <c r="E1522" i="1" l="1"/>
  <c r="I1522" i="1"/>
  <c r="C1522" i="1"/>
  <c r="D1522" i="1"/>
  <c r="G1522" i="1"/>
  <c r="F1522" i="1"/>
  <c r="B1522" i="1"/>
  <c r="J1522" i="1"/>
  <c r="A1523" i="1" s="1"/>
  <c r="G1523" i="1" l="1"/>
  <c r="J1523" i="1"/>
  <c r="A1524" i="1" s="1"/>
  <c r="F1523" i="1"/>
  <c r="E1523" i="1"/>
  <c r="I1523" i="1"/>
  <c r="B1523" i="1"/>
  <c r="D1523" i="1"/>
  <c r="C1523" i="1"/>
  <c r="F1524" i="1" l="1"/>
  <c r="D1524" i="1"/>
  <c r="J1524" i="1"/>
  <c r="A1525" i="1" s="1"/>
  <c r="G1524" i="1"/>
  <c r="E1524" i="1"/>
  <c r="B1524" i="1"/>
  <c r="C1524" i="1"/>
  <c r="I1524" i="1"/>
  <c r="J1525" i="1" l="1"/>
  <c r="A1526" i="1" s="1"/>
  <c r="D1525" i="1"/>
  <c r="B1525" i="1"/>
  <c r="E1525" i="1"/>
  <c r="F1525" i="1"/>
  <c r="I1525" i="1"/>
  <c r="C1525" i="1"/>
  <c r="G1525" i="1"/>
  <c r="B1526" i="1" l="1"/>
  <c r="D1526" i="1"/>
  <c r="G1526" i="1"/>
  <c r="C1526" i="1"/>
  <c r="I1526" i="1"/>
  <c r="F1526" i="1"/>
  <c r="E1526" i="1"/>
  <c r="J1526" i="1"/>
  <c r="A1527" i="1" s="1"/>
  <c r="B1527" i="1" l="1"/>
  <c r="C1527" i="1"/>
  <c r="F1527" i="1"/>
  <c r="I1527" i="1"/>
  <c r="J1527" i="1"/>
  <c r="A1528" i="1" s="1"/>
  <c r="E1527" i="1"/>
  <c r="G1527" i="1"/>
  <c r="D1527" i="1"/>
  <c r="J1528" i="1" l="1"/>
  <c r="A1529" i="1" s="1"/>
  <c r="C1528" i="1"/>
  <c r="F1528" i="1"/>
  <c r="D1528" i="1"/>
  <c r="E1528" i="1"/>
  <c r="G1528" i="1"/>
  <c r="B1528" i="1"/>
  <c r="I1528" i="1"/>
  <c r="G1529" i="1" l="1"/>
  <c r="B1529" i="1"/>
  <c r="J1529" i="1"/>
  <c r="A1530" i="1" s="1"/>
  <c r="C1529" i="1"/>
  <c r="I1529" i="1"/>
  <c r="E1529" i="1"/>
  <c r="D1529" i="1"/>
  <c r="F1529" i="1"/>
  <c r="B1530" i="1" l="1"/>
  <c r="E1530" i="1"/>
  <c r="D1530" i="1"/>
  <c r="F1530" i="1"/>
  <c r="I1530" i="1"/>
  <c r="J1530" i="1"/>
  <c r="A1531" i="1" s="1"/>
  <c r="G1530" i="1"/>
  <c r="C1530" i="1"/>
  <c r="J1531" i="1" l="1"/>
  <c r="A1532" i="1" s="1"/>
  <c r="F1531" i="1"/>
  <c r="C1531" i="1"/>
  <c r="B1531" i="1"/>
  <c r="D1531" i="1"/>
  <c r="G1531" i="1"/>
  <c r="I1531" i="1"/>
  <c r="E1531" i="1"/>
  <c r="J1532" i="1" l="1"/>
  <c r="A1533" i="1" s="1"/>
  <c r="E1532" i="1"/>
  <c r="F1532" i="1"/>
  <c r="D1532" i="1"/>
  <c r="I1532" i="1"/>
  <c r="B1532" i="1"/>
  <c r="G1532" i="1"/>
  <c r="C1532" i="1"/>
  <c r="B1533" i="1" l="1"/>
  <c r="G1533" i="1"/>
  <c r="I1533" i="1"/>
  <c r="F1533" i="1"/>
  <c r="C1533" i="1"/>
  <c r="E1533" i="1"/>
  <c r="J1533" i="1"/>
  <c r="A1534" i="1" s="1"/>
  <c r="D1533" i="1"/>
  <c r="B1534" i="1" l="1"/>
  <c r="G1534" i="1"/>
  <c r="D1534" i="1"/>
  <c r="I1534" i="1"/>
  <c r="J1534" i="1"/>
  <c r="A1535" i="1" s="1"/>
  <c r="E1534" i="1"/>
  <c r="C1534" i="1"/>
  <c r="F1534" i="1"/>
  <c r="J1535" i="1" l="1"/>
  <c r="A1536" i="1" s="1"/>
  <c r="I1535" i="1"/>
  <c r="F1535" i="1"/>
  <c r="E1535" i="1"/>
  <c r="B1535" i="1"/>
  <c r="G1535" i="1"/>
  <c r="C1535" i="1"/>
  <c r="D1535" i="1"/>
  <c r="J1536" i="1" l="1"/>
  <c r="A1537" i="1" s="1"/>
  <c r="I1536" i="1"/>
  <c r="F1536" i="1"/>
  <c r="C1536" i="1"/>
  <c r="B1536" i="1"/>
  <c r="G1536" i="1"/>
  <c r="D1536" i="1"/>
  <c r="E1536" i="1"/>
  <c r="C1537" i="1" l="1"/>
  <c r="F1537" i="1"/>
  <c r="D1537" i="1"/>
  <c r="I1537" i="1"/>
  <c r="G1537" i="1"/>
  <c r="J1537" i="1"/>
  <c r="A1538" i="1" s="1"/>
  <c r="B1537" i="1"/>
  <c r="E1537" i="1"/>
  <c r="G1538" i="1" l="1"/>
  <c r="I1538" i="1"/>
  <c r="F1538" i="1"/>
  <c r="E1538" i="1"/>
  <c r="C1538" i="1"/>
  <c r="J1538" i="1"/>
  <c r="A1539" i="1" s="1"/>
  <c r="B1538" i="1"/>
  <c r="D1538" i="1"/>
  <c r="J1539" i="1" l="1"/>
  <c r="A1540" i="1" s="1"/>
  <c r="F1539" i="1"/>
  <c r="D1539" i="1"/>
  <c r="E1539" i="1"/>
  <c r="G1539" i="1"/>
  <c r="B1539" i="1"/>
  <c r="C1539" i="1"/>
  <c r="I1539" i="1"/>
  <c r="E1540" i="1" l="1"/>
  <c r="I1540" i="1"/>
  <c r="C1540" i="1"/>
  <c r="F1540" i="1"/>
  <c r="D1540" i="1"/>
  <c r="G1540" i="1"/>
  <c r="J1540" i="1"/>
  <c r="A1541" i="1" s="1"/>
  <c r="B1540" i="1"/>
  <c r="G1541" i="1" l="1"/>
  <c r="C1541" i="1"/>
  <c r="F1541" i="1"/>
  <c r="I1541" i="1"/>
  <c r="D1541" i="1"/>
  <c r="J1541" i="1"/>
  <c r="A1542" i="1" s="1"/>
  <c r="E1541" i="1"/>
  <c r="B1541" i="1"/>
  <c r="B1542" i="1" l="1"/>
  <c r="G1542" i="1"/>
  <c r="C1542" i="1"/>
  <c r="J1542" i="1"/>
  <c r="A1543" i="1" s="1"/>
  <c r="I1542" i="1"/>
  <c r="F1542" i="1"/>
  <c r="D1542" i="1"/>
  <c r="E1542" i="1"/>
  <c r="I1543" i="1" l="1"/>
  <c r="F1543" i="1"/>
  <c r="D1543" i="1"/>
  <c r="B1543" i="1"/>
  <c r="E1543" i="1"/>
  <c r="C1543" i="1"/>
  <c r="G1543" i="1"/>
  <c r="J1543" i="1"/>
  <c r="A1544" i="1" s="1"/>
  <c r="F1544" i="1" l="1"/>
  <c r="B1544" i="1"/>
  <c r="D1544" i="1"/>
  <c r="I1544" i="1"/>
  <c r="J1544" i="1"/>
  <c r="A1545" i="1" s="1"/>
  <c r="E1544" i="1"/>
  <c r="G1544" i="1"/>
  <c r="C1544" i="1"/>
  <c r="D1545" i="1" l="1"/>
  <c r="B1545" i="1"/>
  <c r="E1545" i="1"/>
  <c r="F1545" i="1"/>
  <c r="C1545" i="1"/>
  <c r="J1545" i="1"/>
  <c r="A1546" i="1" s="1"/>
  <c r="I1545" i="1"/>
  <c r="G1545" i="1"/>
  <c r="F1546" i="1" l="1"/>
  <c r="J1546" i="1"/>
  <c r="A1547" i="1" s="1"/>
  <c r="E1546" i="1"/>
  <c r="C1546" i="1"/>
  <c r="I1546" i="1"/>
  <c r="G1546" i="1"/>
  <c r="B1546" i="1"/>
  <c r="D1546" i="1"/>
  <c r="E1547" i="1" l="1"/>
  <c r="J1547" i="1"/>
  <c r="A1548" i="1" s="1"/>
  <c r="D1547" i="1"/>
  <c r="G1547" i="1"/>
  <c r="B1547" i="1"/>
  <c r="F1547" i="1"/>
  <c r="C1547" i="1"/>
  <c r="I1547" i="1"/>
  <c r="E1548" i="1" l="1"/>
  <c r="B1548" i="1"/>
  <c r="F1548" i="1"/>
  <c r="G1548" i="1"/>
  <c r="C1548" i="1"/>
  <c r="J1548" i="1"/>
  <c r="A1549" i="1" s="1"/>
  <c r="I1548" i="1"/>
  <c r="D1548" i="1"/>
  <c r="B1549" i="1" l="1"/>
  <c r="D1549" i="1"/>
  <c r="I1549" i="1"/>
  <c r="F1549" i="1"/>
  <c r="J1549" i="1"/>
  <c r="A1550" i="1" s="1"/>
  <c r="G1549" i="1"/>
  <c r="C1549" i="1"/>
  <c r="E1549" i="1"/>
  <c r="I1550" i="1" l="1"/>
  <c r="C1550" i="1"/>
  <c r="F1550" i="1"/>
  <c r="J1550" i="1"/>
  <c r="A1551" i="1" s="1"/>
  <c r="E1550" i="1"/>
  <c r="B1550" i="1"/>
  <c r="D1550" i="1"/>
  <c r="G1550" i="1"/>
  <c r="G1551" i="1" l="1"/>
  <c r="E1551" i="1"/>
  <c r="B1551" i="1"/>
  <c r="J1551" i="1"/>
  <c r="A1552" i="1" s="1"/>
  <c r="F1551" i="1"/>
  <c r="D1551" i="1"/>
  <c r="I1551" i="1"/>
  <c r="C1551" i="1"/>
  <c r="C1552" i="1" l="1"/>
  <c r="F1552" i="1"/>
  <c r="I1552" i="1"/>
  <c r="D1552" i="1"/>
  <c r="E1552" i="1"/>
  <c r="B1552" i="1"/>
  <c r="G1552" i="1"/>
  <c r="J1552" i="1"/>
  <c r="A1553" i="1" s="1"/>
  <c r="J1553" i="1" l="1"/>
  <c r="A1554" i="1" s="1"/>
  <c r="B1553" i="1"/>
  <c r="C1553" i="1"/>
  <c r="G1553" i="1"/>
  <c r="E1553" i="1"/>
  <c r="F1553" i="1"/>
  <c r="D1553" i="1"/>
  <c r="I1553" i="1"/>
  <c r="B1554" i="1" l="1"/>
  <c r="F1554" i="1"/>
  <c r="I1554" i="1"/>
  <c r="C1554" i="1"/>
  <c r="G1554" i="1"/>
  <c r="J1554" i="1"/>
  <c r="A1555" i="1" s="1"/>
  <c r="E1554" i="1"/>
  <c r="D1554" i="1"/>
  <c r="F1555" i="1" l="1"/>
  <c r="G1555" i="1"/>
  <c r="C1555" i="1"/>
  <c r="I1555" i="1"/>
  <c r="E1555" i="1"/>
  <c r="D1555" i="1"/>
  <c r="J1555" i="1"/>
  <c r="A1556" i="1" s="1"/>
  <c r="B1555" i="1"/>
  <c r="C1556" i="1" l="1"/>
  <c r="J1556" i="1"/>
  <c r="A1557" i="1" s="1"/>
  <c r="G1556" i="1"/>
  <c r="I1556" i="1"/>
  <c r="B1556" i="1"/>
  <c r="F1556" i="1"/>
  <c r="E1556" i="1"/>
  <c r="D1556" i="1"/>
  <c r="G1557" i="1" l="1"/>
  <c r="B1557" i="1"/>
  <c r="F1557" i="1"/>
  <c r="C1557" i="1"/>
  <c r="D1557" i="1"/>
  <c r="J1557" i="1"/>
  <c r="A1558" i="1" s="1"/>
  <c r="E1557" i="1"/>
  <c r="I1557" i="1"/>
  <c r="C1558" i="1" l="1"/>
  <c r="G1558" i="1"/>
  <c r="J1558" i="1"/>
  <c r="A1559" i="1" s="1"/>
  <c r="D1558" i="1"/>
  <c r="E1558" i="1"/>
  <c r="B1558" i="1"/>
  <c r="F1558" i="1"/>
  <c r="I1558" i="1"/>
  <c r="C1559" i="1" l="1"/>
  <c r="I1559" i="1"/>
  <c r="B1559" i="1"/>
  <c r="E1559" i="1"/>
  <c r="J1559" i="1"/>
  <c r="A1560" i="1" s="1"/>
  <c r="D1559" i="1"/>
  <c r="F1559" i="1"/>
  <c r="G1559" i="1"/>
  <c r="E1560" i="1" l="1"/>
  <c r="J1560" i="1"/>
  <c r="A1561" i="1" s="1"/>
  <c r="B1560" i="1"/>
  <c r="C1560" i="1"/>
  <c r="D1560" i="1"/>
  <c r="I1560" i="1"/>
  <c r="G1560" i="1"/>
  <c r="F1560" i="1"/>
  <c r="D1561" i="1" l="1"/>
  <c r="G1561" i="1"/>
  <c r="J1561" i="1"/>
  <c r="A1562" i="1" s="1"/>
  <c r="F1561" i="1"/>
  <c r="C1561" i="1"/>
  <c r="B1561" i="1"/>
  <c r="I1561" i="1"/>
  <c r="E1561" i="1"/>
  <c r="F1562" i="1" l="1"/>
  <c r="C1562" i="1"/>
  <c r="E1562" i="1"/>
  <c r="B1562" i="1"/>
  <c r="G1562" i="1"/>
  <c r="D1562" i="1"/>
  <c r="I1562" i="1"/>
  <c r="J1562" i="1"/>
  <c r="A1563" i="1" s="1"/>
  <c r="G1563" i="1" l="1"/>
  <c r="C1563" i="1"/>
  <c r="E1563" i="1"/>
  <c r="F1563" i="1"/>
  <c r="I1563" i="1"/>
  <c r="B1563" i="1"/>
  <c r="J1563" i="1"/>
  <c r="A1564" i="1" s="1"/>
  <c r="D1563" i="1"/>
  <c r="I1564" i="1" l="1"/>
  <c r="J1564" i="1"/>
  <c r="A1565" i="1" s="1"/>
  <c r="E1564" i="1"/>
  <c r="F1564" i="1"/>
  <c r="C1564" i="1"/>
  <c r="D1564" i="1"/>
  <c r="B1564" i="1"/>
  <c r="G1564" i="1"/>
  <c r="D1565" i="1" l="1"/>
  <c r="E1565" i="1"/>
  <c r="G1565" i="1"/>
  <c r="F1565" i="1"/>
  <c r="I1565" i="1"/>
  <c r="J1565" i="1"/>
  <c r="A1566" i="1" s="1"/>
  <c r="C1565" i="1"/>
  <c r="B1565" i="1"/>
  <c r="G1566" i="1" l="1"/>
  <c r="D1566" i="1"/>
  <c r="J1566" i="1"/>
  <c r="A1567" i="1" s="1"/>
  <c r="C1566" i="1"/>
  <c r="E1566" i="1"/>
  <c r="I1566" i="1"/>
  <c r="F1566" i="1"/>
  <c r="B1566" i="1"/>
  <c r="D1567" i="1" l="1"/>
  <c r="C1567" i="1"/>
  <c r="G1567" i="1"/>
  <c r="I1567" i="1"/>
  <c r="J1567" i="1"/>
  <c r="A1568" i="1" s="1"/>
  <c r="F1567" i="1"/>
  <c r="B1567" i="1"/>
  <c r="E1567" i="1"/>
  <c r="G1568" i="1" l="1"/>
  <c r="C1568" i="1"/>
  <c r="E1568" i="1"/>
  <c r="J1568" i="1"/>
  <c r="A1569" i="1" s="1"/>
  <c r="I1568" i="1"/>
  <c r="F1568" i="1"/>
  <c r="B1568" i="1"/>
  <c r="D1568" i="1"/>
  <c r="I1569" i="1" l="1"/>
  <c r="G1569" i="1"/>
  <c r="D1569" i="1"/>
  <c r="E1569" i="1"/>
  <c r="B1569" i="1"/>
  <c r="J1569" i="1"/>
  <c r="A1570" i="1" s="1"/>
  <c r="C1569" i="1"/>
  <c r="F1569" i="1"/>
  <c r="B1570" i="1" l="1"/>
  <c r="I1570" i="1"/>
  <c r="C1570" i="1"/>
  <c r="G1570" i="1"/>
  <c r="D1570" i="1"/>
  <c r="J1570" i="1"/>
  <c r="A1571" i="1" s="1"/>
  <c r="F1570" i="1"/>
  <c r="E1570" i="1"/>
  <c r="C1571" i="1" l="1"/>
  <c r="E1571" i="1"/>
  <c r="I1571" i="1"/>
  <c r="B1571" i="1"/>
  <c r="D1571" i="1"/>
  <c r="F1571" i="1"/>
  <c r="G1571" i="1"/>
  <c r="J1571" i="1"/>
  <c r="A1572" i="1" s="1"/>
  <c r="F1572" i="1" l="1"/>
  <c r="B1572" i="1"/>
  <c r="J1572" i="1"/>
  <c r="A1573" i="1" s="1"/>
  <c r="E1572" i="1"/>
  <c r="C1572" i="1"/>
  <c r="G1572" i="1"/>
  <c r="D1572" i="1"/>
  <c r="I1572" i="1"/>
  <c r="G1573" i="1" l="1"/>
  <c r="E1573" i="1"/>
  <c r="C1573" i="1"/>
  <c r="F1573" i="1"/>
  <c r="I1573" i="1"/>
  <c r="J1573" i="1"/>
  <c r="A1574" i="1" s="1"/>
  <c r="B1573" i="1"/>
  <c r="D1573" i="1"/>
  <c r="G1574" i="1" l="1"/>
  <c r="C1574" i="1"/>
  <c r="E1574" i="1"/>
  <c r="D1574" i="1"/>
  <c r="I1574" i="1"/>
  <c r="B1574" i="1"/>
  <c r="J1574" i="1"/>
  <c r="A1575" i="1" s="1"/>
  <c r="F1574" i="1"/>
  <c r="F1575" i="1" l="1"/>
  <c r="G1575" i="1"/>
  <c r="C1575" i="1"/>
  <c r="J1575" i="1"/>
  <c r="A1576" i="1" s="1"/>
  <c r="I1575" i="1"/>
  <c r="E1575" i="1"/>
  <c r="B1575" i="1"/>
  <c r="D1575" i="1"/>
  <c r="J1576" i="1" l="1"/>
  <c r="A1577" i="1" s="1"/>
  <c r="D1576" i="1"/>
  <c r="I1576" i="1"/>
  <c r="B1576" i="1"/>
  <c r="F1576" i="1"/>
  <c r="E1576" i="1"/>
  <c r="C1576" i="1"/>
  <c r="G1576" i="1"/>
  <c r="B1577" i="1" l="1"/>
  <c r="D1577" i="1"/>
  <c r="F1577" i="1"/>
  <c r="J1577" i="1"/>
  <c r="A1578" i="1" s="1"/>
  <c r="E1577" i="1"/>
  <c r="G1577" i="1"/>
  <c r="I1577" i="1"/>
  <c r="C1577" i="1"/>
  <c r="E1578" i="1" l="1"/>
  <c r="J1578" i="1"/>
  <c r="A1579" i="1" s="1"/>
  <c r="F1578" i="1"/>
  <c r="D1578" i="1"/>
  <c r="I1578" i="1"/>
  <c r="B1578" i="1"/>
  <c r="C1578" i="1"/>
  <c r="G1578" i="1"/>
  <c r="I1579" i="1" l="1"/>
  <c r="C1579" i="1"/>
  <c r="D1579" i="1"/>
  <c r="B1579" i="1"/>
  <c r="E1579" i="1"/>
  <c r="J1579" i="1"/>
  <c r="A1580" i="1" s="1"/>
  <c r="F1579" i="1"/>
  <c r="G1579" i="1"/>
  <c r="J1580" i="1" l="1"/>
  <c r="A1581" i="1" s="1"/>
  <c r="I1580" i="1"/>
  <c r="D1580" i="1"/>
  <c r="C1580" i="1"/>
  <c r="G1580" i="1"/>
  <c r="E1580" i="1"/>
  <c r="B1580" i="1"/>
  <c r="F1580" i="1"/>
  <c r="B1581" i="1" l="1"/>
  <c r="G1581" i="1"/>
  <c r="D1581" i="1"/>
  <c r="C1581" i="1"/>
  <c r="J1581" i="1"/>
  <c r="A1582" i="1" s="1"/>
  <c r="I1581" i="1"/>
  <c r="E1581" i="1"/>
  <c r="F1581" i="1"/>
  <c r="D1582" i="1" l="1"/>
  <c r="C1582" i="1"/>
  <c r="F1582" i="1"/>
  <c r="B1582" i="1"/>
  <c r="E1582" i="1"/>
  <c r="G1582" i="1"/>
  <c r="I1582" i="1"/>
  <c r="J1582" i="1"/>
  <c r="A1583" i="1" s="1"/>
  <c r="I1583" i="1" l="1"/>
  <c r="C1583" i="1"/>
  <c r="E1583" i="1"/>
  <c r="B1583" i="1"/>
  <c r="G1583" i="1"/>
  <c r="J1583" i="1"/>
  <c r="A1584" i="1" s="1"/>
  <c r="F1583" i="1"/>
  <c r="D1583" i="1"/>
  <c r="C1584" i="1" l="1"/>
  <c r="I1584" i="1"/>
  <c r="J1584" i="1"/>
  <c r="A1585" i="1" s="1"/>
  <c r="D1584" i="1"/>
  <c r="G1584" i="1"/>
  <c r="B1584" i="1"/>
  <c r="F1584" i="1"/>
  <c r="E1584" i="1"/>
  <c r="J1585" i="1" l="1"/>
  <c r="A1586" i="1" s="1"/>
  <c r="D1585" i="1"/>
  <c r="E1585" i="1"/>
  <c r="F1585" i="1"/>
  <c r="G1585" i="1"/>
  <c r="I1585" i="1"/>
  <c r="C1585" i="1"/>
  <c r="B1585" i="1"/>
  <c r="C1586" i="1" l="1"/>
  <c r="B1586" i="1"/>
  <c r="E1586" i="1"/>
  <c r="J1586" i="1"/>
  <c r="A1587" i="1" s="1"/>
  <c r="D1586" i="1"/>
  <c r="F1586" i="1"/>
  <c r="G1586" i="1"/>
  <c r="I1586" i="1"/>
  <c r="J1587" i="1" l="1"/>
  <c r="A1588" i="1" s="1"/>
  <c r="I1587" i="1"/>
  <c r="G1587" i="1"/>
  <c r="B1587" i="1"/>
  <c r="F1587" i="1"/>
  <c r="C1587" i="1"/>
  <c r="D1587" i="1"/>
  <c r="E1587" i="1"/>
  <c r="E1588" i="1" l="1"/>
  <c r="D1588" i="1"/>
  <c r="F1588" i="1"/>
  <c r="I1588" i="1"/>
  <c r="J1588" i="1"/>
  <c r="A1589" i="1" s="1"/>
  <c r="C1588" i="1"/>
  <c r="G1588" i="1"/>
  <c r="B1588" i="1"/>
  <c r="C1589" i="1" l="1"/>
  <c r="I1589" i="1"/>
  <c r="E1589" i="1"/>
  <c r="G1589" i="1"/>
  <c r="D1589" i="1"/>
  <c r="F1589" i="1"/>
  <c r="B1589" i="1"/>
  <c r="J1589" i="1"/>
  <c r="A1590" i="1" s="1"/>
  <c r="B1590" i="1" l="1"/>
  <c r="C1590" i="1"/>
  <c r="G1590" i="1"/>
  <c r="D1590" i="1"/>
  <c r="I1590" i="1"/>
  <c r="J1590" i="1"/>
  <c r="A1591" i="1" s="1"/>
  <c r="F1590" i="1"/>
  <c r="E1590" i="1"/>
  <c r="C1591" i="1" l="1"/>
  <c r="G1591" i="1"/>
  <c r="D1591" i="1"/>
  <c r="I1591" i="1"/>
  <c r="B1591" i="1"/>
  <c r="E1591" i="1"/>
  <c r="J1591" i="1"/>
  <c r="A1592" i="1" s="1"/>
  <c r="F1591" i="1"/>
  <c r="E1592" i="1" l="1"/>
  <c r="I1592" i="1"/>
  <c r="C1592" i="1"/>
  <c r="F1592" i="1"/>
  <c r="D1592" i="1"/>
  <c r="J1592" i="1"/>
  <c r="A1593" i="1" s="1"/>
  <c r="B1592" i="1"/>
  <c r="G1592" i="1"/>
  <c r="J1593" i="1" l="1"/>
  <c r="A1594" i="1" s="1"/>
  <c r="F1593" i="1"/>
  <c r="B1593" i="1"/>
  <c r="G1593" i="1"/>
  <c r="C1593" i="1"/>
  <c r="D1593" i="1"/>
  <c r="E1593" i="1"/>
  <c r="I1593" i="1"/>
  <c r="C1594" i="1" l="1"/>
  <c r="D1594" i="1"/>
  <c r="J1594" i="1"/>
  <c r="A1595" i="1" s="1"/>
  <c r="G1594" i="1"/>
  <c r="E1594" i="1"/>
  <c r="F1594" i="1"/>
  <c r="I1594" i="1"/>
  <c r="B1594" i="1"/>
  <c r="J1595" i="1" l="1"/>
  <c r="A1596" i="1" s="1"/>
  <c r="E1595" i="1"/>
  <c r="I1595" i="1"/>
  <c r="D1595" i="1"/>
  <c r="C1595" i="1"/>
  <c r="F1595" i="1"/>
  <c r="G1595" i="1"/>
  <c r="B1595" i="1"/>
  <c r="G1596" i="1" l="1"/>
  <c r="D1596" i="1"/>
  <c r="E1596" i="1"/>
  <c r="B1596" i="1"/>
  <c r="C1596" i="1"/>
  <c r="J1596" i="1"/>
  <c r="A1597" i="1" s="1"/>
  <c r="I1596" i="1"/>
  <c r="F1596" i="1"/>
  <c r="B1597" i="1" l="1"/>
  <c r="I1597" i="1"/>
  <c r="D1597" i="1"/>
  <c r="E1597" i="1"/>
  <c r="F1597" i="1"/>
  <c r="C1597" i="1"/>
  <c r="G1597" i="1"/>
  <c r="J1597" i="1"/>
  <c r="A1598" i="1" s="1"/>
  <c r="J1598" i="1" l="1"/>
  <c r="A1599" i="1" s="1"/>
  <c r="I1598" i="1"/>
  <c r="G1598" i="1"/>
  <c r="E1598" i="1"/>
  <c r="C1598" i="1"/>
  <c r="D1598" i="1"/>
  <c r="F1598" i="1"/>
  <c r="B1598" i="1"/>
  <c r="G1599" i="1" l="1"/>
  <c r="J1599" i="1"/>
  <c r="A1600" i="1" s="1"/>
  <c r="B1599" i="1"/>
  <c r="I1599" i="1"/>
  <c r="D1599" i="1"/>
  <c r="F1599" i="1"/>
  <c r="E1599" i="1"/>
  <c r="C1599" i="1"/>
  <c r="C1600" i="1" l="1"/>
  <c r="J1600" i="1"/>
  <c r="A1601" i="1" s="1"/>
  <c r="F1600" i="1"/>
  <c r="G1600" i="1"/>
  <c r="B1600" i="1"/>
  <c r="D1600" i="1"/>
  <c r="E1600" i="1"/>
  <c r="I1600" i="1"/>
  <c r="J1601" i="1" l="1"/>
  <c r="A1602" i="1" s="1"/>
  <c r="C1601" i="1"/>
  <c r="G1601" i="1"/>
  <c r="F1601" i="1"/>
  <c r="E1601" i="1"/>
  <c r="B1601" i="1"/>
  <c r="D1601" i="1"/>
  <c r="I1601" i="1"/>
  <c r="G1602" i="1" l="1"/>
  <c r="D1602" i="1"/>
  <c r="B1602" i="1"/>
  <c r="I1602" i="1"/>
  <c r="J1602" i="1"/>
  <c r="A1603" i="1" s="1"/>
  <c r="C1602" i="1"/>
  <c r="E1602" i="1"/>
  <c r="F1602" i="1"/>
  <c r="C1603" i="1" l="1"/>
  <c r="E1603" i="1"/>
  <c r="J1603" i="1"/>
  <c r="F1603" i="1"/>
  <c r="I1603" i="1"/>
  <c r="D1603" i="1"/>
  <c r="B1603" i="1"/>
  <c r="G1603" i="1"/>
  <c r="X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Jon</author>
    <author>Maria</author>
  </authors>
  <commentList>
    <comment ref="W2" authorId="0" shapeId="0" xr:uid="{00000000-0006-0000-0000-000011000000}">
      <text>
        <r>
          <rPr>
            <sz val="8"/>
            <color indexed="81"/>
            <rFont val="Tahoma"/>
            <family val="2"/>
          </rPr>
          <t>Use this field to indicate when you want the extra payments to begin. The extra payments will start on or after the payment number you specify, depending on the chosen payment interval and the month you choose for an extra annual payment.
This is useful if you are analyzing your current mortgage, and have already been making normal payments for a number of years.</t>
        </r>
      </text>
    </comment>
    <comment ref="D3" authorId="1" shapeId="0" xr:uid="{00000000-0006-0000-0000-000001000000}">
      <text>
        <r>
          <rPr>
            <b/>
            <sz val="8"/>
            <color indexed="81"/>
            <rFont val="Tahoma"/>
            <family val="2"/>
          </rPr>
          <t>Loan Amount:</t>
        </r>
        <r>
          <rPr>
            <sz val="8"/>
            <color indexed="81"/>
            <rFont val="Tahoma"/>
            <family val="2"/>
          </rPr>
          <t xml:space="preserve">
This is the amount that you have borrowed, not the sale price of the home. If you enter the current balance of your mortgage, make sure you adjust the Term Length to be the amount of years (or months/12) you have left on your mortgage.</t>
        </r>
      </text>
    </comment>
    <comment ref="I3" authorId="1" shapeId="0" xr:uid="{00000000-0006-0000-0000-000002000000}">
      <text>
        <r>
          <rPr>
            <b/>
            <sz val="8"/>
            <color indexed="81"/>
            <rFont val="Tahoma"/>
            <family val="2"/>
          </rPr>
          <t>Balance Due at Year ...</t>
        </r>
        <r>
          <rPr>
            <sz val="8"/>
            <color indexed="81"/>
            <rFont val="Tahoma"/>
            <family val="2"/>
          </rPr>
          <t xml:space="preserve">
Useful if you are selling your house after a number of years, or just want to know what the balance due is after a certain number of years.
</t>
        </r>
      </text>
    </comment>
    <comment ref="W3" authorId="1" shapeId="0" xr:uid="{00000000-0006-0000-0000-000013000000}">
      <text>
        <r>
          <rPr>
            <b/>
            <sz val="8"/>
            <color indexed="81"/>
            <rFont val="Tahoma"/>
            <family val="2"/>
          </rPr>
          <t>Extra Payment</t>
        </r>
        <r>
          <rPr>
            <sz val="8"/>
            <color indexed="81"/>
            <rFont val="Tahoma"/>
            <family val="2"/>
          </rPr>
          <t xml:space="preserve">:
To make regularly scheduled prepayments on the principal, enter the value in this field, and the payment interval in the next field.
</t>
        </r>
        <r>
          <rPr>
            <b/>
            <sz val="8"/>
            <color indexed="81"/>
            <rFont val="Tahoma"/>
            <family val="2"/>
          </rPr>
          <t>Accelerated Bi-Weekly Payments</t>
        </r>
        <r>
          <rPr>
            <sz val="8"/>
            <color indexed="81"/>
            <rFont val="Tahoma"/>
            <family val="2"/>
          </rPr>
          <t>: Typical bi-weekly payment plans are basically just ways of making extra payments convenient. The amount paid is usually one half of the normal monthly payment. If you choose the "Acc Bi-Weekly" option from the Payment Frequency field, then this calculation is done for you. You can also estimate the effect of accelerated bi-weekly payments by setting the Payment Frequency to Monthly, choosing an Extra Payment Interval period of 1, and making the Extra Payment amount equal to the Payment/12.</t>
        </r>
      </text>
    </comment>
    <comment ref="D4" authorId="1" shapeId="0" xr:uid="{00000000-0006-0000-0000-000003000000}">
      <text>
        <r>
          <rPr>
            <b/>
            <sz val="8"/>
            <color indexed="81"/>
            <rFont val="Tahoma"/>
            <family val="2"/>
          </rPr>
          <t>Annual Interest Rate:</t>
        </r>
        <r>
          <rPr>
            <sz val="8"/>
            <color indexed="81"/>
            <rFont val="Tahoma"/>
            <family val="2"/>
          </rPr>
          <t xml:space="preserve">
This is the </t>
        </r>
        <r>
          <rPr>
            <b/>
            <sz val="8"/>
            <color indexed="81"/>
            <rFont val="Tahoma"/>
            <family val="2"/>
          </rPr>
          <t xml:space="preserve">rate quoted by the lender.  </t>
        </r>
        <r>
          <rPr>
            <sz val="8"/>
            <color indexed="81"/>
            <rFont val="Tahoma"/>
            <family val="2"/>
          </rPr>
          <t xml:space="preserve">US mortgages are usually quoted based on a </t>
        </r>
        <r>
          <rPr>
            <b/>
            <sz val="8"/>
            <color indexed="81"/>
            <rFont val="Tahoma"/>
            <family val="2"/>
          </rPr>
          <t>monthly compound</t>
        </r>
        <r>
          <rPr>
            <sz val="8"/>
            <color indexed="81"/>
            <rFont val="Tahoma"/>
            <family val="2"/>
          </rPr>
          <t xml:space="preserve"> period. Canadian mortgages are usually quoted based on a </t>
        </r>
        <r>
          <rPr>
            <b/>
            <sz val="8"/>
            <color indexed="81"/>
            <rFont val="Tahoma"/>
            <family val="2"/>
          </rPr>
          <t>semi-annual</t>
        </r>
        <r>
          <rPr>
            <sz val="8"/>
            <color indexed="81"/>
            <rFont val="Tahoma"/>
            <family val="2"/>
          </rPr>
          <t xml:space="preserve"> compound period.
Note that this value is NOT the same as "APR".</t>
        </r>
        <r>
          <rPr>
            <sz val="8"/>
            <color indexed="81"/>
            <rFont val="Tahoma"/>
            <family val="2"/>
          </rPr>
          <t xml:space="preserve">
</t>
        </r>
      </text>
    </comment>
    <comment ref="W4" authorId="1" shapeId="0" xr:uid="{00000000-0006-0000-0000-000015000000}">
      <text>
        <r>
          <rPr>
            <b/>
            <sz val="8"/>
            <color indexed="81"/>
            <rFont val="Tahoma"/>
            <family val="2"/>
          </rPr>
          <t>Payment Interval:</t>
        </r>
        <r>
          <rPr>
            <sz val="8"/>
            <color indexed="81"/>
            <rFont val="Tahoma"/>
            <family val="2"/>
          </rPr>
          <t xml:space="preserve">
Specifies that the Extra Payment amount will be made every </t>
        </r>
        <r>
          <rPr>
            <i/>
            <sz val="8"/>
            <color indexed="81"/>
            <rFont val="Tahoma"/>
            <family val="2"/>
          </rPr>
          <t>N</t>
        </r>
        <r>
          <rPr>
            <sz val="8"/>
            <color indexed="81"/>
            <rFont val="Tahoma"/>
            <family val="2"/>
          </rPr>
          <t xml:space="preserve"> payments. For example, if the Payment Frequency is Monthly, enter 1 to make the extra payment every month, or 2 to make the extra payment every 2 months, or 12 to make the extra payment at the end of each year, etc.
</t>
        </r>
      </text>
    </comment>
    <comment ref="D5" authorId="2" shapeId="0" xr:uid="{00000000-0006-0000-0000-000004000000}">
      <text>
        <r>
          <rPr>
            <b/>
            <sz val="8"/>
            <color indexed="81"/>
            <rFont val="Tahoma"/>
            <family val="2"/>
          </rPr>
          <t>Term (Amortization Period)</t>
        </r>
        <r>
          <rPr>
            <sz val="8"/>
            <color indexed="81"/>
            <rFont val="Tahoma"/>
            <family val="2"/>
          </rPr>
          <t xml:space="preserve">
The total number of years it will take to pay off the mortgage. Typical values: 30, 25, 20, 15
OR, enter the number of years you have LEFT on your loan. You can enter 10 years + 3 months by entering "=10+3/12"</t>
        </r>
      </text>
    </comment>
    <comment ref="W5" authorId="1" shapeId="0" xr:uid="{00000000-0006-0000-0000-000017000000}">
      <text>
        <r>
          <rPr>
            <b/>
            <sz val="8"/>
            <color indexed="81"/>
            <rFont val="Tahoma"/>
            <family val="2"/>
          </rPr>
          <t>Extra Annual Payment:</t>
        </r>
        <r>
          <rPr>
            <sz val="8"/>
            <color indexed="81"/>
            <rFont val="Tahoma"/>
            <family val="2"/>
          </rPr>
          <t xml:space="preserve">
In addition to the Extra Payment above, you can specify an Extra Annual Payment, and choose the month that you want to make the extra annual payments. For example, you might want to plan to always use your tax return to make an extra annual payment.</t>
        </r>
      </text>
    </comment>
    <comment ref="D6" authorId="2" shapeId="0" xr:uid="{00000000-0006-0000-0000-000005000000}">
      <text>
        <r>
          <rPr>
            <b/>
            <sz val="8"/>
            <color indexed="81"/>
            <rFont val="Tahoma"/>
            <family val="2"/>
          </rPr>
          <t>First Payment Date</t>
        </r>
        <r>
          <rPr>
            <sz val="8"/>
            <color indexed="81"/>
            <rFont val="Tahoma"/>
            <family val="2"/>
          </rPr>
          <t xml:space="preserve">
</t>
        </r>
        <r>
          <rPr>
            <sz val="8"/>
            <color indexed="81"/>
            <rFont val="Tahoma"/>
            <family val="2"/>
          </rPr>
          <t xml:space="preserve">Assumes that the first payment date is at the </t>
        </r>
        <r>
          <rPr>
            <b/>
            <sz val="8"/>
            <color indexed="81"/>
            <rFont val="Tahoma"/>
            <family val="2"/>
          </rPr>
          <t xml:space="preserve">end </t>
        </r>
        <r>
          <rPr>
            <sz val="8"/>
            <color indexed="81"/>
            <rFont val="Tahoma"/>
            <family val="2"/>
          </rPr>
          <t>of the first period.</t>
        </r>
      </text>
    </comment>
    <comment ref="W6" authorId="1" shapeId="0" xr:uid="{00000000-0006-0000-0000-000019000000}">
      <text>
        <r>
          <rPr>
            <b/>
            <sz val="8"/>
            <color indexed="81"/>
            <rFont val="Tahoma"/>
            <family val="2"/>
          </rPr>
          <t>Payment # for the Extra Annual Payment:</t>
        </r>
        <r>
          <rPr>
            <sz val="8"/>
            <color indexed="81"/>
            <rFont val="Tahoma"/>
            <family val="2"/>
          </rPr>
          <t xml:space="preserve">
This lets you specify when the extra annual payment will be applied each year. Leave the field blank (or zero) to make the extra annual payment at the end of each year (meaning a full year of payments - not the calendar year). If you are paying monthly, you can enter a number between 1-12. If you are paying biweekly, you can enter a number between 1-26. The payment # is the number listed in the Payment Schedule, so if your loan starts on 5/1/2010, Payment #2 would be made on 6/1/2010.</t>
        </r>
      </text>
    </comment>
    <comment ref="D7" authorId="1" shapeId="0" xr:uid="{00000000-0006-0000-0000-000006000000}">
      <text>
        <r>
          <rPr>
            <b/>
            <sz val="8"/>
            <color indexed="81"/>
            <rFont val="Tahoma"/>
            <family val="2"/>
          </rPr>
          <t>Compound Period:</t>
        </r>
        <r>
          <rPr>
            <sz val="8"/>
            <color indexed="81"/>
            <rFont val="Tahoma"/>
            <family val="2"/>
          </rPr>
          <t xml:space="preserve">
The number of times per year that the </t>
        </r>
        <r>
          <rPr>
            <b/>
            <sz val="8"/>
            <color indexed="81"/>
            <rFont val="Tahoma"/>
            <family val="2"/>
          </rPr>
          <t>quoted annual interest rate</t>
        </r>
        <r>
          <rPr>
            <sz val="8"/>
            <color indexed="81"/>
            <rFont val="Tahoma"/>
            <family val="2"/>
          </rPr>
          <t xml:space="preserve"> is compounded.
</t>
        </r>
        <r>
          <rPr>
            <b/>
            <sz val="8"/>
            <color indexed="81"/>
            <rFont val="Tahoma"/>
            <family val="2"/>
          </rPr>
          <t>Monthly:</t>
        </r>
        <r>
          <rPr>
            <sz val="8"/>
            <color indexed="81"/>
            <rFont val="Tahoma"/>
            <family val="2"/>
          </rPr>
          <t xml:space="preserve"> 12 times per year (for </t>
        </r>
        <r>
          <rPr>
            <b/>
            <sz val="8"/>
            <color indexed="81"/>
            <rFont val="Tahoma"/>
            <family val="2"/>
          </rPr>
          <t>US Mortgages</t>
        </r>
        <r>
          <rPr>
            <sz val="8"/>
            <color indexed="81"/>
            <rFont val="Tahoma"/>
            <family val="2"/>
          </rPr>
          <t xml:space="preserve">)
</t>
        </r>
        <r>
          <rPr>
            <b/>
            <sz val="8"/>
            <color indexed="81"/>
            <rFont val="Tahoma"/>
            <family val="2"/>
          </rPr>
          <t>Semi-Annually</t>
        </r>
        <r>
          <rPr>
            <sz val="8"/>
            <color indexed="81"/>
            <rFont val="Tahoma"/>
            <family val="2"/>
          </rPr>
          <t xml:space="preserve">: 2 times per year (for </t>
        </r>
        <r>
          <rPr>
            <b/>
            <sz val="8"/>
            <color indexed="81"/>
            <rFont val="Tahoma"/>
            <family val="2"/>
          </rPr>
          <t>Canadian Mortgages</t>
        </r>
        <r>
          <rPr>
            <sz val="8"/>
            <color indexed="81"/>
            <rFont val="Tahoma"/>
            <family val="2"/>
          </rPr>
          <t xml:space="preserve">)
</t>
        </r>
        <r>
          <rPr>
            <b/>
            <sz val="8"/>
            <color indexed="81"/>
            <rFont val="Tahoma"/>
            <family val="2"/>
          </rPr>
          <t>NOTE:</t>
        </r>
        <r>
          <rPr>
            <sz val="8"/>
            <color indexed="81"/>
            <rFont val="Tahoma"/>
            <family val="2"/>
          </rPr>
          <t xml:space="preserve"> This calculator does not work for all types of mortgages and loans. The compound period is limited to </t>
        </r>
        <r>
          <rPr>
            <i/>
            <sz val="8"/>
            <color indexed="81"/>
            <rFont val="Tahoma"/>
            <family val="2"/>
          </rPr>
          <t>monthly</t>
        </r>
        <r>
          <rPr>
            <sz val="8"/>
            <color indexed="81"/>
            <rFont val="Tahoma"/>
            <family val="2"/>
          </rPr>
          <t xml:space="preserve"> and </t>
        </r>
        <r>
          <rPr>
            <i/>
            <sz val="8"/>
            <color indexed="81"/>
            <rFont val="Tahoma"/>
            <family val="2"/>
          </rPr>
          <t>semi-annually</t>
        </r>
        <r>
          <rPr>
            <sz val="8"/>
            <color indexed="81"/>
            <rFont val="Tahoma"/>
            <family val="2"/>
          </rPr>
          <t xml:space="preserve"> so that the user does not mistakenly choose a combination of compound period and payment frequency that would result in negative amortization. For example, a so-called "simple interest mortgage" uses a daily compounding period, BUT the interest is accrued in a separate account to avoid negative amortization and that is not how this spreadsheet is set up (you would need to use our "Simple Interest Loan" calculator, instead).</t>
        </r>
      </text>
    </comment>
    <comment ref="W7" authorId="1" shapeId="0" xr:uid="{00000000-0006-0000-0000-00001B000000}">
      <text>
        <r>
          <rPr>
            <b/>
            <sz val="8"/>
            <color indexed="81"/>
            <rFont val="Tahoma"/>
            <family val="2"/>
          </rPr>
          <t>Total Extra Payments:</t>
        </r>
        <r>
          <rPr>
            <sz val="8"/>
            <color indexed="81"/>
            <rFont val="Tahoma"/>
            <family val="2"/>
          </rPr>
          <t xml:space="preserve">
This is sum of the Extra Payments and the Additional Payments columns.</t>
        </r>
      </text>
    </comment>
    <comment ref="D8" authorId="1" shapeId="0" xr:uid="{00000000-0006-0000-0000-000007000000}">
      <text>
        <r>
          <rPr>
            <b/>
            <sz val="8"/>
            <color indexed="81"/>
            <rFont val="Tahoma"/>
            <family val="2"/>
          </rPr>
          <t>Payment Frequency:</t>
        </r>
        <r>
          <rPr>
            <sz val="8"/>
            <color indexed="81"/>
            <rFont val="Tahoma"/>
            <family val="2"/>
          </rPr>
          <t xml:space="preserve">
This is used to determine the number of </t>
        </r>
        <r>
          <rPr>
            <b/>
            <sz val="8"/>
            <color indexed="81"/>
            <rFont val="Tahoma"/>
            <family val="2"/>
          </rPr>
          <t>payments per year</t>
        </r>
        <r>
          <rPr>
            <sz val="8"/>
            <color indexed="81"/>
            <rFont val="Tahoma"/>
            <family val="2"/>
          </rPr>
          <t xml:space="preserve">.
Monthly: 12 times per year
Semi-Monthly: 24 times per year (2 times per month)
Bi-Weekly: 26 times per year (once every two weeks)
Weekly: 52 times per year (once a week)
Acc (Accelerated) Bi-Weekly: 26 times per year, </t>
        </r>
        <r>
          <rPr>
            <sz val="8"/>
            <color indexed="81"/>
            <rFont val="Tahoma"/>
            <family val="2"/>
          </rPr>
          <t>including a predefined extra payment. An Accelerated Bi-Weekly payment is 1/2 the normal Monthly payment.</t>
        </r>
        <r>
          <rPr>
            <sz val="8"/>
            <color indexed="81"/>
            <rFont val="Tahoma"/>
            <family val="2"/>
          </rPr>
          <t xml:space="preserve">
Acc (Accelerated) Weekly: 52 times per yea</t>
        </r>
        <r>
          <rPr>
            <sz val="8"/>
            <color indexed="81"/>
            <rFont val="Tahoma"/>
            <family val="2"/>
          </rPr>
          <t xml:space="preserve">r, including a predefined extra payment. An Accelerated Weekly payment is </t>
        </r>
        <r>
          <rPr>
            <sz val="8"/>
            <color indexed="81"/>
            <rFont val="Tahoma"/>
            <family val="2"/>
          </rPr>
          <t xml:space="preserve">1/4 the normal Monthly payment.
</t>
        </r>
        <r>
          <rPr>
            <b/>
            <sz val="8"/>
            <color indexed="81"/>
            <rFont val="Tahoma"/>
            <family val="2"/>
          </rPr>
          <t>Accelerated Bi-Weekly / Weekly</t>
        </r>
        <r>
          <rPr>
            <sz val="8"/>
            <color indexed="81"/>
            <rFont val="Tahoma"/>
            <family val="2"/>
          </rPr>
          <t xml:space="preserve">: Typical accelerated bi-weekly payment plans are basically just a way of making extra payments convenient. The effect is that over the course of a year, your total </t>
        </r>
        <r>
          <rPr>
            <b/>
            <sz val="8"/>
            <color indexed="81"/>
            <rFont val="Tahoma"/>
            <family val="2"/>
          </rPr>
          <t>extra payments</t>
        </r>
        <r>
          <rPr>
            <sz val="8"/>
            <color indexed="81"/>
            <rFont val="Tahoma"/>
            <family val="2"/>
          </rPr>
          <t xml:space="preserve"> end up equaling one normal monthly payment.</t>
        </r>
      </text>
    </comment>
    <comment ref="W8" authorId="2" shapeId="0" xr:uid="{00000000-0006-0000-0000-00001D000000}">
      <text>
        <r>
          <rPr>
            <b/>
            <sz val="8"/>
            <color indexed="81"/>
            <rFont val="Tahoma"/>
            <family val="2"/>
          </rPr>
          <t>Interest Savings</t>
        </r>
        <r>
          <rPr>
            <sz val="8"/>
            <color indexed="81"/>
            <rFont val="Tahoma"/>
            <family val="2"/>
          </rPr>
          <t xml:space="preserve">
The reduced interest associated with making extra payments or "prepayments". When you make extra payments on the principal, then you pay less interest in the long run.
</t>
        </r>
        <r>
          <rPr>
            <b/>
            <sz val="8"/>
            <color indexed="81"/>
            <rFont val="Tahoma"/>
            <family val="2"/>
          </rPr>
          <t>This calculation does NOT include any tax deductions.</t>
        </r>
      </text>
    </comment>
    <comment ref="D9" authorId="0" shapeId="0" xr:uid="{00000000-0006-0000-0000-000008000000}">
      <text>
        <r>
          <rPr>
            <b/>
            <sz val="8"/>
            <color indexed="81"/>
            <rFont val="Tahoma"/>
            <family val="2"/>
          </rPr>
          <t>Payment:</t>
        </r>
        <r>
          <rPr>
            <sz val="8"/>
            <color indexed="81"/>
            <rFont val="Tahoma"/>
            <family val="2"/>
          </rPr>
          <t xml:space="preserve">
This is the regular </t>
        </r>
        <r>
          <rPr>
            <b/>
            <sz val="8"/>
            <color indexed="81"/>
            <rFont val="Tahoma"/>
            <family val="2"/>
          </rPr>
          <t>principal+interest</t>
        </r>
        <r>
          <rPr>
            <sz val="8"/>
            <color indexed="81"/>
            <rFont val="Tahoma"/>
            <family val="2"/>
          </rPr>
          <t xml:space="preserve"> payment due each pay period. For variable rate mortgages, it is the payment for the initial fixed-rate portion of the ARM. This </t>
        </r>
        <r>
          <rPr>
            <b/>
            <sz val="8"/>
            <color indexed="81"/>
            <rFont val="Tahoma"/>
            <family val="2"/>
          </rPr>
          <t>does not include extra payments</t>
        </r>
        <r>
          <rPr>
            <sz val="8"/>
            <color indexed="81"/>
            <rFont val="Tahoma"/>
            <family val="2"/>
          </rPr>
          <t>, unless the "Acc Bi-Weekly" or "Acc Weekly" option is chosen for the Payment Frequency. In that case, see the comments in the Payment Frequency and Extra Payment fields.</t>
        </r>
      </text>
    </comment>
    <comment ref="D11" authorId="0" shapeId="0" xr:uid="{00000000-0006-0000-0000-00000A000000}">
      <text>
        <r>
          <rPr>
            <b/>
            <sz val="8"/>
            <color indexed="81"/>
            <rFont val="Tahoma"/>
            <family val="2"/>
          </rPr>
          <t>Home Value</t>
        </r>
        <r>
          <rPr>
            <sz val="8"/>
            <color indexed="81"/>
            <rFont val="Tahoma"/>
            <family val="2"/>
          </rPr>
          <t xml:space="preserve">
The home value is used to estimate the property taxes and home owner's insurance.</t>
        </r>
      </text>
    </comment>
    <comment ref="D30" authorId="1" shapeId="0" xr:uid="{00000000-0006-0000-0000-00001E000000}">
      <text>
        <r>
          <rPr>
            <b/>
            <sz val="8"/>
            <color indexed="81"/>
            <rFont val="Tahoma"/>
            <family val="2"/>
          </rPr>
          <t>Total Payments:</t>
        </r>
        <r>
          <rPr>
            <sz val="8"/>
            <color indexed="81"/>
            <rFont val="Tahoma"/>
            <family val="2"/>
          </rPr>
          <t xml:space="preserve">
If you don't make any extra payments, this will be the total amount, including interest, paid over the life of the loan (the full amortization period).</t>
        </r>
      </text>
    </comment>
    <comment ref="D31" authorId="1" shapeId="0" xr:uid="{00000000-0006-0000-0000-00001F000000}">
      <text>
        <r>
          <rPr>
            <b/>
            <sz val="8"/>
            <color indexed="81"/>
            <rFont val="Tahoma"/>
            <family val="2"/>
          </rPr>
          <t>Total Interest:</t>
        </r>
        <r>
          <rPr>
            <sz val="8"/>
            <color indexed="81"/>
            <rFont val="Tahoma"/>
            <family val="2"/>
          </rPr>
          <t xml:space="preserve">
If you don't make any extra payments, this will be the total amount of interest paid over the life of the loan (the full amortization period). This amount is used to calculate the "Interest Savings".</t>
        </r>
      </text>
    </comment>
    <comment ref="A35" authorId="1" shapeId="0" xr:uid="{00000000-0006-0000-0000-000020000000}">
      <text>
        <r>
          <rPr>
            <b/>
            <sz val="8"/>
            <color indexed="81"/>
            <rFont val="Tahoma"/>
            <family val="2"/>
          </rPr>
          <t>Payment Number</t>
        </r>
        <r>
          <rPr>
            <sz val="8"/>
            <color indexed="81"/>
            <rFont val="Tahoma"/>
            <family val="2"/>
          </rPr>
          <t xml:space="preserve">
</t>
        </r>
      </text>
    </comment>
    <comment ref="B35" authorId="1" shapeId="0" xr:uid="{00000000-0006-0000-0000-000021000000}">
      <text>
        <r>
          <rPr>
            <b/>
            <sz val="8"/>
            <color indexed="81"/>
            <rFont val="Tahoma"/>
            <family val="2"/>
          </rPr>
          <t>Payment Date:</t>
        </r>
        <r>
          <rPr>
            <sz val="8"/>
            <color indexed="81"/>
            <rFont val="Tahoma"/>
            <family val="2"/>
          </rPr>
          <t xml:space="preserve">
This calculator assumes that the payments are made at the END of each period.</t>
        </r>
      </text>
    </comment>
    <comment ref="D35" authorId="1" shapeId="0" xr:uid="{00000000-0006-0000-0000-000022000000}">
      <text>
        <r>
          <rPr>
            <b/>
            <sz val="8"/>
            <color indexed="81"/>
            <rFont val="Tahoma"/>
            <family val="2"/>
          </rPr>
          <t>Current Annual Interest Rate:</t>
        </r>
        <r>
          <rPr>
            <sz val="8"/>
            <color indexed="81"/>
            <rFont val="Tahoma"/>
            <family val="2"/>
          </rPr>
          <t xml:space="preserve">
For a variable or adjustable-rate mortgages (ARM), this column indicates what the current annual interest rate is for each payment period. You can manually enter the Interest Rate if you want to run a rate simulation that the options above cannot handle.
</t>
        </r>
      </text>
    </comment>
    <comment ref="E35" authorId="0" shapeId="0" xr:uid="{00000000-0006-0000-0000-000023000000}">
      <text>
        <r>
          <rPr>
            <b/>
            <sz val="8"/>
            <color indexed="81"/>
            <rFont val="Tahoma"/>
            <family val="2"/>
          </rPr>
          <t>Interest Due:</t>
        </r>
        <r>
          <rPr>
            <sz val="8"/>
            <color indexed="81"/>
            <rFont val="Tahoma"/>
            <family val="2"/>
          </rPr>
          <t xml:space="preserve">
This is the interest accrued during the payment period. If your mortgage accrues interest daily, the interest due will probably be different, and you ought to be using a different spreadsheet (see the Simple Interest Mortgage spreadsheet on Vertex42.com)</t>
        </r>
      </text>
    </comment>
    <comment ref="F35" authorId="1" shapeId="0" xr:uid="{00000000-0006-0000-0000-000024000000}">
      <text>
        <r>
          <rPr>
            <b/>
            <sz val="8"/>
            <color indexed="81"/>
            <rFont val="Tahoma"/>
            <family val="2"/>
          </rPr>
          <t>Payment:</t>
        </r>
        <r>
          <rPr>
            <sz val="8"/>
            <color indexed="81"/>
            <rFont val="Tahoma"/>
            <family val="2"/>
          </rPr>
          <t xml:space="preserve">
The required payment that includes both interest and principal.</t>
        </r>
      </text>
    </comment>
    <comment ref="G35" authorId="2" shapeId="0" xr:uid="{00000000-0006-0000-0000-000025000000}">
      <text>
        <r>
          <rPr>
            <b/>
            <sz val="8"/>
            <color indexed="81"/>
            <rFont val="Tahoma"/>
            <family val="2"/>
          </rPr>
          <t>Extra Payments (Prepayments)</t>
        </r>
        <r>
          <rPr>
            <sz val="8"/>
            <color indexed="81"/>
            <rFont val="Tahoma"/>
            <family val="2"/>
          </rPr>
          <t xml:space="preserve">
(Assumes no penalties for making prepayments on the principal)
The amounts in the "Extra Payments" column are based on the inputs chosen in the "Extra Payments" section above. To manually enter extra payments, use the Additional Payment column.
The complication of the formula in this column comes from having to prevent overpaying on the last few payments. For example, if you normally make a sizable annual extra payment, the formula must make sure that your last annual payment isn't more than the balance due. If it is, then the extra payment is adjusted to bring the balance exactly to zero.</t>
        </r>
      </text>
    </comment>
    <comment ref="H35" authorId="2" shapeId="0" xr:uid="{00000000-0006-0000-0000-000026000000}">
      <text>
        <r>
          <rPr>
            <b/>
            <sz val="8"/>
            <color indexed="81"/>
            <rFont val="Tahoma"/>
            <family val="2"/>
          </rPr>
          <t>Additional Principal Payment</t>
        </r>
        <r>
          <rPr>
            <sz val="8"/>
            <color indexed="81"/>
            <rFont val="Tahoma"/>
            <family val="2"/>
          </rPr>
          <t xml:space="preserve">
(Assumes no penalties for making prepayments on the principal)
This column gives you complete flexibility in making additional payments. Use the Extra Payments to schedule regular extra payments. The Additional Payment column is for the occasional lump sum or irregularly scheduled prepayments.
You can enter a negative value here if you want to cancel a regularly scheduled extra payment. If you enter a negative value and you end up not paying the interest due, then your balance will increase, resulting in negative amortization (paying interest on interest).</t>
        </r>
      </text>
    </comment>
  </commentList>
</comments>
</file>

<file path=xl/sharedStrings.xml><?xml version="1.0" encoding="utf-8"?>
<sst xmlns="http://schemas.openxmlformats.org/spreadsheetml/2006/main" count="76" uniqueCount="68">
  <si>
    <t>Home Mortgage Calculator</t>
  </si>
  <si>
    <t>Mortgage Information</t>
  </si>
  <si>
    <t>Loan Amount</t>
  </si>
  <si>
    <t>Balance at Year …</t>
  </si>
  <si>
    <t>Annual Interest Rate</t>
  </si>
  <si>
    <t>Date</t>
  </si>
  <si>
    <t>First Payment Date</t>
  </si>
  <si>
    <t>Compound Period</t>
  </si>
  <si>
    <t>Monthly</t>
  </si>
  <si>
    <t>Outstanding Balance</t>
  </si>
  <si>
    <t>Payment Frequency</t>
  </si>
  <si>
    <t>[42]</t>
  </si>
  <si>
    <t>Payment</t>
  </si>
  <si>
    <t>Extra Payments</t>
  </si>
  <si>
    <t>Payment Interval</t>
  </si>
  <si>
    <t>Totals Assuming No Extra Payments</t>
  </si>
  <si>
    <t>Extra Annual Payment</t>
  </si>
  <si>
    <t>Total Payments</t>
  </si>
  <si>
    <t>Total Interest</t>
  </si>
  <si>
    <t>Total Extra Payments</t>
  </si>
  <si>
    <t>Payment Schedule</t>
  </si>
  <si>
    <t>No.</t>
  </si>
  <si>
    <t>Payment
Date</t>
  </si>
  <si>
    <t>Interest Rate</t>
  </si>
  <si>
    <t>Interest
Due</t>
  </si>
  <si>
    <t>Payment
Due</t>
  </si>
  <si>
    <t>Extra
Payments</t>
  </si>
  <si>
    <t>Additional Payment</t>
  </si>
  <si>
    <t>Principal
Paid</t>
  </si>
  <si>
    <t>Balance</t>
  </si>
  <si>
    <t>Year</t>
  </si>
  <si>
    <t>Regular Payment Schedule (No Extra Payments)</t>
  </si>
  <si>
    <t>Rate</t>
  </si>
  <si>
    <t>Interest</t>
  </si>
  <si>
    <t>Principal</t>
  </si>
  <si>
    <r>
      <t xml:space="preserve">Balance </t>
    </r>
    <r>
      <rPr>
        <sz val="10"/>
        <color indexed="9"/>
        <rFont val="Arial"/>
        <family val="2"/>
      </rPr>
      <t>at a Specified Year</t>
    </r>
  </si>
  <si>
    <t>Term Length (in Years)</t>
  </si>
  <si>
    <t>Home Value or Price</t>
  </si>
  <si>
    <t>Periods Per Year</t>
  </si>
  <si>
    <t>HELP</t>
  </si>
  <si>
    <t>Additional Help</t>
  </si>
  <si>
    <t>The link at the top of this worksheet will take you to the web page on vertex42.com that talks about this template.</t>
  </si>
  <si>
    <t>REFERENCES</t>
  </si>
  <si>
    <t>SEE ALSO</t>
  </si>
  <si>
    <t>Vertex42.com: Loan Amortization Schedule</t>
  </si>
  <si>
    <t>Vertex42.com: Personal Budget Spreadsheet</t>
  </si>
  <si>
    <t>TIPS</t>
  </si>
  <si>
    <t>Vertex42.com: Spreadsheet Tips Workbook</t>
  </si>
  <si>
    <t>By Vertex42.com</t>
  </si>
  <si>
    <t>Do not submit copies or modifications of this template to any website or online template gallery.</t>
  </si>
  <si>
    <t>Please review the following license agreement to learn how you may or may not use this template. Thank you.</t>
  </si>
  <si>
    <t>About This Template</t>
  </si>
  <si>
    <t>Instructions For Using This Template</t>
  </si>
  <si>
    <t>This spreadsheet lets you analyze a fixed or variable rate home mortgage. You can set up periodic extra payments, or add additional payments manually within the Payment Schedule. Use the spreadsheet to compare different term lengths, rates, loan amounts, and the savings from making extra payments. It also calculates the outstanding balance at the end of a specified number of years and the tax returned if the interest paid is tax deductible.</t>
  </si>
  <si>
    <t>1. Enter the loan amount, interest rate, term length, and first payment date.</t>
  </si>
  <si>
    <t>3. Move your mouse over the cells with the red triangles for additional information and instructions.</t>
  </si>
  <si>
    <t>Edit the CLEAR (white) cells. In the Payment Schedule edit the YELLOW cells.</t>
  </si>
  <si>
    <r>
      <rPr>
        <b/>
        <sz val="11"/>
        <color rgb="FF000000"/>
        <rFont val="Arial"/>
        <family val="2"/>
      </rPr>
      <t>Note:</t>
    </r>
    <r>
      <rPr>
        <sz val="11"/>
        <color rgb="FF000000"/>
        <rFont val="Arial"/>
        <family val="2"/>
      </rPr>
      <t xml:space="preserve"> The payment and the interest are rounded to the nearest cent. The last payment is adjusted to bring the balance to zero.</t>
    </r>
  </si>
  <si>
    <t>This spreadsheet, including all worksheets and associated content is a copyrighted work under the United States and other copyright laws.</t>
  </si>
  <si>
    <t>2. Choose type of mortgage: Variable or Fixed rate.</t>
  </si>
  <si>
    <r>
      <rPr>
        <b/>
        <sz val="11"/>
        <color rgb="FF000000"/>
        <rFont val="Arial"/>
        <family val="2"/>
      </rPr>
      <t>Caution:</t>
    </r>
    <r>
      <rPr>
        <sz val="11"/>
        <color rgb="FF000000"/>
        <rFont val="Arial"/>
        <family val="2"/>
      </rPr>
      <t xml:space="preserve"> This spreadsheet should not be construed as financial advice. The results may not be exact, and may not apply to your specific situation. Please consult a qualified professional regarding financial decisions.</t>
    </r>
  </si>
  <si>
    <t>Try using Excel's built-in Goal Seek utility (Data &gt; What-If Analysis &gt; Goal Seek) to solve for a Loan Amount that results in a specific Monthly Payment.</t>
  </si>
  <si>
    <t>https://www.vertex42.com/Calculators/home-mortgage-calculator.html</t>
  </si>
  <si>
    <t>https://www.vertex42.com/licensing/EULA_personaluse.html</t>
  </si>
  <si>
    <t>© 2007-2017 Vertex42 LLC</t>
  </si>
  <si>
    <t>Do not delete this worksheet</t>
  </si>
  <si>
    <t>Start at Month No</t>
  </si>
  <si>
    <t>Extra Regular Payment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</si>
</sst>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5" formatCode="&quot;$&quot;#,##0.00_);\(&quot;$&quot;#,##0.00\)"/>
    <numFmt numFmtId="166" formatCode="_(&quot;$&quot;* #,##0.00_);_(&quot;$&quot;* \(#,##0.00\);_(&quot;$&quot;* &quot;-&quot;??_);_(@_)"/>
    <numFmt numFmtId="167" formatCode="_(* #,##0.00_);_(* \(#,##0.00\);_(* &quot;-&quot;??_);_(@_)"/>
    <numFmt numFmtId="168" formatCode="_(&quot;$&quot;* #,##0_);_(&quot;$&quot;* \(#,##0\);_(&quot;$&quot;* &quot;-&quot;??_);_(@_)"/>
    <numFmt numFmtId="169" formatCode="0.000%"/>
    <numFmt numFmtId="170" formatCode="&quot;£&quot;#,##0.00"/>
  </numFmts>
  <fonts count="46" x14ac:knownFonts="1">
    <font>
      <sz val="10"/>
      <name val="Tahoma"/>
      <family val="2"/>
    </font>
    <font>
      <sz val="10"/>
      <name val="Arial"/>
      <family val="2"/>
    </font>
    <font>
      <sz val="8"/>
      <name val="Arial"/>
      <family val="2"/>
    </font>
    <font>
      <u/>
      <sz val="8"/>
      <color indexed="12"/>
      <name val="Tahoma"/>
      <family val="2"/>
    </font>
    <font>
      <sz val="8"/>
      <name val="Arial"/>
      <family val="2"/>
    </font>
    <font>
      <b/>
      <sz val="12"/>
      <color indexed="9"/>
      <name val="Arial"/>
      <family val="2"/>
    </font>
    <font>
      <sz val="10"/>
      <color indexed="9"/>
      <name val="Arial"/>
      <family val="2"/>
    </font>
    <font>
      <sz val="12"/>
      <name val="Tahoma"/>
      <family val="2"/>
    </font>
    <font>
      <b/>
      <sz val="10"/>
      <name val="Tahoma"/>
      <family val="2"/>
    </font>
    <font>
      <sz val="8"/>
      <name val="Tahoma"/>
      <family val="2"/>
    </font>
    <font>
      <sz val="10"/>
      <name val="Tahoma"/>
      <family val="2"/>
    </font>
    <font>
      <i/>
      <sz val="10"/>
      <name val="Tahoma"/>
      <family val="2"/>
    </font>
    <font>
      <b/>
      <sz val="14"/>
      <name val="Tahoma"/>
      <family val="2"/>
    </font>
    <font>
      <sz val="10"/>
      <color indexed="9"/>
      <name val="Tahoma"/>
      <family val="2"/>
    </font>
    <font>
      <b/>
      <sz val="8"/>
      <name val="Tahoma"/>
      <family val="2"/>
    </font>
    <font>
      <b/>
      <sz val="8"/>
      <color indexed="81"/>
      <name val="Tahoma"/>
      <family val="2"/>
    </font>
    <font>
      <sz val="8"/>
      <color indexed="81"/>
      <name val="Tahoma"/>
      <family val="2"/>
    </font>
    <font>
      <i/>
      <sz val="8"/>
      <color indexed="81"/>
      <name val="Tahoma"/>
      <family val="2"/>
    </font>
    <font>
      <sz val="11"/>
      <name val="Tahoma"/>
      <family val="2"/>
    </font>
    <font>
      <b/>
      <sz val="18"/>
      <color indexed="9"/>
      <name val="Arial"/>
      <family val="2"/>
    </font>
    <font>
      <b/>
      <sz val="10"/>
      <name val="Arial"/>
      <family val="2"/>
    </font>
    <font>
      <b/>
      <sz val="11"/>
      <name val="Tahoma"/>
      <family val="2"/>
    </font>
    <font>
      <sz val="10"/>
      <name val="Tahoma"/>
      <family val="2"/>
    </font>
    <font>
      <sz val="6"/>
      <color indexed="9"/>
      <name val="Tahoma"/>
      <family val="2"/>
    </font>
    <font>
      <sz val="18"/>
      <color theme="4" tint="-0.249977111117893"/>
      <name val="Arial"/>
      <family val="2"/>
    </font>
    <font>
      <sz val="18"/>
      <name val="Arial"/>
      <family val="2"/>
    </font>
    <font>
      <sz val="8"/>
      <color theme="0" tint="-0.499984740745262"/>
      <name val="Arial"/>
      <family val="2"/>
    </font>
    <font>
      <b/>
      <sz val="11"/>
      <color theme="4" tint="-0.249977111117893"/>
      <name val="Arial"/>
      <family val="2"/>
    </font>
    <font>
      <sz val="11"/>
      <name val="Arial"/>
      <family val="2"/>
    </font>
    <font>
      <sz val="11"/>
      <color rgb="FF000000"/>
      <name val="Arial"/>
      <family val="2"/>
    </font>
    <font>
      <sz val="10"/>
      <color indexed="12"/>
      <name val="Arial"/>
      <family val="2"/>
    </font>
    <font>
      <b/>
      <sz val="12"/>
      <name val="Arial"/>
      <family val="2"/>
    </font>
    <font>
      <b/>
      <sz val="12"/>
      <color indexed="9"/>
      <name val="Calibri"/>
      <family val="2"/>
    </font>
    <font>
      <sz val="11"/>
      <color theme="1" tint="0.34998626667073579"/>
      <name val="Calibri"/>
      <family val="2"/>
      <scheme val="minor"/>
    </font>
    <font>
      <u/>
      <sz val="11"/>
      <color indexed="12"/>
      <name val="Tahoma"/>
      <family val="2"/>
    </font>
    <font>
      <sz val="10"/>
      <name val="Calibri"/>
      <family val="2"/>
      <scheme val="minor"/>
    </font>
    <font>
      <u/>
      <sz val="11"/>
      <color indexed="12"/>
      <name val="Arial"/>
      <family val="2"/>
    </font>
    <font>
      <sz val="11"/>
      <name val="Trebuchet MS"/>
      <family val="2"/>
    </font>
    <font>
      <sz val="12"/>
      <name val="Arial"/>
      <family val="2"/>
    </font>
    <font>
      <b/>
      <sz val="12"/>
      <color theme="1"/>
      <name val="Arial"/>
      <family val="2"/>
    </font>
    <font>
      <sz val="11"/>
      <color theme="1" tint="0.34998626667073579"/>
      <name val="Calibri"/>
      <family val="2"/>
    </font>
    <font>
      <b/>
      <sz val="11"/>
      <color rgb="FF000000"/>
      <name val="Arial"/>
      <family val="2"/>
    </font>
    <font>
      <sz val="10"/>
      <color theme="0" tint="-0.499984740745262"/>
      <name val="Tahoma"/>
      <family val="2"/>
    </font>
    <font>
      <sz val="11"/>
      <color theme="0" tint="-0.499984740745262"/>
      <name val="Tahoma"/>
      <family val="2"/>
    </font>
    <font>
      <u/>
      <sz val="10"/>
      <color indexed="12"/>
      <name val="Arial"/>
      <family val="2"/>
    </font>
    <font>
      <u/>
      <sz val="12"/>
      <color indexed="12"/>
      <name val="Arial"/>
      <family val="2"/>
    </font>
  </fonts>
  <fills count="15">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51"/>
        <bgColor indexed="64"/>
      </patternFill>
    </fill>
    <fill>
      <patternFill patternType="solid">
        <fgColor indexed="43"/>
        <bgColor indexed="64"/>
      </patternFill>
    </fill>
    <fill>
      <patternFill patternType="solid">
        <fgColor indexed="9"/>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4"/>
        <bgColor indexed="64"/>
      </patternFill>
    </fill>
    <fill>
      <patternFill patternType="solid">
        <fgColor rgb="FFFFFF00"/>
        <bgColor indexed="64"/>
      </patternFill>
    </fill>
  </fills>
  <borders count="12">
    <border>
      <left/>
      <right/>
      <top/>
      <bottom/>
      <diagonal/>
    </border>
    <border>
      <left style="thin">
        <color indexed="55"/>
      </left>
      <right style="thin">
        <color indexed="55"/>
      </right>
      <top style="thin">
        <color indexed="55"/>
      </top>
      <bottom style="thin">
        <color indexed="55"/>
      </bottom>
      <diagonal/>
    </border>
    <border>
      <left/>
      <right/>
      <top/>
      <bottom style="medium">
        <color indexed="60"/>
      </bottom>
      <diagonal/>
    </border>
    <border>
      <left style="thin">
        <color indexed="55"/>
      </left>
      <right style="thin">
        <color indexed="55"/>
      </right>
      <top/>
      <bottom style="thin">
        <color indexed="55"/>
      </bottom>
      <diagonal/>
    </border>
    <border>
      <left/>
      <right/>
      <top/>
      <bottom style="thin">
        <color indexed="55"/>
      </bottom>
      <diagonal/>
    </border>
    <border>
      <left/>
      <right/>
      <top style="thin">
        <color indexed="55"/>
      </top>
      <bottom/>
      <diagonal/>
    </border>
    <border>
      <left/>
      <right/>
      <top/>
      <bottom style="thin">
        <color theme="4"/>
      </bottom>
      <diagonal/>
    </border>
    <border>
      <left/>
      <right style="thin">
        <color theme="4"/>
      </right>
      <top/>
      <bottom style="thin">
        <color theme="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right/>
      <top/>
      <bottom style="medium">
        <color theme="4"/>
      </bottom>
      <diagonal/>
    </border>
  </borders>
  <cellStyleXfs count="4">
    <xf numFmtId="0" fontId="0" fillId="0" borderId="0"/>
    <xf numFmtId="166" fontId="1" fillId="0" borderId="0" applyFont="0" applyFill="0" applyBorder="0" applyAlignment="0" applyProtection="0"/>
    <xf numFmtId="0" fontId="44" fillId="0" borderId="0" applyNumberFormat="0" applyFill="0" applyBorder="0" applyAlignment="0" applyProtection="0">
      <alignment vertical="top"/>
      <protection locked="0"/>
    </xf>
    <xf numFmtId="9" fontId="1" fillId="0" borderId="0" applyFont="0" applyFill="0" applyBorder="0" applyAlignment="0" applyProtection="0"/>
  </cellStyleXfs>
  <cellXfs count="139">
    <xf numFmtId="0" fontId="0" fillId="0" borderId="0" xfId="0"/>
    <xf numFmtId="0" fontId="0" fillId="0" borderId="0" xfId="0" applyFont="1" applyProtection="1"/>
    <xf numFmtId="0" fontId="0" fillId="3" borderId="0" xfId="0" applyFont="1" applyFill="1" applyProtection="1"/>
    <xf numFmtId="0" fontId="0" fillId="0" borderId="0" xfId="0" applyFont="1" applyFill="1" applyProtection="1"/>
    <xf numFmtId="0" fontId="12" fillId="0" borderId="0" xfId="0" applyFont="1" applyFill="1" applyProtection="1"/>
    <xf numFmtId="0" fontId="13" fillId="0" borderId="0" xfId="0" applyFont="1" applyProtection="1"/>
    <xf numFmtId="0" fontId="8" fillId="4" borderId="2" xfId="0" applyFont="1" applyFill="1" applyBorder="1" applyAlignment="1" applyProtection="1">
      <alignment horizontal="center"/>
    </xf>
    <xf numFmtId="0" fontId="8" fillId="4" borderId="2" xfId="0" applyFont="1" applyFill="1" applyBorder="1" applyAlignment="1" applyProtection="1">
      <alignment horizontal="right" wrapText="1"/>
    </xf>
    <xf numFmtId="0" fontId="9" fillId="2" borderId="0" xfId="0" applyFont="1" applyFill="1" applyAlignment="1" applyProtection="1">
      <alignment horizontal="center"/>
    </xf>
    <xf numFmtId="165" fontId="9" fillId="2" borderId="0" xfId="0" applyNumberFormat="1" applyFont="1" applyFill="1" applyProtection="1"/>
    <xf numFmtId="0" fontId="9" fillId="0" borderId="0" xfId="0" applyNumberFormat="1" applyFont="1" applyBorder="1" applyAlignment="1" applyProtection="1">
      <alignment horizontal="center"/>
    </xf>
    <xf numFmtId="14" fontId="2" fillId="0" borderId="0" xfId="0" applyNumberFormat="1" applyFont="1" applyBorder="1" applyAlignment="1" applyProtection="1">
      <alignment horizontal="right"/>
    </xf>
    <xf numFmtId="169" fontId="9" fillId="0" borderId="0" xfId="3" applyNumberFormat="1" applyFont="1" applyBorder="1" applyAlignment="1" applyProtection="1">
      <alignment horizontal="right"/>
    </xf>
    <xf numFmtId="4" fontId="9" fillId="0" borderId="0" xfId="0" applyNumberFormat="1" applyFont="1" applyBorder="1" applyAlignment="1" applyProtection="1">
      <alignment horizontal="right"/>
    </xf>
    <xf numFmtId="4" fontId="9" fillId="5" borderId="0" xfId="0" applyNumberFormat="1" applyFont="1" applyFill="1" applyBorder="1" applyAlignment="1" applyProtection="1">
      <alignment horizontal="right"/>
      <protection locked="0"/>
    </xf>
    <xf numFmtId="3" fontId="14" fillId="0" borderId="0" xfId="0" applyNumberFormat="1" applyFont="1" applyBorder="1" applyAlignment="1" applyProtection="1">
      <alignment horizontal="center"/>
    </xf>
    <xf numFmtId="0" fontId="7" fillId="0" borderId="0" xfId="0" applyFont="1"/>
    <xf numFmtId="0" fontId="9" fillId="0" borderId="0" xfId="0" applyFont="1" applyAlignment="1" applyProtection="1">
      <alignment horizontal="center"/>
    </xf>
    <xf numFmtId="14" fontId="2" fillId="0" borderId="0" xfId="0" applyNumberFormat="1" applyFont="1" applyAlignment="1" applyProtection="1">
      <alignment horizontal="right"/>
    </xf>
    <xf numFmtId="169" fontId="9" fillId="0" borderId="0" xfId="3" applyNumberFormat="1" applyFont="1" applyProtection="1"/>
    <xf numFmtId="4" fontId="9" fillId="0" borderId="0" xfId="0" applyNumberFormat="1" applyFont="1" applyAlignment="1" applyProtection="1">
      <alignment horizontal="right"/>
    </xf>
    <xf numFmtId="4" fontId="9" fillId="3" borderId="0" xfId="0" applyNumberFormat="1" applyFont="1" applyFill="1" applyProtection="1"/>
    <xf numFmtId="10" fontId="18" fillId="0" borderId="1" xfId="3" applyNumberFormat="1" applyFont="1" applyFill="1" applyBorder="1" applyAlignment="1" applyProtection="1">
      <alignment horizontal="right"/>
      <protection locked="0"/>
    </xf>
    <xf numFmtId="0" fontId="18" fillId="0" borderId="1" xfId="0" applyFont="1" applyFill="1" applyBorder="1" applyAlignment="1" applyProtection="1">
      <alignment horizontal="center"/>
      <protection locked="0"/>
    </xf>
    <xf numFmtId="0" fontId="0" fillId="0" borderId="0" xfId="0" applyFill="1" applyProtection="1"/>
    <xf numFmtId="0" fontId="20" fillId="0" borderId="0" xfId="0" applyFont="1" applyFill="1" applyBorder="1" applyAlignment="1" applyProtection="1">
      <alignment horizontal="left" vertical="center" indent="1"/>
    </xf>
    <xf numFmtId="0" fontId="22" fillId="0" borderId="0" xfId="0" applyFont="1" applyFill="1" applyBorder="1" applyProtection="1"/>
    <xf numFmtId="14" fontId="18" fillId="0" borderId="1" xfId="0" applyNumberFormat="1" applyFont="1" applyFill="1" applyBorder="1" applyAlignment="1" applyProtection="1">
      <alignment horizontal="right"/>
      <protection locked="0"/>
    </xf>
    <xf numFmtId="14" fontId="10" fillId="6" borderId="1" xfId="0" applyNumberFormat="1" applyFont="1" applyFill="1" applyBorder="1" applyAlignment="1" applyProtection="1">
      <alignment horizontal="right"/>
      <protection locked="0"/>
    </xf>
    <xf numFmtId="14" fontId="10" fillId="0" borderId="1" xfId="0" applyNumberFormat="1" applyFont="1" applyFill="1" applyBorder="1" applyAlignment="1" applyProtection="1">
      <alignment horizontal="right"/>
      <protection locked="0"/>
    </xf>
    <xf numFmtId="0" fontId="10" fillId="0" borderId="0" xfId="0" applyFont="1" applyFill="1" applyProtection="1"/>
    <xf numFmtId="0" fontId="10" fillId="0" borderId="0" xfId="0" applyFont="1" applyProtection="1"/>
    <xf numFmtId="0" fontId="22" fillId="0" borderId="0" xfId="0" applyFont="1" applyProtection="1"/>
    <xf numFmtId="0" fontId="22" fillId="0" borderId="0" xfId="0" applyFont="1" applyFill="1" applyProtection="1"/>
    <xf numFmtId="0" fontId="22" fillId="0" borderId="0" xfId="0" applyFont="1" applyFill="1" applyAlignment="1" applyProtection="1">
      <alignment horizontal="right" indent="1"/>
    </xf>
    <xf numFmtId="0" fontId="11" fillId="0" borderId="0" xfId="0" applyFont="1" applyFill="1" applyAlignment="1" applyProtection="1">
      <alignment horizontal="right"/>
    </xf>
    <xf numFmtId="0" fontId="23" fillId="0" borderId="0" xfId="0" applyFont="1" applyAlignment="1" applyProtection="1">
      <alignment horizontal="right"/>
    </xf>
    <xf numFmtId="0" fontId="18" fillId="0" borderId="3" xfId="0" applyFont="1" applyFill="1" applyBorder="1" applyAlignment="1" applyProtection="1">
      <alignment horizontal="center"/>
      <protection locked="0"/>
    </xf>
    <xf numFmtId="0" fontId="24" fillId="7" borderId="0" xfId="0" applyFont="1" applyFill="1" applyBorder="1" applyAlignment="1">
      <alignment vertical="center"/>
    </xf>
    <xf numFmtId="0" fontId="25" fillId="7" borderId="0" xfId="0" applyFont="1" applyFill="1" applyBorder="1" applyAlignment="1">
      <alignment vertical="center"/>
    </xf>
    <xf numFmtId="0" fontId="1" fillId="7" borderId="0" xfId="0" applyFont="1" applyFill="1" applyBorder="1" applyAlignment="1">
      <alignment horizontal="right" vertical="center"/>
    </xf>
    <xf numFmtId="0" fontId="1" fillId="0" borderId="0" xfId="0" applyFont="1" applyFill="1" applyBorder="1"/>
    <xf numFmtId="0" fontId="1" fillId="0" borderId="0" xfId="0" applyFont="1"/>
    <xf numFmtId="0" fontId="1" fillId="0" borderId="0" xfId="0" applyFont="1" applyBorder="1" applyAlignment="1"/>
    <xf numFmtId="0" fontId="26" fillId="0" borderId="0" xfId="0" applyNumberFormat="1" applyFont="1" applyBorder="1" applyAlignment="1">
      <alignment horizontal="right"/>
    </xf>
    <xf numFmtId="0" fontId="1" fillId="0" borderId="0" xfId="0" applyFont="1" applyAlignment="1"/>
    <xf numFmtId="0" fontId="1" fillId="0" borderId="0" xfId="0" applyFont="1" applyAlignment="1">
      <alignment vertical="top"/>
    </xf>
    <xf numFmtId="0" fontId="27" fillId="0" borderId="6" xfId="0" applyFont="1" applyBorder="1"/>
    <xf numFmtId="0" fontId="28" fillId="0" borderId="6" xfId="0" applyFont="1" applyBorder="1" applyAlignment="1">
      <alignment vertical="top"/>
    </xf>
    <xf numFmtId="0" fontId="1" fillId="0" borderId="7" xfId="0" applyFont="1" applyBorder="1" applyAlignment="1">
      <alignment vertical="top"/>
    </xf>
    <xf numFmtId="0" fontId="29" fillId="0" borderId="0" xfId="0" applyFont="1" applyAlignment="1">
      <alignment horizontal="left" vertical="top" wrapText="1" readingOrder="1"/>
    </xf>
    <xf numFmtId="0" fontId="30" fillId="0" borderId="0" xfId="0" applyFont="1"/>
    <xf numFmtId="0" fontId="31" fillId="0" borderId="0" xfId="0" applyFont="1"/>
    <xf numFmtId="0" fontId="28" fillId="0" borderId="0" xfId="0" applyFont="1" applyAlignment="1">
      <alignment horizontal="right" vertical="top"/>
    </xf>
    <xf numFmtId="0" fontId="28" fillId="0" borderId="0" xfId="0" applyFont="1" applyAlignment="1">
      <alignment vertical="top"/>
    </xf>
    <xf numFmtId="0" fontId="28" fillId="0" borderId="0" xfId="0" applyFont="1" applyAlignment="1">
      <alignment vertical="top" wrapText="1"/>
    </xf>
    <xf numFmtId="0" fontId="1" fillId="8" borderId="0" xfId="0" applyFont="1" applyFill="1" applyAlignment="1">
      <alignment horizontal="right" vertical="top"/>
    </xf>
    <xf numFmtId="0" fontId="32" fillId="8" borderId="0" xfId="0" applyFont="1" applyFill="1" applyAlignment="1"/>
    <xf numFmtId="0" fontId="1" fillId="8" borderId="0" xfId="0" applyFont="1" applyFill="1"/>
    <xf numFmtId="0" fontId="33" fillId="7" borderId="0" xfId="0" applyFont="1" applyFill="1" applyAlignment="1">
      <alignment horizontal="center"/>
    </xf>
    <xf numFmtId="0" fontId="34" fillId="0" borderId="0" xfId="2" applyFont="1" applyAlignment="1" applyProtection="1">
      <alignment horizontal="left" indent="1"/>
    </xf>
    <xf numFmtId="0" fontId="35" fillId="0" borderId="0" xfId="0" applyFont="1"/>
    <xf numFmtId="0" fontId="20" fillId="0" borderId="0" xfId="0" applyFont="1"/>
    <xf numFmtId="0" fontId="36" fillId="0" borderId="0" xfId="0" applyFont="1" applyAlignment="1" applyProtection="1">
      <alignment horizontal="left" indent="1"/>
    </xf>
    <xf numFmtId="0" fontId="28" fillId="0" borderId="0" xfId="0" applyFont="1"/>
    <xf numFmtId="167" fontId="1" fillId="0" borderId="0" xfId="0" applyNumberFormat="1" applyFont="1"/>
    <xf numFmtId="0" fontId="24" fillId="7" borderId="0" xfId="0" applyFont="1" applyFill="1" applyBorder="1" applyAlignment="1">
      <alignment horizontal="left" vertical="center"/>
    </xf>
    <xf numFmtId="0" fontId="0" fillId="0" borderId="0" xfId="0" applyFill="1" applyBorder="1"/>
    <xf numFmtId="0" fontId="0" fillId="0" borderId="0" xfId="0" applyBorder="1"/>
    <xf numFmtId="0" fontId="37" fillId="0" borderId="0" xfId="0" applyFont="1" applyAlignment="1">
      <alignment horizontal="left" vertical="top" wrapText="1"/>
    </xf>
    <xf numFmtId="0" fontId="1" fillId="9" borderId="0" xfId="0" applyFont="1" applyFill="1" applyBorder="1"/>
    <xf numFmtId="0" fontId="28" fillId="0" borderId="8" xfId="0" applyFont="1" applyBorder="1"/>
    <xf numFmtId="0" fontId="0" fillId="9" borderId="0" xfId="0" applyFill="1" applyBorder="1"/>
    <xf numFmtId="0" fontId="44" fillId="0" borderId="0" xfId="2" applyBorder="1" applyAlignment="1" applyProtection="1">
      <alignment horizontal="left" vertical="top"/>
    </xf>
    <xf numFmtId="0" fontId="38" fillId="0" borderId="9" xfId="0" applyFont="1" applyBorder="1" applyAlignment="1">
      <alignment horizontal="left" wrapText="1"/>
    </xf>
    <xf numFmtId="0" fontId="31" fillId="0" borderId="10" xfId="0" applyFont="1" applyBorder="1" applyAlignment="1">
      <alignment horizontal="left" wrapText="1"/>
    </xf>
    <xf numFmtId="0" fontId="27" fillId="9" borderId="0" xfId="0" applyFont="1" applyFill="1" applyBorder="1"/>
    <xf numFmtId="0" fontId="38" fillId="0" borderId="10" xfId="0" applyFont="1" applyBorder="1" applyAlignment="1">
      <alignment horizontal="left" wrapText="1"/>
    </xf>
    <xf numFmtId="0" fontId="1" fillId="9" borderId="0" xfId="0" applyFont="1" applyFill="1" applyBorder="1" applyAlignment="1">
      <alignment vertical="top"/>
    </xf>
    <xf numFmtId="0" fontId="28" fillId="9" borderId="0" xfId="0" applyFont="1" applyFill="1" applyBorder="1" applyAlignment="1">
      <alignment horizontal="right" vertical="top"/>
    </xf>
    <xf numFmtId="0" fontId="38" fillId="0" borderId="10" xfId="0" applyFont="1" applyBorder="1" applyAlignment="1">
      <alignment horizontal="left"/>
    </xf>
    <xf numFmtId="0" fontId="37" fillId="9" borderId="0" xfId="0" applyFont="1" applyFill="1" applyBorder="1" applyAlignment="1">
      <alignment horizontal="left" vertical="top" wrapText="1"/>
    </xf>
    <xf numFmtId="0" fontId="28" fillId="9" borderId="0" xfId="0" applyFont="1" applyFill="1" applyBorder="1" applyAlignment="1">
      <alignment vertical="top"/>
    </xf>
    <xf numFmtId="0" fontId="28" fillId="9" borderId="0" xfId="0" applyFont="1" applyFill="1" applyBorder="1" applyAlignment="1">
      <alignment vertical="top" wrapText="1"/>
    </xf>
    <xf numFmtId="0" fontId="0" fillId="9" borderId="0" xfId="0" applyFill="1" applyBorder="1" applyAlignment="1">
      <alignment horizontal="right" vertical="top"/>
    </xf>
    <xf numFmtId="0" fontId="32" fillId="9" borderId="0" xfId="0" applyFont="1" applyFill="1" applyBorder="1" applyAlignment="1"/>
    <xf numFmtId="0" fontId="40" fillId="9" borderId="0" xfId="0" applyFont="1" applyFill="1" applyBorder="1" applyAlignment="1">
      <alignment horizontal="center"/>
    </xf>
    <xf numFmtId="0" fontId="34" fillId="9" borderId="0" xfId="2" applyFont="1" applyFill="1" applyBorder="1" applyAlignment="1" applyProtection="1">
      <alignment horizontal="left" indent="1"/>
    </xf>
    <xf numFmtId="0" fontId="36" fillId="9" borderId="0" xfId="0" applyFont="1" applyFill="1" applyBorder="1" applyAlignment="1" applyProtection="1">
      <alignment horizontal="left" indent="1"/>
    </xf>
    <xf numFmtId="0" fontId="28" fillId="9" borderId="0" xfId="0" applyFont="1" applyFill="1" applyBorder="1"/>
    <xf numFmtId="0" fontId="29" fillId="0" borderId="0" xfId="0" applyFont="1" applyAlignment="1">
      <alignment horizontal="left" vertical="center" wrapText="1" readingOrder="1"/>
    </xf>
    <xf numFmtId="0" fontId="29" fillId="0" borderId="0" xfId="0" applyFont="1" applyAlignment="1">
      <alignment horizontal="left" vertical="top" readingOrder="1"/>
    </xf>
    <xf numFmtId="0" fontId="0" fillId="10" borderId="0" xfId="0" applyFont="1" applyFill="1" applyProtection="1"/>
    <xf numFmtId="0" fontId="18" fillId="10" borderId="0" xfId="0" applyFont="1" applyFill="1" applyAlignment="1" applyProtection="1">
      <alignment horizontal="right" indent="1"/>
    </xf>
    <xf numFmtId="0" fontId="18" fillId="10" borderId="0" xfId="0" applyFont="1" applyFill="1" applyProtection="1"/>
    <xf numFmtId="0" fontId="18" fillId="10" borderId="0" xfId="0" applyFont="1" applyFill="1" applyBorder="1" applyAlignment="1" applyProtection="1">
      <alignment horizontal="right" indent="1"/>
    </xf>
    <xf numFmtId="14" fontId="18" fillId="10" borderId="5" xfId="1" applyNumberFormat="1" applyFont="1" applyFill="1" applyBorder="1" applyAlignment="1" applyProtection="1">
      <alignment horizontal="right"/>
    </xf>
    <xf numFmtId="167" fontId="18" fillId="10" borderId="0" xfId="1" applyNumberFormat="1" applyFont="1" applyFill="1" applyBorder="1" applyAlignment="1" applyProtection="1">
      <alignment horizontal="right"/>
    </xf>
    <xf numFmtId="0" fontId="0" fillId="10" borderId="0" xfId="0" applyFill="1" applyProtection="1"/>
    <xf numFmtId="0" fontId="9" fillId="10" borderId="0" xfId="0" applyFont="1" applyFill="1" applyAlignment="1" applyProtection="1">
      <alignment horizontal="center"/>
    </xf>
    <xf numFmtId="14" fontId="4" fillId="10" borderId="0" xfId="0" applyNumberFormat="1" applyFont="1" applyFill="1" applyAlignment="1" applyProtection="1">
      <alignment horizontal="right"/>
    </xf>
    <xf numFmtId="168" fontId="9" fillId="10" borderId="0" xfId="0" applyNumberFormat="1" applyFont="1" applyFill="1" applyAlignment="1" applyProtection="1">
      <alignment horizontal="center"/>
    </xf>
    <xf numFmtId="0" fontId="18" fillId="11" borderId="11" xfId="0" applyFont="1" applyFill="1" applyBorder="1" applyAlignment="1" applyProtection="1">
      <alignment horizontal="center"/>
    </xf>
    <xf numFmtId="0" fontId="18" fillId="11" borderId="11" xfId="0" applyFont="1" applyFill="1" applyBorder="1" applyAlignment="1" applyProtection="1">
      <alignment horizontal="right" wrapText="1"/>
    </xf>
    <xf numFmtId="0" fontId="0" fillId="12" borderId="0" xfId="0" applyFont="1" applyFill="1" applyProtection="1"/>
    <xf numFmtId="0" fontId="21" fillId="12" borderId="0" xfId="0" applyFont="1" applyFill="1" applyAlignment="1" applyProtection="1">
      <alignment horizontal="right" indent="1"/>
    </xf>
    <xf numFmtId="0" fontId="18" fillId="12" borderId="0" xfId="0" applyFont="1" applyFill="1" applyAlignment="1" applyProtection="1">
      <alignment horizontal="right" indent="1"/>
    </xf>
    <xf numFmtId="167" fontId="18" fillId="12" borderId="0" xfId="1" applyNumberFormat="1" applyFont="1" applyFill="1" applyBorder="1" applyAlignment="1" applyProtection="1">
      <alignment horizontal="right" vertical="center"/>
    </xf>
    <xf numFmtId="0" fontId="3" fillId="0" borderId="0" xfId="2" applyFont="1" applyBorder="1" applyAlignment="1" applyProtection="1">
      <alignment horizontal="left"/>
    </xf>
    <xf numFmtId="0" fontId="13" fillId="13" borderId="0" xfId="0" applyFont="1" applyFill="1" applyBorder="1" applyProtection="1"/>
    <xf numFmtId="0" fontId="5" fillId="13" borderId="0" xfId="0" applyFont="1" applyFill="1" applyBorder="1" applyAlignment="1" applyProtection="1">
      <alignment horizontal="left" vertical="center" indent="1"/>
    </xf>
    <xf numFmtId="0" fontId="5" fillId="13" borderId="4" xfId="0" applyFont="1" applyFill="1" applyBorder="1" applyAlignment="1" applyProtection="1">
      <alignment horizontal="left" vertical="center" indent="1"/>
    </xf>
    <xf numFmtId="0" fontId="19" fillId="13" borderId="0" xfId="0" applyFont="1" applyFill="1" applyBorder="1" applyAlignment="1" applyProtection="1">
      <alignment horizontal="left" vertical="center" indent="1"/>
    </xf>
    <xf numFmtId="0" fontId="45" fillId="0" borderId="10" xfId="2" applyFont="1" applyBorder="1" applyAlignment="1" applyProtection="1">
      <alignment horizontal="left" wrapText="1"/>
    </xf>
    <xf numFmtId="0" fontId="39" fillId="0" borderId="10" xfId="0" applyFont="1" applyBorder="1" applyAlignment="1">
      <alignment horizontal="left" wrapText="1"/>
    </xf>
    <xf numFmtId="0" fontId="18" fillId="14" borderId="1" xfId="0" applyFont="1" applyFill="1" applyBorder="1" applyAlignment="1" applyProtection="1">
      <alignment horizontal="center"/>
      <protection locked="0"/>
    </xf>
    <xf numFmtId="0" fontId="5" fillId="0" borderId="0" xfId="0" applyFont="1" applyFill="1" applyBorder="1" applyAlignment="1" applyProtection="1">
      <alignment horizontal="left" vertical="center" indent="1"/>
    </xf>
    <xf numFmtId="0" fontId="18" fillId="0" borderId="0" xfId="0" applyFont="1" applyFill="1" applyAlignment="1" applyProtection="1">
      <alignment horizontal="right" indent="1"/>
    </xf>
    <xf numFmtId="0" fontId="18" fillId="0" borderId="0" xfId="0" applyFont="1" applyFill="1" applyBorder="1" applyAlignment="1" applyProtection="1">
      <alignment horizontal="center" vertical="center"/>
    </xf>
    <xf numFmtId="14" fontId="18" fillId="0" borderId="0" xfId="0" applyNumberFormat="1" applyFont="1" applyFill="1" applyBorder="1" applyAlignment="1" applyProtection="1">
      <alignment horizontal="center" vertical="center"/>
    </xf>
    <xf numFmtId="167" fontId="18" fillId="0" borderId="0" xfId="1" applyNumberFormat="1" applyFont="1" applyFill="1" applyBorder="1" applyAlignment="1" applyProtection="1">
      <alignment horizontal="right" vertical="center"/>
    </xf>
    <xf numFmtId="0" fontId="21" fillId="0" borderId="0" xfId="0" applyFont="1" applyFill="1" applyAlignment="1" applyProtection="1">
      <alignment horizontal="right" indent="1"/>
    </xf>
    <xf numFmtId="0" fontId="42" fillId="0" borderId="0" xfId="0" applyFont="1" applyFill="1" applyProtection="1"/>
    <xf numFmtId="167" fontId="18" fillId="0" borderId="5" xfId="1" applyNumberFormat="1" applyFont="1" applyFill="1" applyBorder="1" applyAlignment="1" applyProtection="1">
      <alignment vertical="center"/>
      <protection locked="0"/>
    </xf>
    <xf numFmtId="167" fontId="18" fillId="0" borderId="0" xfId="1" applyNumberFormat="1" applyFont="1" applyFill="1" applyBorder="1" applyAlignment="1" applyProtection="1">
      <alignment vertical="center"/>
      <protection locked="0"/>
    </xf>
    <xf numFmtId="167" fontId="21" fillId="0" borderId="0" xfId="1" applyNumberFormat="1" applyFont="1" applyFill="1" applyBorder="1" applyAlignment="1" applyProtection="1">
      <alignment horizontal="right" vertical="center"/>
    </xf>
    <xf numFmtId="14" fontId="18" fillId="0" borderId="0" xfId="0" applyNumberFormat="1" applyFont="1" applyFill="1" applyBorder="1" applyAlignment="1" applyProtection="1">
      <alignment horizontal="right" vertical="center"/>
      <protection locked="0"/>
    </xf>
    <xf numFmtId="0" fontId="43" fillId="0" borderId="0" xfId="3" applyNumberFormat="1" applyFont="1" applyFill="1" applyBorder="1" applyAlignment="1" applyProtection="1">
      <alignment horizontal="right"/>
      <protection locked="0"/>
    </xf>
    <xf numFmtId="10" fontId="43" fillId="0" borderId="0" xfId="3" applyNumberFormat="1" applyFont="1" applyFill="1" applyBorder="1" applyAlignment="1" applyProtection="1">
      <alignment horizontal="right"/>
      <protection locked="0"/>
    </xf>
    <xf numFmtId="167" fontId="43" fillId="0" borderId="0" xfId="1" applyNumberFormat="1" applyFont="1" applyFill="1" applyBorder="1" applyAlignment="1" applyProtection="1">
      <alignment horizontal="center"/>
    </xf>
    <xf numFmtId="170" fontId="9" fillId="10" borderId="0" xfId="0" applyNumberFormat="1" applyFont="1" applyFill="1" applyProtection="1"/>
    <xf numFmtId="170" fontId="18" fillId="0" borderId="3" xfId="1" applyNumberFormat="1" applyFont="1" applyFill="1" applyBorder="1" applyAlignment="1" applyProtection="1">
      <alignment horizontal="center"/>
      <protection locked="0"/>
    </xf>
    <xf numFmtId="166" fontId="18" fillId="14" borderId="3" xfId="1" applyNumberFormat="1" applyFont="1" applyFill="1" applyBorder="1" applyAlignment="1" applyProtection="1">
      <alignment horizontal="center"/>
      <protection locked="0"/>
    </xf>
    <xf numFmtId="170" fontId="18" fillId="14" borderId="3" xfId="1" applyNumberFormat="1" applyFont="1" applyFill="1" applyBorder="1" applyAlignment="1" applyProtection="1">
      <alignment horizontal="right"/>
      <protection locked="0"/>
    </xf>
    <xf numFmtId="170" fontId="21" fillId="14" borderId="5" xfId="1" applyNumberFormat="1" applyFont="1" applyFill="1" applyBorder="1" applyAlignment="1" applyProtection="1">
      <alignment horizontal="right" vertical="center"/>
    </xf>
    <xf numFmtId="170" fontId="18" fillId="0" borderId="1" xfId="1" applyNumberFormat="1" applyFont="1" applyFill="1" applyBorder="1" applyAlignment="1" applyProtection="1">
      <alignment vertical="center"/>
      <protection locked="0"/>
    </xf>
    <xf numFmtId="170" fontId="18" fillId="14" borderId="0" xfId="1" applyNumberFormat="1" applyFont="1" applyFill="1" applyBorder="1" applyAlignment="1" applyProtection="1">
      <alignment horizontal="right" vertical="center"/>
    </xf>
    <xf numFmtId="170" fontId="18" fillId="10" borderId="5" xfId="1" applyNumberFormat="1" applyFont="1" applyFill="1" applyBorder="1" applyAlignment="1" applyProtection="1">
      <alignment horizontal="center" vertical="center"/>
    </xf>
    <xf numFmtId="170" fontId="22" fillId="3" borderId="1" xfId="1" applyNumberFormat="1" applyFont="1" applyFill="1" applyBorder="1" applyAlignment="1" applyProtection="1">
      <alignment vertical="center"/>
    </xf>
  </cellXfs>
  <cellStyles count="4">
    <cellStyle name="Currency" xfId="1" builtinId="4"/>
    <cellStyle name="Hyperlink" xfId="2" builtinId="8" customBuiltin="1"/>
    <cellStyle name="Normal" xfId="0" builtinId="0"/>
    <cellStyle name="Percent" xfId="3" builtinId="5"/>
  </cellStyles>
  <dxfs count="6">
    <dxf>
      <font>
        <b/>
        <i val="0"/>
        <condense val="0"/>
        <extend val="0"/>
        <color indexed="56"/>
      </font>
      <fill>
        <patternFill>
          <bgColor indexed="46"/>
        </patternFill>
      </fill>
    </dxf>
    <dxf>
      <font>
        <b/>
        <i val="0"/>
        <condense val="0"/>
        <extend val="0"/>
        <color indexed="56"/>
      </font>
      <fill>
        <patternFill>
          <bgColor indexed="46"/>
        </patternFill>
      </fill>
    </dxf>
    <dxf>
      <font>
        <color auto="1"/>
      </font>
    </dxf>
    <dxf>
      <fill>
        <patternFill patternType="none">
          <bgColor auto="1"/>
        </patternFill>
      </fill>
    </dxf>
    <dxf>
      <border>
        <bottom style="thin">
          <color indexed="23"/>
        </bottom>
      </border>
    </dxf>
    <dxf>
      <border>
        <left/>
        <right/>
        <top/>
        <bottom style="thin">
          <color indexed="23"/>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DDDDDD"/>
      <rgbColor rgb="005F5F5F"/>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731145456396125"/>
          <c:y val="6.9105965391440358E-2"/>
          <c:w val="0.76737273321364774"/>
          <c:h val="0.72764516500398968"/>
        </c:manualLayout>
      </c:layout>
      <c:lineChart>
        <c:grouping val="standard"/>
        <c:varyColors val="0"/>
        <c:ser>
          <c:idx val="1"/>
          <c:order val="0"/>
          <c:tx>
            <c:v>No Extra Payments</c:v>
          </c:tx>
          <c:spPr>
            <a:ln w="12700">
              <a:solidFill>
                <a:srgbClr val="FF00FF"/>
              </a:solidFill>
              <a:prstDash val="solid"/>
            </a:ln>
          </c:spPr>
          <c:marker>
            <c:symbol val="none"/>
          </c:marker>
          <c:cat>
            <c:numRef>
              <c:f>[0]!chart_date_noextra</c:f>
              <c:numCache>
                <c:formatCode>m/d/yyyy</c:formatCode>
                <c:ptCount val="300"/>
                <c:pt idx="0">
                  <c:v>43466</c:v>
                </c:pt>
                <c:pt idx="1">
                  <c:v>43497</c:v>
                </c:pt>
                <c:pt idx="2">
                  <c:v>43525</c:v>
                </c:pt>
                <c:pt idx="3">
                  <c:v>43556</c:v>
                </c:pt>
                <c:pt idx="4">
                  <c:v>43586</c:v>
                </c:pt>
                <c:pt idx="5">
                  <c:v>43617</c:v>
                </c:pt>
                <c:pt idx="6">
                  <c:v>43647</c:v>
                </c:pt>
                <c:pt idx="7">
                  <c:v>43678</c:v>
                </c:pt>
                <c:pt idx="8">
                  <c:v>43709</c:v>
                </c:pt>
                <c:pt idx="9">
                  <c:v>43739</c:v>
                </c:pt>
                <c:pt idx="10">
                  <c:v>43770</c:v>
                </c:pt>
                <c:pt idx="11">
                  <c:v>43800</c:v>
                </c:pt>
                <c:pt idx="12">
                  <c:v>43831</c:v>
                </c:pt>
                <c:pt idx="13">
                  <c:v>43862</c:v>
                </c:pt>
                <c:pt idx="14">
                  <c:v>43891</c:v>
                </c:pt>
                <c:pt idx="15">
                  <c:v>43922</c:v>
                </c:pt>
                <c:pt idx="16">
                  <c:v>43952</c:v>
                </c:pt>
                <c:pt idx="17">
                  <c:v>43983</c:v>
                </c:pt>
                <c:pt idx="18">
                  <c:v>44013</c:v>
                </c:pt>
                <c:pt idx="19">
                  <c:v>44044</c:v>
                </c:pt>
                <c:pt idx="20">
                  <c:v>44075</c:v>
                </c:pt>
                <c:pt idx="21">
                  <c:v>44105</c:v>
                </c:pt>
                <c:pt idx="22">
                  <c:v>44136</c:v>
                </c:pt>
                <c:pt idx="23">
                  <c:v>44166</c:v>
                </c:pt>
                <c:pt idx="24">
                  <c:v>44197</c:v>
                </c:pt>
                <c:pt idx="25">
                  <c:v>44228</c:v>
                </c:pt>
                <c:pt idx="26">
                  <c:v>44256</c:v>
                </c:pt>
                <c:pt idx="27">
                  <c:v>44287</c:v>
                </c:pt>
                <c:pt idx="28">
                  <c:v>44317</c:v>
                </c:pt>
                <c:pt idx="29">
                  <c:v>44348</c:v>
                </c:pt>
                <c:pt idx="30">
                  <c:v>44378</c:v>
                </c:pt>
                <c:pt idx="31">
                  <c:v>44409</c:v>
                </c:pt>
                <c:pt idx="32">
                  <c:v>44440</c:v>
                </c:pt>
                <c:pt idx="33">
                  <c:v>44470</c:v>
                </c:pt>
                <c:pt idx="34">
                  <c:v>44501</c:v>
                </c:pt>
                <c:pt idx="35">
                  <c:v>44531</c:v>
                </c:pt>
                <c:pt idx="36">
                  <c:v>44562</c:v>
                </c:pt>
                <c:pt idx="37">
                  <c:v>44593</c:v>
                </c:pt>
                <c:pt idx="38">
                  <c:v>44621</c:v>
                </c:pt>
                <c:pt idx="39">
                  <c:v>44652</c:v>
                </c:pt>
                <c:pt idx="40">
                  <c:v>44682</c:v>
                </c:pt>
                <c:pt idx="41">
                  <c:v>44713</c:v>
                </c:pt>
                <c:pt idx="42">
                  <c:v>44743</c:v>
                </c:pt>
                <c:pt idx="43">
                  <c:v>44774</c:v>
                </c:pt>
                <c:pt idx="44">
                  <c:v>44805</c:v>
                </c:pt>
                <c:pt idx="45">
                  <c:v>44835</c:v>
                </c:pt>
                <c:pt idx="46">
                  <c:v>44866</c:v>
                </c:pt>
                <c:pt idx="47">
                  <c:v>44896</c:v>
                </c:pt>
                <c:pt idx="48">
                  <c:v>44927</c:v>
                </c:pt>
                <c:pt idx="49">
                  <c:v>44958</c:v>
                </c:pt>
                <c:pt idx="50">
                  <c:v>44986</c:v>
                </c:pt>
                <c:pt idx="51">
                  <c:v>45017</c:v>
                </c:pt>
                <c:pt idx="52">
                  <c:v>45047</c:v>
                </c:pt>
                <c:pt idx="53">
                  <c:v>45078</c:v>
                </c:pt>
                <c:pt idx="54">
                  <c:v>45108</c:v>
                </c:pt>
                <c:pt idx="55">
                  <c:v>45139</c:v>
                </c:pt>
                <c:pt idx="56">
                  <c:v>45170</c:v>
                </c:pt>
                <c:pt idx="57">
                  <c:v>45200</c:v>
                </c:pt>
                <c:pt idx="58">
                  <c:v>45231</c:v>
                </c:pt>
                <c:pt idx="59">
                  <c:v>45261</c:v>
                </c:pt>
                <c:pt idx="60">
                  <c:v>45292</c:v>
                </c:pt>
                <c:pt idx="61">
                  <c:v>45323</c:v>
                </c:pt>
                <c:pt idx="62">
                  <c:v>45352</c:v>
                </c:pt>
                <c:pt idx="63">
                  <c:v>45383</c:v>
                </c:pt>
                <c:pt idx="64">
                  <c:v>45413</c:v>
                </c:pt>
                <c:pt idx="65">
                  <c:v>45444</c:v>
                </c:pt>
                <c:pt idx="66">
                  <c:v>45474</c:v>
                </c:pt>
                <c:pt idx="67">
                  <c:v>45505</c:v>
                </c:pt>
                <c:pt idx="68">
                  <c:v>45536</c:v>
                </c:pt>
                <c:pt idx="69">
                  <c:v>45566</c:v>
                </c:pt>
                <c:pt idx="70">
                  <c:v>45597</c:v>
                </c:pt>
                <c:pt idx="71">
                  <c:v>45627</c:v>
                </c:pt>
                <c:pt idx="72">
                  <c:v>45658</c:v>
                </c:pt>
                <c:pt idx="73">
                  <c:v>45689</c:v>
                </c:pt>
                <c:pt idx="74">
                  <c:v>45717</c:v>
                </c:pt>
                <c:pt idx="75">
                  <c:v>45748</c:v>
                </c:pt>
                <c:pt idx="76">
                  <c:v>45778</c:v>
                </c:pt>
                <c:pt idx="77">
                  <c:v>45809</c:v>
                </c:pt>
                <c:pt idx="78">
                  <c:v>45839</c:v>
                </c:pt>
                <c:pt idx="79">
                  <c:v>45870</c:v>
                </c:pt>
                <c:pt idx="80">
                  <c:v>45901</c:v>
                </c:pt>
                <c:pt idx="81">
                  <c:v>45931</c:v>
                </c:pt>
                <c:pt idx="82">
                  <c:v>45962</c:v>
                </c:pt>
                <c:pt idx="83">
                  <c:v>45992</c:v>
                </c:pt>
                <c:pt idx="84">
                  <c:v>46023</c:v>
                </c:pt>
                <c:pt idx="85">
                  <c:v>46054</c:v>
                </c:pt>
                <c:pt idx="86">
                  <c:v>46082</c:v>
                </c:pt>
                <c:pt idx="87">
                  <c:v>46113</c:v>
                </c:pt>
                <c:pt idx="88">
                  <c:v>46143</c:v>
                </c:pt>
                <c:pt idx="89">
                  <c:v>46174</c:v>
                </c:pt>
                <c:pt idx="90">
                  <c:v>46204</c:v>
                </c:pt>
                <c:pt idx="91">
                  <c:v>46235</c:v>
                </c:pt>
                <c:pt idx="92">
                  <c:v>46266</c:v>
                </c:pt>
                <c:pt idx="93">
                  <c:v>46296</c:v>
                </c:pt>
                <c:pt idx="94">
                  <c:v>46327</c:v>
                </c:pt>
                <c:pt idx="95">
                  <c:v>46357</c:v>
                </c:pt>
                <c:pt idx="96">
                  <c:v>46388</c:v>
                </c:pt>
                <c:pt idx="97">
                  <c:v>46419</c:v>
                </c:pt>
                <c:pt idx="98">
                  <c:v>46447</c:v>
                </c:pt>
                <c:pt idx="99">
                  <c:v>46478</c:v>
                </c:pt>
                <c:pt idx="100">
                  <c:v>46508</c:v>
                </c:pt>
                <c:pt idx="101">
                  <c:v>46539</c:v>
                </c:pt>
                <c:pt idx="102">
                  <c:v>46569</c:v>
                </c:pt>
                <c:pt idx="103">
                  <c:v>46600</c:v>
                </c:pt>
                <c:pt idx="104">
                  <c:v>46631</c:v>
                </c:pt>
                <c:pt idx="105">
                  <c:v>46661</c:v>
                </c:pt>
                <c:pt idx="106">
                  <c:v>46692</c:v>
                </c:pt>
                <c:pt idx="107">
                  <c:v>46722</c:v>
                </c:pt>
                <c:pt idx="108">
                  <c:v>46753</c:v>
                </c:pt>
                <c:pt idx="109">
                  <c:v>46784</c:v>
                </c:pt>
                <c:pt idx="110">
                  <c:v>46813</c:v>
                </c:pt>
                <c:pt idx="111">
                  <c:v>46844</c:v>
                </c:pt>
                <c:pt idx="112">
                  <c:v>46874</c:v>
                </c:pt>
                <c:pt idx="113">
                  <c:v>46905</c:v>
                </c:pt>
                <c:pt idx="114">
                  <c:v>46935</c:v>
                </c:pt>
                <c:pt idx="115">
                  <c:v>46966</c:v>
                </c:pt>
                <c:pt idx="116">
                  <c:v>46997</c:v>
                </c:pt>
                <c:pt idx="117">
                  <c:v>47027</c:v>
                </c:pt>
                <c:pt idx="118">
                  <c:v>47058</c:v>
                </c:pt>
                <c:pt idx="119">
                  <c:v>47088</c:v>
                </c:pt>
                <c:pt idx="120">
                  <c:v>47119</c:v>
                </c:pt>
                <c:pt idx="121">
                  <c:v>47150</c:v>
                </c:pt>
                <c:pt idx="122">
                  <c:v>47178</c:v>
                </c:pt>
                <c:pt idx="123">
                  <c:v>47209</c:v>
                </c:pt>
                <c:pt idx="124">
                  <c:v>47239</c:v>
                </c:pt>
                <c:pt idx="125">
                  <c:v>47270</c:v>
                </c:pt>
                <c:pt idx="126">
                  <c:v>47300</c:v>
                </c:pt>
                <c:pt idx="127">
                  <c:v>47331</c:v>
                </c:pt>
                <c:pt idx="128">
                  <c:v>47362</c:v>
                </c:pt>
                <c:pt idx="129">
                  <c:v>47392</c:v>
                </c:pt>
                <c:pt idx="130">
                  <c:v>47423</c:v>
                </c:pt>
                <c:pt idx="131">
                  <c:v>47453</c:v>
                </c:pt>
                <c:pt idx="132">
                  <c:v>47484</c:v>
                </c:pt>
                <c:pt idx="133">
                  <c:v>47515</c:v>
                </c:pt>
                <c:pt idx="134">
                  <c:v>47543</c:v>
                </c:pt>
                <c:pt idx="135">
                  <c:v>47574</c:v>
                </c:pt>
                <c:pt idx="136">
                  <c:v>47604</c:v>
                </c:pt>
                <c:pt idx="137">
                  <c:v>47635</c:v>
                </c:pt>
                <c:pt idx="138">
                  <c:v>47665</c:v>
                </c:pt>
                <c:pt idx="139">
                  <c:v>47696</c:v>
                </c:pt>
                <c:pt idx="140">
                  <c:v>47727</c:v>
                </c:pt>
                <c:pt idx="141">
                  <c:v>47757</c:v>
                </c:pt>
                <c:pt idx="142">
                  <c:v>47788</c:v>
                </c:pt>
                <c:pt idx="143">
                  <c:v>47818</c:v>
                </c:pt>
                <c:pt idx="144">
                  <c:v>47849</c:v>
                </c:pt>
                <c:pt idx="145">
                  <c:v>47880</c:v>
                </c:pt>
                <c:pt idx="146">
                  <c:v>47908</c:v>
                </c:pt>
                <c:pt idx="147">
                  <c:v>47939</c:v>
                </c:pt>
                <c:pt idx="148">
                  <c:v>47969</c:v>
                </c:pt>
                <c:pt idx="149">
                  <c:v>48000</c:v>
                </c:pt>
                <c:pt idx="150">
                  <c:v>48030</c:v>
                </c:pt>
                <c:pt idx="151">
                  <c:v>48061</c:v>
                </c:pt>
                <c:pt idx="152">
                  <c:v>48092</c:v>
                </c:pt>
                <c:pt idx="153">
                  <c:v>48122</c:v>
                </c:pt>
                <c:pt idx="154">
                  <c:v>48153</c:v>
                </c:pt>
                <c:pt idx="155">
                  <c:v>48183</c:v>
                </c:pt>
                <c:pt idx="156">
                  <c:v>48214</c:v>
                </c:pt>
                <c:pt idx="157">
                  <c:v>48245</c:v>
                </c:pt>
                <c:pt idx="158">
                  <c:v>48274</c:v>
                </c:pt>
                <c:pt idx="159">
                  <c:v>48305</c:v>
                </c:pt>
                <c:pt idx="160">
                  <c:v>48335</c:v>
                </c:pt>
                <c:pt idx="161">
                  <c:v>48366</c:v>
                </c:pt>
                <c:pt idx="162">
                  <c:v>48396</c:v>
                </c:pt>
                <c:pt idx="163">
                  <c:v>48427</c:v>
                </c:pt>
                <c:pt idx="164">
                  <c:v>48458</c:v>
                </c:pt>
                <c:pt idx="165">
                  <c:v>48488</c:v>
                </c:pt>
                <c:pt idx="166">
                  <c:v>48519</c:v>
                </c:pt>
                <c:pt idx="167">
                  <c:v>48549</c:v>
                </c:pt>
                <c:pt idx="168">
                  <c:v>48580</c:v>
                </c:pt>
                <c:pt idx="169">
                  <c:v>48611</c:v>
                </c:pt>
                <c:pt idx="170">
                  <c:v>48639</c:v>
                </c:pt>
                <c:pt idx="171">
                  <c:v>48670</c:v>
                </c:pt>
                <c:pt idx="172">
                  <c:v>48700</c:v>
                </c:pt>
                <c:pt idx="173">
                  <c:v>48731</c:v>
                </c:pt>
                <c:pt idx="174">
                  <c:v>48761</c:v>
                </c:pt>
                <c:pt idx="175">
                  <c:v>48792</c:v>
                </c:pt>
                <c:pt idx="176">
                  <c:v>48823</c:v>
                </c:pt>
                <c:pt idx="177">
                  <c:v>48853</c:v>
                </c:pt>
                <c:pt idx="178">
                  <c:v>48884</c:v>
                </c:pt>
                <c:pt idx="179">
                  <c:v>48914</c:v>
                </c:pt>
                <c:pt idx="180">
                  <c:v>48945</c:v>
                </c:pt>
                <c:pt idx="181">
                  <c:v>48976</c:v>
                </c:pt>
                <c:pt idx="182">
                  <c:v>49004</c:v>
                </c:pt>
                <c:pt idx="183">
                  <c:v>49035</c:v>
                </c:pt>
                <c:pt idx="184">
                  <c:v>49065</c:v>
                </c:pt>
                <c:pt idx="185">
                  <c:v>49096</c:v>
                </c:pt>
                <c:pt idx="186">
                  <c:v>49126</c:v>
                </c:pt>
                <c:pt idx="187">
                  <c:v>49157</c:v>
                </c:pt>
                <c:pt idx="188">
                  <c:v>49188</c:v>
                </c:pt>
                <c:pt idx="189">
                  <c:v>49218</c:v>
                </c:pt>
                <c:pt idx="190">
                  <c:v>49249</c:v>
                </c:pt>
                <c:pt idx="191">
                  <c:v>49279</c:v>
                </c:pt>
                <c:pt idx="192">
                  <c:v>49310</c:v>
                </c:pt>
                <c:pt idx="193">
                  <c:v>49341</c:v>
                </c:pt>
                <c:pt idx="194">
                  <c:v>49369</c:v>
                </c:pt>
                <c:pt idx="195">
                  <c:v>49400</c:v>
                </c:pt>
                <c:pt idx="196">
                  <c:v>49430</c:v>
                </c:pt>
                <c:pt idx="197">
                  <c:v>49461</c:v>
                </c:pt>
                <c:pt idx="198">
                  <c:v>49491</c:v>
                </c:pt>
                <c:pt idx="199">
                  <c:v>49522</c:v>
                </c:pt>
                <c:pt idx="200">
                  <c:v>49553</c:v>
                </c:pt>
                <c:pt idx="201">
                  <c:v>49583</c:v>
                </c:pt>
                <c:pt idx="202">
                  <c:v>49614</c:v>
                </c:pt>
                <c:pt idx="203">
                  <c:v>49644</c:v>
                </c:pt>
                <c:pt idx="204">
                  <c:v>49675</c:v>
                </c:pt>
                <c:pt idx="205">
                  <c:v>49706</c:v>
                </c:pt>
                <c:pt idx="206">
                  <c:v>49735</c:v>
                </c:pt>
                <c:pt idx="207">
                  <c:v>49766</c:v>
                </c:pt>
                <c:pt idx="208">
                  <c:v>49796</c:v>
                </c:pt>
                <c:pt idx="209">
                  <c:v>49827</c:v>
                </c:pt>
                <c:pt idx="210">
                  <c:v>49857</c:v>
                </c:pt>
                <c:pt idx="211">
                  <c:v>49888</c:v>
                </c:pt>
                <c:pt idx="212">
                  <c:v>49919</c:v>
                </c:pt>
                <c:pt idx="213">
                  <c:v>49949</c:v>
                </c:pt>
                <c:pt idx="214">
                  <c:v>49980</c:v>
                </c:pt>
                <c:pt idx="215">
                  <c:v>50010</c:v>
                </c:pt>
                <c:pt idx="216">
                  <c:v>50041</c:v>
                </c:pt>
                <c:pt idx="217">
                  <c:v>50072</c:v>
                </c:pt>
                <c:pt idx="218">
                  <c:v>50100</c:v>
                </c:pt>
                <c:pt idx="219">
                  <c:v>50131</c:v>
                </c:pt>
                <c:pt idx="220">
                  <c:v>50161</c:v>
                </c:pt>
                <c:pt idx="221">
                  <c:v>50192</c:v>
                </c:pt>
                <c:pt idx="222">
                  <c:v>50222</c:v>
                </c:pt>
                <c:pt idx="223">
                  <c:v>50253</c:v>
                </c:pt>
                <c:pt idx="224">
                  <c:v>50284</c:v>
                </c:pt>
                <c:pt idx="225">
                  <c:v>50314</c:v>
                </c:pt>
                <c:pt idx="226">
                  <c:v>50345</c:v>
                </c:pt>
                <c:pt idx="227">
                  <c:v>50375</c:v>
                </c:pt>
                <c:pt idx="228">
                  <c:v>50406</c:v>
                </c:pt>
                <c:pt idx="229">
                  <c:v>50437</c:v>
                </c:pt>
                <c:pt idx="230">
                  <c:v>50465</c:v>
                </c:pt>
                <c:pt idx="231">
                  <c:v>50496</c:v>
                </c:pt>
                <c:pt idx="232">
                  <c:v>50526</c:v>
                </c:pt>
                <c:pt idx="233">
                  <c:v>50557</c:v>
                </c:pt>
                <c:pt idx="234">
                  <c:v>50587</c:v>
                </c:pt>
                <c:pt idx="235">
                  <c:v>50618</c:v>
                </c:pt>
                <c:pt idx="236">
                  <c:v>50649</c:v>
                </c:pt>
                <c:pt idx="237">
                  <c:v>50679</c:v>
                </c:pt>
                <c:pt idx="238">
                  <c:v>50710</c:v>
                </c:pt>
                <c:pt idx="239">
                  <c:v>50740</c:v>
                </c:pt>
                <c:pt idx="240">
                  <c:v>50771</c:v>
                </c:pt>
                <c:pt idx="241">
                  <c:v>50802</c:v>
                </c:pt>
                <c:pt idx="242">
                  <c:v>50830</c:v>
                </c:pt>
                <c:pt idx="243">
                  <c:v>50861</c:v>
                </c:pt>
                <c:pt idx="244">
                  <c:v>50891</c:v>
                </c:pt>
                <c:pt idx="245">
                  <c:v>50922</c:v>
                </c:pt>
                <c:pt idx="246">
                  <c:v>50952</c:v>
                </c:pt>
                <c:pt idx="247">
                  <c:v>50983</c:v>
                </c:pt>
                <c:pt idx="248">
                  <c:v>51014</c:v>
                </c:pt>
                <c:pt idx="249">
                  <c:v>51044</c:v>
                </c:pt>
                <c:pt idx="250">
                  <c:v>51075</c:v>
                </c:pt>
                <c:pt idx="251">
                  <c:v>51105</c:v>
                </c:pt>
                <c:pt idx="252">
                  <c:v>51136</c:v>
                </c:pt>
                <c:pt idx="253">
                  <c:v>51167</c:v>
                </c:pt>
                <c:pt idx="254">
                  <c:v>51196</c:v>
                </c:pt>
                <c:pt idx="255">
                  <c:v>51227</c:v>
                </c:pt>
                <c:pt idx="256">
                  <c:v>51257</c:v>
                </c:pt>
                <c:pt idx="257">
                  <c:v>51288</c:v>
                </c:pt>
                <c:pt idx="258">
                  <c:v>51318</c:v>
                </c:pt>
                <c:pt idx="259">
                  <c:v>51349</c:v>
                </c:pt>
                <c:pt idx="260">
                  <c:v>51380</c:v>
                </c:pt>
                <c:pt idx="261">
                  <c:v>51410</c:v>
                </c:pt>
                <c:pt idx="262">
                  <c:v>51441</c:v>
                </c:pt>
                <c:pt idx="263">
                  <c:v>51471</c:v>
                </c:pt>
                <c:pt idx="264">
                  <c:v>51502</c:v>
                </c:pt>
                <c:pt idx="265">
                  <c:v>51533</c:v>
                </c:pt>
                <c:pt idx="266">
                  <c:v>51561</c:v>
                </c:pt>
                <c:pt idx="267">
                  <c:v>51592</c:v>
                </c:pt>
                <c:pt idx="268">
                  <c:v>51622</c:v>
                </c:pt>
                <c:pt idx="269">
                  <c:v>51653</c:v>
                </c:pt>
                <c:pt idx="270">
                  <c:v>51683</c:v>
                </c:pt>
                <c:pt idx="271">
                  <c:v>51714</c:v>
                </c:pt>
                <c:pt idx="272">
                  <c:v>51745</c:v>
                </c:pt>
                <c:pt idx="273">
                  <c:v>51775</c:v>
                </c:pt>
                <c:pt idx="274">
                  <c:v>51806</c:v>
                </c:pt>
                <c:pt idx="275">
                  <c:v>51836</c:v>
                </c:pt>
                <c:pt idx="276">
                  <c:v>51867</c:v>
                </c:pt>
                <c:pt idx="277">
                  <c:v>51898</c:v>
                </c:pt>
                <c:pt idx="278">
                  <c:v>51926</c:v>
                </c:pt>
                <c:pt idx="279">
                  <c:v>51957</c:v>
                </c:pt>
                <c:pt idx="280">
                  <c:v>51987</c:v>
                </c:pt>
                <c:pt idx="281">
                  <c:v>52018</c:v>
                </c:pt>
                <c:pt idx="282">
                  <c:v>52048</c:v>
                </c:pt>
                <c:pt idx="283">
                  <c:v>52079</c:v>
                </c:pt>
                <c:pt idx="284">
                  <c:v>52110</c:v>
                </c:pt>
                <c:pt idx="285">
                  <c:v>52140</c:v>
                </c:pt>
                <c:pt idx="286">
                  <c:v>52171</c:v>
                </c:pt>
                <c:pt idx="287">
                  <c:v>52201</c:v>
                </c:pt>
                <c:pt idx="288">
                  <c:v>52232</c:v>
                </c:pt>
                <c:pt idx="289">
                  <c:v>52263</c:v>
                </c:pt>
                <c:pt idx="290">
                  <c:v>52291</c:v>
                </c:pt>
                <c:pt idx="291">
                  <c:v>52322</c:v>
                </c:pt>
                <c:pt idx="292">
                  <c:v>52352</c:v>
                </c:pt>
                <c:pt idx="293">
                  <c:v>52383</c:v>
                </c:pt>
                <c:pt idx="294">
                  <c:v>52413</c:v>
                </c:pt>
                <c:pt idx="295">
                  <c:v>52444</c:v>
                </c:pt>
                <c:pt idx="296">
                  <c:v>52475</c:v>
                </c:pt>
                <c:pt idx="297">
                  <c:v>52505</c:v>
                </c:pt>
                <c:pt idx="298">
                  <c:v>52536</c:v>
                </c:pt>
                <c:pt idx="299">
                  <c:v>52566</c:v>
                </c:pt>
              </c:numCache>
            </c:numRef>
          </c:cat>
          <c:val>
            <c:numRef>
              <c:f>[0]!chart_balance_noextra</c:f>
              <c:numCache>
                <c:formatCode>#,##0.00</c:formatCode>
                <c:ptCount val="300"/>
                <c:pt idx="0">
                  <c:v>149663.67999999999</c:v>
                </c:pt>
                <c:pt idx="1">
                  <c:v>149326.51999999999</c:v>
                </c:pt>
                <c:pt idx="2">
                  <c:v>148988.51999999999</c:v>
                </c:pt>
                <c:pt idx="3">
                  <c:v>148649.66999999998</c:v>
                </c:pt>
                <c:pt idx="4">
                  <c:v>148309.96999999997</c:v>
                </c:pt>
                <c:pt idx="5">
                  <c:v>147969.41999999998</c:v>
                </c:pt>
                <c:pt idx="6">
                  <c:v>147628.01999999999</c:v>
                </c:pt>
                <c:pt idx="7">
                  <c:v>147285.76999999999</c:v>
                </c:pt>
                <c:pt idx="8">
                  <c:v>146942.66</c:v>
                </c:pt>
                <c:pt idx="9">
                  <c:v>146598.70000000001</c:v>
                </c:pt>
                <c:pt idx="10">
                  <c:v>146253.88</c:v>
                </c:pt>
                <c:pt idx="11">
                  <c:v>145908.19</c:v>
                </c:pt>
                <c:pt idx="12">
                  <c:v>145561.64000000001</c:v>
                </c:pt>
                <c:pt idx="13">
                  <c:v>145214.22</c:v>
                </c:pt>
                <c:pt idx="14">
                  <c:v>144865.94</c:v>
                </c:pt>
                <c:pt idx="15">
                  <c:v>144516.78</c:v>
                </c:pt>
                <c:pt idx="16">
                  <c:v>144166.75</c:v>
                </c:pt>
                <c:pt idx="17">
                  <c:v>143815.85</c:v>
                </c:pt>
                <c:pt idx="18">
                  <c:v>143464.07</c:v>
                </c:pt>
                <c:pt idx="19">
                  <c:v>143111.41</c:v>
                </c:pt>
                <c:pt idx="20">
                  <c:v>142757.87</c:v>
                </c:pt>
                <c:pt idx="21">
                  <c:v>142403.44</c:v>
                </c:pt>
                <c:pt idx="22">
                  <c:v>142048.13</c:v>
                </c:pt>
                <c:pt idx="23">
                  <c:v>141691.93</c:v>
                </c:pt>
                <c:pt idx="24">
                  <c:v>141334.84</c:v>
                </c:pt>
                <c:pt idx="25">
                  <c:v>140976.85999999999</c:v>
                </c:pt>
                <c:pt idx="26">
                  <c:v>140617.97999999998</c:v>
                </c:pt>
                <c:pt idx="27">
                  <c:v>140258.19999999998</c:v>
                </c:pt>
                <c:pt idx="28">
                  <c:v>139897.52999999997</c:v>
                </c:pt>
                <c:pt idx="29">
                  <c:v>139535.94999999998</c:v>
                </c:pt>
                <c:pt idx="30">
                  <c:v>139173.46999999997</c:v>
                </c:pt>
                <c:pt idx="31">
                  <c:v>138810.07999999996</c:v>
                </c:pt>
                <c:pt idx="32">
                  <c:v>138445.78999999995</c:v>
                </c:pt>
                <c:pt idx="33">
                  <c:v>138080.57999999996</c:v>
                </c:pt>
                <c:pt idx="34">
                  <c:v>137714.45999999996</c:v>
                </c:pt>
                <c:pt idx="35">
                  <c:v>137347.42999999996</c:v>
                </c:pt>
                <c:pt idx="36">
                  <c:v>136979.47999999995</c:v>
                </c:pt>
                <c:pt idx="37">
                  <c:v>136610.60999999996</c:v>
                </c:pt>
                <c:pt idx="38">
                  <c:v>136240.81999999995</c:v>
                </c:pt>
                <c:pt idx="39">
                  <c:v>135870.09999999995</c:v>
                </c:pt>
                <c:pt idx="40">
                  <c:v>135498.45999999993</c:v>
                </c:pt>
                <c:pt idx="41">
                  <c:v>135125.88999999993</c:v>
                </c:pt>
                <c:pt idx="42">
                  <c:v>134752.37999999992</c:v>
                </c:pt>
                <c:pt idx="43">
                  <c:v>134377.93999999992</c:v>
                </c:pt>
                <c:pt idx="44">
                  <c:v>134002.55999999991</c:v>
                </c:pt>
                <c:pt idx="45">
                  <c:v>133626.24999999991</c:v>
                </c:pt>
                <c:pt idx="46">
                  <c:v>133248.99999999991</c:v>
                </c:pt>
                <c:pt idx="47">
                  <c:v>132870.7999999999</c:v>
                </c:pt>
                <c:pt idx="48">
                  <c:v>132491.65999999989</c:v>
                </c:pt>
                <c:pt idx="49">
                  <c:v>132111.56999999989</c:v>
                </c:pt>
                <c:pt idx="50">
                  <c:v>131730.52999999988</c:v>
                </c:pt>
                <c:pt idx="51">
                  <c:v>131348.53999999989</c:v>
                </c:pt>
                <c:pt idx="52">
                  <c:v>130965.58999999989</c:v>
                </c:pt>
                <c:pt idx="53">
                  <c:v>130581.67999999989</c:v>
                </c:pt>
                <c:pt idx="54">
                  <c:v>130196.8099999999</c:v>
                </c:pt>
                <c:pt idx="55">
                  <c:v>129810.97999999989</c:v>
                </c:pt>
                <c:pt idx="56">
                  <c:v>129424.1899999999</c:v>
                </c:pt>
                <c:pt idx="57">
                  <c:v>129036.42999999991</c:v>
                </c:pt>
                <c:pt idx="58">
                  <c:v>128647.69999999991</c:v>
                </c:pt>
                <c:pt idx="59">
                  <c:v>128257.99999999991</c:v>
                </c:pt>
                <c:pt idx="60">
                  <c:v>127867.31999999992</c:v>
                </c:pt>
                <c:pt idx="61">
                  <c:v>127475.66999999993</c:v>
                </c:pt>
                <c:pt idx="62">
                  <c:v>127083.03999999992</c:v>
                </c:pt>
                <c:pt idx="63">
                  <c:v>126689.42999999992</c:v>
                </c:pt>
                <c:pt idx="64">
                  <c:v>126294.82999999991</c:v>
                </c:pt>
                <c:pt idx="65">
                  <c:v>125899.24999999991</c:v>
                </c:pt>
                <c:pt idx="66">
                  <c:v>125502.67999999991</c:v>
                </c:pt>
                <c:pt idx="67">
                  <c:v>125105.11999999991</c:v>
                </c:pt>
                <c:pt idx="68">
                  <c:v>124706.55999999991</c:v>
                </c:pt>
                <c:pt idx="69">
                  <c:v>124307.00999999991</c:v>
                </c:pt>
                <c:pt idx="70">
                  <c:v>123906.4599999999</c:v>
                </c:pt>
                <c:pt idx="71">
                  <c:v>123504.9099999999</c:v>
                </c:pt>
                <c:pt idx="72">
                  <c:v>123102.3499999999</c:v>
                </c:pt>
                <c:pt idx="73">
                  <c:v>122698.78999999991</c:v>
                </c:pt>
                <c:pt idx="74">
                  <c:v>122294.2199999999</c:v>
                </c:pt>
                <c:pt idx="75">
                  <c:v>121888.6399999999</c:v>
                </c:pt>
                <c:pt idx="76">
                  <c:v>121482.03999999989</c:v>
                </c:pt>
                <c:pt idx="77">
                  <c:v>121074.42999999989</c:v>
                </c:pt>
                <c:pt idx="78">
                  <c:v>120665.79999999989</c:v>
                </c:pt>
                <c:pt idx="79">
                  <c:v>120256.13999999988</c:v>
                </c:pt>
                <c:pt idx="80">
                  <c:v>119845.45999999989</c:v>
                </c:pt>
                <c:pt idx="81">
                  <c:v>119433.74999999988</c:v>
                </c:pt>
                <c:pt idx="82">
                  <c:v>119021.00999999988</c:v>
                </c:pt>
                <c:pt idx="83">
                  <c:v>118607.23999999987</c:v>
                </c:pt>
                <c:pt idx="84">
                  <c:v>118192.43999999987</c:v>
                </c:pt>
                <c:pt idx="85">
                  <c:v>117776.59999999987</c:v>
                </c:pt>
                <c:pt idx="86">
                  <c:v>117359.71999999987</c:v>
                </c:pt>
                <c:pt idx="87">
                  <c:v>116941.79999999987</c:v>
                </c:pt>
                <c:pt idx="88">
                  <c:v>116522.82999999987</c:v>
                </c:pt>
                <c:pt idx="89">
                  <c:v>116102.81999999988</c:v>
                </c:pt>
                <c:pt idx="90">
                  <c:v>115681.75999999988</c:v>
                </c:pt>
                <c:pt idx="91">
                  <c:v>115259.63999999988</c:v>
                </c:pt>
                <c:pt idx="92">
                  <c:v>114836.46999999988</c:v>
                </c:pt>
                <c:pt idx="93">
                  <c:v>114412.23999999989</c:v>
                </c:pt>
                <c:pt idx="94">
                  <c:v>113986.9499999999</c:v>
                </c:pt>
                <c:pt idx="95">
                  <c:v>113560.59999999989</c:v>
                </c:pt>
                <c:pt idx="96">
                  <c:v>113133.17999999989</c:v>
                </c:pt>
                <c:pt idx="97">
                  <c:v>112704.68999999989</c:v>
                </c:pt>
                <c:pt idx="98">
                  <c:v>112275.12999999989</c:v>
                </c:pt>
                <c:pt idx="99">
                  <c:v>111844.49999999988</c:v>
                </c:pt>
                <c:pt idx="100">
                  <c:v>111412.78999999988</c:v>
                </c:pt>
                <c:pt idx="101">
                  <c:v>110979.99999999988</c:v>
                </c:pt>
                <c:pt idx="102">
                  <c:v>110546.12999999989</c:v>
                </c:pt>
                <c:pt idx="103">
                  <c:v>110111.17999999989</c:v>
                </c:pt>
                <c:pt idx="104">
                  <c:v>109675.1399999999</c:v>
                </c:pt>
                <c:pt idx="105">
                  <c:v>109238.00999999989</c:v>
                </c:pt>
                <c:pt idx="106">
                  <c:v>108799.78999999989</c:v>
                </c:pt>
                <c:pt idx="107">
                  <c:v>108360.46999999988</c:v>
                </c:pt>
                <c:pt idx="108">
                  <c:v>107920.04999999989</c:v>
                </c:pt>
                <c:pt idx="109">
                  <c:v>107478.52999999988</c:v>
                </c:pt>
                <c:pt idx="110">
                  <c:v>107035.90999999989</c:v>
                </c:pt>
                <c:pt idx="111">
                  <c:v>106592.17999999989</c:v>
                </c:pt>
                <c:pt idx="112">
                  <c:v>106147.33999999989</c:v>
                </c:pt>
                <c:pt idx="113">
                  <c:v>105701.3899999999</c:v>
                </c:pt>
                <c:pt idx="114">
                  <c:v>105254.31999999989</c:v>
                </c:pt>
                <c:pt idx="115">
                  <c:v>104806.1399999999</c:v>
                </c:pt>
                <c:pt idx="116">
                  <c:v>104356.83999999989</c:v>
                </c:pt>
                <c:pt idx="117">
                  <c:v>103906.4099999999</c:v>
                </c:pt>
                <c:pt idx="118">
                  <c:v>103454.8599999999</c:v>
                </c:pt>
                <c:pt idx="119">
                  <c:v>103002.17999999991</c:v>
                </c:pt>
                <c:pt idx="120">
                  <c:v>102548.36999999991</c:v>
                </c:pt>
                <c:pt idx="121">
                  <c:v>102093.41999999991</c:v>
                </c:pt>
                <c:pt idx="122">
                  <c:v>101637.32999999991</c:v>
                </c:pt>
                <c:pt idx="123">
                  <c:v>101180.09999999992</c:v>
                </c:pt>
                <c:pt idx="124">
                  <c:v>100721.72999999992</c:v>
                </c:pt>
                <c:pt idx="125">
                  <c:v>100262.20999999992</c:v>
                </c:pt>
                <c:pt idx="126">
                  <c:v>99801.549999999916</c:v>
                </c:pt>
                <c:pt idx="127">
                  <c:v>99339.729999999909</c:v>
                </c:pt>
                <c:pt idx="128">
                  <c:v>98876.759999999907</c:v>
                </c:pt>
                <c:pt idx="129">
                  <c:v>98412.629999999903</c:v>
                </c:pt>
                <c:pt idx="130">
                  <c:v>97947.339999999909</c:v>
                </c:pt>
                <c:pt idx="131">
                  <c:v>97480.889999999912</c:v>
                </c:pt>
                <c:pt idx="132">
                  <c:v>97013.269999999917</c:v>
                </c:pt>
                <c:pt idx="133">
                  <c:v>96544.479999999923</c:v>
                </c:pt>
                <c:pt idx="134">
                  <c:v>96074.519999999917</c:v>
                </c:pt>
                <c:pt idx="135">
                  <c:v>95603.389999999912</c:v>
                </c:pt>
                <c:pt idx="136">
                  <c:v>95131.079999999914</c:v>
                </c:pt>
                <c:pt idx="137">
                  <c:v>94657.589999999909</c:v>
                </c:pt>
                <c:pt idx="138">
                  <c:v>94182.909999999916</c:v>
                </c:pt>
                <c:pt idx="139">
                  <c:v>93707.049999999916</c:v>
                </c:pt>
                <c:pt idx="140">
                  <c:v>93229.999999999913</c:v>
                </c:pt>
                <c:pt idx="141">
                  <c:v>92751.749999999913</c:v>
                </c:pt>
                <c:pt idx="142">
                  <c:v>92272.30999999991</c:v>
                </c:pt>
                <c:pt idx="143">
                  <c:v>91791.669999999911</c:v>
                </c:pt>
                <c:pt idx="144">
                  <c:v>91309.829999999914</c:v>
                </c:pt>
                <c:pt idx="145">
                  <c:v>90826.779999999912</c:v>
                </c:pt>
                <c:pt idx="146">
                  <c:v>90342.529999999912</c:v>
                </c:pt>
                <c:pt idx="147">
                  <c:v>89857.069999999905</c:v>
                </c:pt>
                <c:pt idx="148">
                  <c:v>89370.389999999912</c:v>
                </c:pt>
                <c:pt idx="149">
                  <c:v>88882.499999999913</c:v>
                </c:pt>
                <c:pt idx="150">
                  <c:v>88393.389999999912</c:v>
                </c:pt>
                <c:pt idx="151">
                  <c:v>87903.049999999916</c:v>
                </c:pt>
                <c:pt idx="152">
                  <c:v>87411.489999999918</c:v>
                </c:pt>
                <c:pt idx="153">
                  <c:v>86918.699999999924</c:v>
                </c:pt>
                <c:pt idx="154">
                  <c:v>86424.67999999992</c:v>
                </c:pt>
                <c:pt idx="155">
                  <c:v>85929.419999999925</c:v>
                </c:pt>
                <c:pt idx="156">
                  <c:v>85432.919999999925</c:v>
                </c:pt>
                <c:pt idx="157">
                  <c:v>84935.17999999992</c:v>
                </c:pt>
                <c:pt idx="158">
                  <c:v>84436.199999999924</c:v>
                </c:pt>
                <c:pt idx="159">
                  <c:v>83935.969999999928</c:v>
                </c:pt>
                <c:pt idx="160">
                  <c:v>83434.489999999932</c:v>
                </c:pt>
                <c:pt idx="161">
                  <c:v>82931.759999999937</c:v>
                </c:pt>
                <c:pt idx="162">
                  <c:v>82427.769999999931</c:v>
                </c:pt>
                <c:pt idx="163">
                  <c:v>81922.519999999931</c:v>
                </c:pt>
                <c:pt idx="164">
                  <c:v>81416.009999999937</c:v>
                </c:pt>
                <c:pt idx="165">
                  <c:v>80908.229999999938</c:v>
                </c:pt>
                <c:pt idx="166">
                  <c:v>80399.179999999935</c:v>
                </c:pt>
                <c:pt idx="167">
                  <c:v>79888.859999999928</c:v>
                </c:pt>
                <c:pt idx="168">
                  <c:v>79377.259999999922</c:v>
                </c:pt>
                <c:pt idx="169">
                  <c:v>78864.379999999917</c:v>
                </c:pt>
                <c:pt idx="170">
                  <c:v>78350.219999999914</c:v>
                </c:pt>
                <c:pt idx="171">
                  <c:v>77834.779999999912</c:v>
                </c:pt>
                <c:pt idx="172">
                  <c:v>77318.049999999916</c:v>
                </c:pt>
                <c:pt idx="173">
                  <c:v>76800.029999999912</c:v>
                </c:pt>
                <c:pt idx="174">
                  <c:v>76280.709999999905</c:v>
                </c:pt>
                <c:pt idx="175">
                  <c:v>75760.089999999909</c:v>
                </c:pt>
                <c:pt idx="176">
                  <c:v>75238.169999999911</c:v>
                </c:pt>
                <c:pt idx="177">
                  <c:v>74714.94999999991</c:v>
                </c:pt>
                <c:pt idx="178">
                  <c:v>74190.419999999911</c:v>
                </c:pt>
                <c:pt idx="179">
                  <c:v>73664.579999999914</c:v>
                </c:pt>
                <c:pt idx="180">
                  <c:v>73137.419999999911</c:v>
                </c:pt>
                <c:pt idx="181">
                  <c:v>72608.939999999915</c:v>
                </c:pt>
                <c:pt idx="182">
                  <c:v>72079.139999999912</c:v>
                </c:pt>
                <c:pt idx="183">
                  <c:v>71548.019999999917</c:v>
                </c:pt>
                <c:pt idx="184">
                  <c:v>71015.56999999992</c:v>
                </c:pt>
                <c:pt idx="185">
                  <c:v>70481.789999999921</c:v>
                </c:pt>
                <c:pt idx="186">
                  <c:v>69946.669999999925</c:v>
                </c:pt>
                <c:pt idx="187">
                  <c:v>69410.219999999928</c:v>
                </c:pt>
                <c:pt idx="188">
                  <c:v>68872.429999999935</c:v>
                </c:pt>
                <c:pt idx="189">
                  <c:v>68333.289999999935</c:v>
                </c:pt>
                <c:pt idx="190">
                  <c:v>67792.79999999993</c:v>
                </c:pt>
                <c:pt idx="191">
                  <c:v>67250.959999999934</c:v>
                </c:pt>
                <c:pt idx="192">
                  <c:v>66707.769999999931</c:v>
                </c:pt>
                <c:pt idx="193">
                  <c:v>66163.219999999928</c:v>
                </c:pt>
                <c:pt idx="194">
                  <c:v>65617.309999999925</c:v>
                </c:pt>
                <c:pt idx="195">
                  <c:v>65070.029999999926</c:v>
                </c:pt>
                <c:pt idx="196">
                  <c:v>64521.389999999927</c:v>
                </c:pt>
                <c:pt idx="197">
                  <c:v>63971.36999999993</c:v>
                </c:pt>
                <c:pt idx="198">
                  <c:v>63419.97999999993</c:v>
                </c:pt>
                <c:pt idx="199">
                  <c:v>62867.209999999934</c:v>
                </c:pt>
                <c:pt idx="200">
                  <c:v>62313.059999999932</c:v>
                </c:pt>
                <c:pt idx="201">
                  <c:v>61757.519999999931</c:v>
                </c:pt>
                <c:pt idx="202">
                  <c:v>61200.589999999931</c:v>
                </c:pt>
                <c:pt idx="203">
                  <c:v>60642.269999999931</c:v>
                </c:pt>
                <c:pt idx="204">
                  <c:v>60082.559999999932</c:v>
                </c:pt>
                <c:pt idx="205">
                  <c:v>59521.449999999932</c:v>
                </c:pt>
                <c:pt idx="206">
                  <c:v>58958.929999999935</c:v>
                </c:pt>
                <c:pt idx="207">
                  <c:v>58395.009999999937</c:v>
                </c:pt>
                <c:pt idx="208">
                  <c:v>57829.679999999935</c:v>
                </c:pt>
                <c:pt idx="209">
                  <c:v>57262.929999999935</c:v>
                </c:pt>
                <c:pt idx="210">
                  <c:v>56694.769999999931</c:v>
                </c:pt>
                <c:pt idx="211">
                  <c:v>56125.18999999993</c:v>
                </c:pt>
                <c:pt idx="212">
                  <c:v>55554.179999999928</c:v>
                </c:pt>
                <c:pt idx="213">
                  <c:v>54981.749999999927</c:v>
                </c:pt>
                <c:pt idx="214">
                  <c:v>54407.879999999925</c:v>
                </c:pt>
                <c:pt idx="215">
                  <c:v>53832.579999999922</c:v>
                </c:pt>
                <c:pt idx="216">
                  <c:v>53255.839999999924</c:v>
                </c:pt>
                <c:pt idx="217">
                  <c:v>52677.659999999923</c:v>
                </c:pt>
                <c:pt idx="218">
                  <c:v>52098.029999999926</c:v>
                </c:pt>
                <c:pt idx="219">
                  <c:v>51516.959999999926</c:v>
                </c:pt>
                <c:pt idx="220">
                  <c:v>50934.429999999928</c:v>
                </c:pt>
                <c:pt idx="221">
                  <c:v>50350.449999999924</c:v>
                </c:pt>
                <c:pt idx="222">
                  <c:v>49765.009999999922</c:v>
                </c:pt>
                <c:pt idx="223">
                  <c:v>49178.099999999919</c:v>
                </c:pt>
                <c:pt idx="224">
                  <c:v>48589.729999999916</c:v>
                </c:pt>
                <c:pt idx="225">
                  <c:v>47999.879999999917</c:v>
                </c:pt>
                <c:pt idx="226">
                  <c:v>47408.559999999918</c:v>
                </c:pt>
                <c:pt idx="227">
                  <c:v>46815.759999999915</c:v>
                </c:pt>
                <c:pt idx="228">
                  <c:v>46221.479999999916</c:v>
                </c:pt>
                <c:pt idx="229">
                  <c:v>45625.709999999919</c:v>
                </c:pt>
                <c:pt idx="230">
                  <c:v>45028.449999999917</c:v>
                </c:pt>
                <c:pt idx="231">
                  <c:v>44429.699999999917</c:v>
                </c:pt>
                <c:pt idx="232">
                  <c:v>43829.449999999917</c:v>
                </c:pt>
                <c:pt idx="233">
                  <c:v>43227.699999999917</c:v>
                </c:pt>
                <c:pt idx="234">
                  <c:v>42624.449999999917</c:v>
                </c:pt>
                <c:pt idx="235">
                  <c:v>42019.689999999915</c:v>
                </c:pt>
                <c:pt idx="236">
                  <c:v>41413.419999999918</c:v>
                </c:pt>
                <c:pt idx="237">
                  <c:v>40805.629999999917</c:v>
                </c:pt>
                <c:pt idx="238">
                  <c:v>40196.31999999992</c:v>
                </c:pt>
                <c:pt idx="239">
                  <c:v>39585.489999999918</c:v>
                </c:pt>
                <c:pt idx="240">
                  <c:v>38973.129999999917</c:v>
                </c:pt>
                <c:pt idx="241">
                  <c:v>38359.239999999918</c:v>
                </c:pt>
                <c:pt idx="242">
                  <c:v>37743.81999999992</c:v>
                </c:pt>
                <c:pt idx="243">
                  <c:v>37126.859999999921</c:v>
                </c:pt>
                <c:pt idx="244">
                  <c:v>36508.359999999921</c:v>
                </c:pt>
                <c:pt idx="245">
                  <c:v>35888.309999999918</c:v>
                </c:pt>
                <c:pt idx="246">
                  <c:v>35266.709999999919</c:v>
                </c:pt>
                <c:pt idx="247">
                  <c:v>34643.559999999918</c:v>
                </c:pt>
                <c:pt idx="248">
                  <c:v>34018.849999999919</c:v>
                </c:pt>
                <c:pt idx="249">
                  <c:v>33392.579999999922</c:v>
                </c:pt>
                <c:pt idx="250">
                  <c:v>32764.739999999922</c:v>
                </c:pt>
                <c:pt idx="251">
                  <c:v>32135.329999999922</c:v>
                </c:pt>
                <c:pt idx="252">
                  <c:v>31504.349999999922</c:v>
                </c:pt>
                <c:pt idx="253">
                  <c:v>30871.789999999921</c:v>
                </c:pt>
                <c:pt idx="254">
                  <c:v>30237.649999999921</c:v>
                </c:pt>
                <c:pt idx="255">
                  <c:v>29601.919999999922</c:v>
                </c:pt>
                <c:pt idx="256">
                  <c:v>28964.599999999922</c:v>
                </c:pt>
                <c:pt idx="257">
                  <c:v>28325.689999999922</c:v>
                </c:pt>
                <c:pt idx="258">
                  <c:v>27685.179999999924</c:v>
                </c:pt>
                <c:pt idx="259">
                  <c:v>27043.069999999923</c:v>
                </c:pt>
                <c:pt idx="260">
                  <c:v>26399.359999999924</c:v>
                </c:pt>
                <c:pt idx="261">
                  <c:v>25754.039999999924</c:v>
                </c:pt>
                <c:pt idx="262">
                  <c:v>25107.109999999924</c:v>
                </c:pt>
                <c:pt idx="263">
                  <c:v>24458.559999999925</c:v>
                </c:pt>
                <c:pt idx="264">
                  <c:v>23808.389999999927</c:v>
                </c:pt>
                <c:pt idx="265">
                  <c:v>23156.589999999927</c:v>
                </c:pt>
                <c:pt idx="266">
                  <c:v>22503.159999999927</c:v>
                </c:pt>
                <c:pt idx="267">
                  <c:v>21848.099999999926</c:v>
                </c:pt>
                <c:pt idx="268">
                  <c:v>21191.399999999925</c:v>
                </c:pt>
                <c:pt idx="269">
                  <c:v>20533.059999999925</c:v>
                </c:pt>
                <c:pt idx="270">
                  <c:v>19873.069999999923</c:v>
                </c:pt>
                <c:pt idx="271">
                  <c:v>19211.429999999924</c:v>
                </c:pt>
                <c:pt idx="272">
                  <c:v>18548.139999999923</c:v>
                </c:pt>
                <c:pt idx="273">
                  <c:v>17883.189999999922</c:v>
                </c:pt>
                <c:pt idx="274">
                  <c:v>17216.579999999922</c:v>
                </c:pt>
                <c:pt idx="275">
                  <c:v>16548.299999999923</c:v>
                </c:pt>
                <c:pt idx="276">
                  <c:v>15878.349999999922</c:v>
                </c:pt>
                <c:pt idx="277">
                  <c:v>15206.729999999921</c:v>
                </c:pt>
                <c:pt idx="278">
                  <c:v>14533.429999999922</c:v>
                </c:pt>
                <c:pt idx="279">
                  <c:v>13858.439999999922</c:v>
                </c:pt>
                <c:pt idx="280">
                  <c:v>13181.769999999922</c:v>
                </c:pt>
                <c:pt idx="281">
                  <c:v>12503.399999999921</c:v>
                </c:pt>
                <c:pt idx="282">
                  <c:v>11823.339999999922</c:v>
                </c:pt>
                <c:pt idx="283">
                  <c:v>11141.579999999922</c:v>
                </c:pt>
                <c:pt idx="284">
                  <c:v>10458.109999999922</c:v>
                </c:pt>
                <c:pt idx="285">
                  <c:v>9772.9399999999223</c:v>
                </c:pt>
                <c:pt idx="286">
                  <c:v>9086.0499999999229</c:v>
                </c:pt>
                <c:pt idx="287">
                  <c:v>8397.4499999999225</c:v>
                </c:pt>
                <c:pt idx="288">
                  <c:v>7707.1199999999226</c:v>
                </c:pt>
                <c:pt idx="289">
                  <c:v>7015.0699999999224</c:v>
                </c:pt>
                <c:pt idx="290">
                  <c:v>6321.2899999999227</c:v>
                </c:pt>
                <c:pt idx="291">
                  <c:v>5625.7699999999222</c:v>
                </c:pt>
                <c:pt idx="292">
                  <c:v>4928.509999999922</c:v>
                </c:pt>
                <c:pt idx="293">
                  <c:v>4229.509999999922</c:v>
                </c:pt>
                <c:pt idx="294">
                  <c:v>3528.759999999922</c:v>
                </c:pt>
                <c:pt idx="295">
                  <c:v>2826.259999999922</c:v>
                </c:pt>
                <c:pt idx="296">
                  <c:v>2122.009999999922</c:v>
                </c:pt>
                <c:pt idx="297">
                  <c:v>1415.9999999999218</c:v>
                </c:pt>
                <c:pt idx="298">
                  <c:v>708.2199999999217</c:v>
                </c:pt>
                <c:pt idx="299">
                  <c:v>0</c:v>
                </c:pt>
              </c:numCache>
            </c:numRef>
          </c:val>
          <c:smooth val="0"/>
          <c:extLst>
            <c:ext xmlns:c16="http://schemas.microsoft.com/office/drawing/2014/chart" uri="{C3380CC4-5D6E-409C-BE32-E72D297353CC}">
              <c16:uniqueId val="{00000000-243B-4C9E-8510-0C82563AFBC5}"/>
            </c:ext>
          </c:extLst>
        </c:ser>
        <c:ser>
          <c:idx val="0"/>
          <c:order val="1"/>
          <c:tx>
            <c:v>Balance</c:v>
          </c:tx>
          <c:spPr>
            <a:ln w="38100">
              <a:solidFill>
                <a:srgbClr val="000080"/>
              </a:solidFill>
              <a:prstDash val="solid"/>
            </a:ln>
          </c:spPr>
          <c:marker>
            <c:symbol val="none"/>
          </c:marker>
          <c:cat>
            <c:numRef>
              <c:f>[0]!chart_date_noextra</c:f>
              <c:numCache>
                <c:formatCode>m/d/yyyy</c:formatCode>
                <c:ptCount val="300"/>
                <c:pt idx="0">
                  <c:v>43466</c:v>
                </c:pt>
                <c:pt idx="1">
                  <c:v>43497</c:v>
                </c:pt>
                <c:pt idx="2">
                  <c:v>43525</c:v>
                </c:pt>
                <c:pt idx="3">
                  <c:v>43556</c:v>
                </c:pt>
                <c:pt idx="4">
                  <c:v>43586</c:v>
                </c:pt>
                <c:pt idx="5">
                  <c:v>43617</c:v>
                </c:pt>
                <c:pt idx="6">
                  <c:v>43647</c:v>
                </c:pt>
                <c:pt idx="7">
                  <c:v>43678</c:v>
                </c:pt>
                <c:pt idx="8">
                  <c:v>43709</c:v>
                </c:pt>
                <c:pt idx="9">
                  <c:v>43739</c:v>
                </c:pt>
                <c:pt idx="10">
                  <c:v>43770</c:v>
                </c:pt>
                <c:pt idx="11">
                  <c:v>43800</c:v>
                </c:pt>
                <c:pt idx="12">
                  <c:v>43831</c:v>
                </c:pt>
                <c:pt idx="13">
                  <c:v>43862</c:v>
                </c:pt>
                <c:pt idx="14">
                  <c:v>43891</c:v>
                </c:pt>
                <c:pt idx="15">
                  <c:v>43922</c:v>
                </c:pt>
                <c:pt idx="16">
                  <c:v>43952</c:v>
                </c:pt>
                <c:pt idx="17">
                  <c:v>43983</c:v>
                </c:pt>
                <c:pt idx="18">
                  <c:v>44013</c:v>
                </c:pt>
                <c:pt idx="19">
                  <c:v>44044</c:v>
                </c:pt>
                <c:pt idx="20">
                  <c:v>44075</c:v>
                </c:pt>
                <c:pt idx="21">
                  <c:v>44105</c:v>
                </c:pt>
                <c:pt idx="22">
                  <c:v>44136</c:v>
                </c:pt>
                <c:pt idx="23">
                  <c:v>44166</c:v>
                </c:pt>
                <c:pt idx="24">
                  <c:v>44197</c:v>
                </c:pt>
                <c:pt idx="25">
                  <c:v>44228</c:v>
                </c:pt>
                <c:pt idx="26">
                  <c:v>44256</c:v>
                </c:pt>
                <c:pt idx="27">
                  <c:v>44287</c:v>
                </c:pt>
                <c:pt idx="28">
                  <c:v>44317</c:v>
                </c:pt>
                <c:pt idx="29">
                  <c:v>44348</c:v>
                </c:pt>
                <c:pt idx="30">
                  <c:v>44378</c:v>
                </c:pt>
                <c:pt idx="31">
                  <c:v>44409</c:v>
                </c:pt>
                <c:pt idx="32">
                  <c:v>44440</c:v>
                </c:pt>
                <c:pt idx="33">
                  <c:v>44470</c:v>
                </c:pt>
                <c:pt idx="34">
                  <c:v>44501</c:v>
                </c:pt>
                <c:pt idx="35">
                  <c:v>44531</c:v>
                </c:pt>
                <c:pt idx="36">
                  <c:v>44562</c:v>
                </c:pt>
                <c:pt idx="37">
                  <c:v>44593</c:v>
                </c:pt>
                <c:pt idx="38">
                  <c:v>44621</c:v>
                </c:pt>
                <c:pt idx="39">
                  <c:v>44652</c:v>
                </c:pt>
                <c:pt idx="40">
                  <c:v>44682</c:v>
                </c:pt>
                <c:pt idx="41">
                  <c:v>44713</c:v>
                </c:pt>
                <c:pt idx="42">
                  <c:v>44743</c:v>
                </c:pt>
                <c:pt idx="43">
                  <c:v>44774</c:v>
                </c:pt>
                <c:pt idx="44">
                  <c:v>44805</c:v>
                </c:pt>
                <c:pt idx="45">
                  <c:v>44835</c:v>
                </c:pt>
                <c:pt idx="46">
                  <c:v>44866</c:v>
                </c:pt>
                <c:pt idx="47">
                  <c:v>44896</c:v>
                </c:pt>
                <c:pt idx="48">
                  <c:v>44927</c:v>
                </c:pt>
                <c:pt idx="49">
                  <c:v>44958</c:v>
                </c:pt>
                <c:pt idx="50">
                  <c:v>44986</c:v>
                </c:pt>
                <c:pt idx="51">
                  <c:v>45017</c:v>
                </c:pt>
                <c:pt idx="52">
                  <c:v>45047</c:v>
                </c:pt>
                <c:pt idx="53">
                  <c:v>45078</c:v>
                </c:pt>
                <c:pt idx="54">
                  <c:v>45108</c:v>
                </c:pt>
                <c:pt idx="55">
                  <c:v>45139</c:v>
                </c:pt>
                <c:pt idx="56">
                  <c:v>45170</c:v>
                </c:pt>
                <c:pt idx="57">
                  <c:v>45200</c:v>
                </c:pt>
                <c:pt idx="58">
                  <c:v>45231</c:v>
                </c:pt>
                <c:pt idx="59">
                  <c:v>45261</c:v>
                </c:pt>
                <c:pt idx="60">
                  <c:v>45292</c:v>
                </c:pt>
                <c:pt idx="61">
                  <c:v>45323</c:v>
                </c:pt>
                <c:pt idx="62">
                  <c:v>45352</c:v>
                </c:pt>
                <c:pt idx="63">
                  <c:v>45383</c:v>
                </c:pt>
                <c:pt idx="64">
                  <c:v>45413</c:v>
                </c:pt>
                <c:pt idx="65">
                  <c:v>45444</c:v>
                </c:pt>
                <c:pt idx="66">
                  <c:v>45474</c:v>
                </c:pt>
                <c:pt idx="67">
                  <c:v>45505</c:v>
                </c:pt>
                <c:pt idx="68">
                  <c:v>45536</c:v>
                </c:pt>
                <c:pt idx="69">
                  <c:v>45566</c:v>
                </c:pt>
                <c:pt idx="70">
                  <c:v>45597</c:v>
                </c:pt>
                <c:pt idx="71">
                  <c:v>45627</c:v>
                </c:pt>
                <c:pt idx="72">
                  <c:v>45658</c:v>
                </c:pt>
                <c:pt idx="73">
                  <c:v>45689</c:v>
                </c:pt>
                <c:pt idx="74">
                  <c:v>45717</c:v>
                </c:pt>
                <c:pt idx="75">
                  <c:v>45748</c:v>
                </c:pt>
                <c:pt idx="76">
                  <c:v>45778</c:v>
                </c:pt>
                <c:pt idx="77">
                  <c:v>45809</c:v>
                </c:pt>
                <c:pt idx="78">
                  <c:v>45839</c:v>
                </c:pt>
                <c:pt idx="79">
                  <c:v>45870</c:v>
                </c:pt>
                <c:pt idx="80">
                  <c:v>45901</c:v>
                </c:pt>
                <c:pt idx="81">
                  <c:v>45931</c:v>
                </c:pt>
                <c:pt idx="82">
                  <c:v>45962</c:v>
                </c:pt>
                <c:pt idx="83">
                  <c:v>45992</c:v>
                </c:pt>
                <c:pt idx="84">
                  <c:v>46023</c:v>
                </c:pt>
                <c:pt idx="85">
                  <c:v>46054</c:v>
                </c:pt>
                <c:pt idx="86">
                  <c:v>46082</c:v>
                </c:pt>
                <c:pt idx="87">
                  <c:v>46113</c:v>
                </c:pt>
                <c:pt idx="88">
                  <c:v>46143</c:v>
                </c:pt>
                <c:pt idx="89">
                  <c:v>46174</c:v>
                </c:pt>
                <c:pt idx="90">
                  <c:v>46204</c:v>
                </c:pt>
                <c:pt idx="91">
                  <c:v>46235</c:v>
                </c:pt>
                <c:pt idx="92">
                  <c:v>46266</c:v>
                </c:pt>
                <c:pt idx="93">
                  <c:v>46296</c:v>
                </c:pt>
                <c:pt idx="94">
                  <c:v>46327</c:v>
                </c:pt>
                <c:pt idx="95">
                  <c:v>46357</c:v>
                </c:pt>
                <c:pt idx="96">
                  <c:v>46388</c:v>
                </c:pt>
                <c:pt idx="97">
                  <c:v>46419</c:v>
                </c:pt>
                <c:pt idx="98">
                  <c:v>46447</c:v>
                </c:pt>
                <c:pt idx="99">
                  <c:v>46478</c:v>
                </c:pt>
                <c:pt idx="100">
                  <c:v>46508</c:v>
                </c:pt>
                <c:pt idx="101">
                  <c:v>46539</c:v>
                </c:pt>
                <c:pt idx="102">
                  <c:v>46569</c:v>
                </c:pt>
                <c:pt idx="103">
                  <c:v>46600</c:v>
                </c:pt>
                <c:pt idx="104">
                  <c:v>46631</c:v>
                </c:pt>
                <c:pt idx="105">
                  <c:v>46661</c:v>
                </c:pt>
                <c:pt idx="106">
                  <c:v>46692</c:v>
                </c:pt>
                <c:pt idx="107">
                  <c:v>46722</c:v>
                </c:pt>
                <c:pt idx="108">
                  <c:v>46753</c:v>
                </c:pt>
                <c:pt idx="109">
                  <c:v>46784</c:v>
                </c:pt>
                <c:pt idx="110">
                  <c:v>46813</c:v>
                </c:pt>
                <c:pt idx="111">
                  <c:v>46844</c:v>
                </c:pt>
                <c:pt idx="112">
                  <c:v>46874</c:v>
                </c:pt>
                <c:pt idx="113">
                  <c:v>46905</c:v>
                </c:pt>
                <c:pt idx="114">
                  <c:v>46935</c:v>
                </c:pt>
                <c:pt idx="115">
                  <c:v>46966</c:v>
                </c:pt>
                <c:pt idx="116">
                  <c:v>46997</c:v>
                </c:pt>
                <c:pt idx="117">
                  <c:v>47027</c:v>
                </c:pt>
                <c:pt idx="118">
                  <c:v>47058</c:v>
                </c:pt>
                <c:pt idx="119">
                  <c:v>47088</c:v>
                </c:pt>
                <c:pt idx="120">
                  <c:v>47119</c:v>
                </c:pt>
                <c:pt idx="121">
                  <c:v>47150</c:v>
                </c:pt>
                <c:pt idx="122">
                  <c:v>47178</c:v>
                </c:pt>
                <c:pt idx="123">
                  <c:v>47209</c:v>
                </c:pt>
                <c:pt idx="124">
                  <c:v>47239</c:v>
                </c:pt>
                <c:pt idx="125">
                  <c:v>47270</c:v>
                </c:pt>
                <c:pt idx="126">
                  <c:v>47300</c:v>
                </c:pt>
                <c:pt idx="127">
                  <c:v>47331</c:v>
                </c:pt>
                <c:pt idx="128">
                  <c:v>47362</c:v>
                </c:pt>
                <c:pt idx="129">
                  <c:v>47392</c:v>
                </c:pt>
                <c:pt idx="130">
                  <c:v>47423</c:v>
                </c:pt>
                <c:pt idx="131">
                  <c:v>47453</c:v>
                </c:pt>
                <c:pt idx="132">
                  <c:v>47484</c:v>
                </c:pt>
                <c:pt idx="133">
                  <c:v>47515</c:v>
                </c:pt>
                <c:pt idx="134">
                  <c:v>47543</c:v>
                </c:pt>
                <c:pt idx="135">
                  <c:v>47574</c:v>
                </c:pt>
                <c:pt idx="136">
                  <c:v>47604</c:v>
                </c:pt>
                <c:pt idx="137">
                  <c:v>47635</c:v>
                </c:pt>
                <c:pt idx="138">
                  <c:v>47665</c:v>
                </c:pt>
                <c:pt idx="139">
                  <c:v>47696</c:v>
                </c:pt>
                <c:pt idx="140">
                  <c:v>47727</c:v>
                </c:pt>
                <c:pt idx="141">
                  <c:v>47757</c:v>
                </c:pt>
                <c:pt idx="142">
                  <c:v>47788</c:v>
                </c:pt>
                <c:pt idx="143">
                  <c:v>47818</c:v>
                </c:pt>
                <c:pt idx="144">
                  <c:v>47849</c:v>
                </c:pt>
                <c:pt idx="145">
                  <c:v>47880</c:v>
                </c:pt>
                <c:pt idx="146">
                  <c:v>47908</c:v>
                </c:pt>
                <c:pt idx="147">
                  <c:v>47939</c:v>
                </c:pt>
                <c:pt idx="148">
                  <c:v>47969</c:v>
                </c:pt>
                <c:pt idx="149">
                  <c:v>48000</c:v>
                </c:pt>
                <c:pt idx="150">
                  <c:v>48030</c:v>
                </c:pt>
                <c:pt idx="151">
                  <c:v>48061</c:v>
                </c:pt>
                <c:pt idx="152">
                  <c:v>48092</c:v>
                </c:pt>
                <c:pt idx="153">
                  <c:v>48122</c:v>
                </c:pt>
                <c:pt idx="154">
                  <c:v>48153</c:v>
                </c:pt>
                <c:pt idx="155">
                  <c:v>48183</c:v>
                </c:pt>
                <c:pt idx="156">
                  <c:v>48214</c:v>
                </c:pt>
                <c:pt idx="157">
                  <c:v>48245</c:v>
                </c:pt>
                <c:pt idx="158">
                  <c:v>48274</c:v>
                </c:pt>
                <c:pt idx="159">
                  <c:v>48305</c:v>
                </c:pt>
                <c:pt idx="160">
                  <c:v>48335</c:v>
                </c:pt>
                <c:pt idx="161">
                  <c:v>48366</c:v>
                </c:pt>
                <c:pt idx="162">
                  <c:v>48396</c:v>
                </c:pt>
                <c:pt idx="163">
                  <c:v>48427</c:v>
                </c:pt>
                <c:pt idx="164">
                  <c:v>48458</c:v>
                </c:pt>
                <c:pt idx="165">
                  <c:v>48488</c:v>
                </c:pt>
                <c:pt idx="166">
                  <c:v>48519</c:v>
                </c:pt>
                <c:pt idx="167">
                  <c:v>48549</c:v>
                </c:pt>
                <c:pt idx="168">
                  <c:v>48580</c:v>
                </c:pt>
                <c:pt idx="169">
                  <c:v>48611</c:v>
                </c:pt>
                <c:pt idx="170">
                  <c:v>48639</c:v>
                </c:pt>
                <c:pt idx="171">
                  <c:v>48670</c:v>
                </c:pt>
                <c:pt idx="172">
                  <c:v>48700</c:v>
                </c:pt>
                <c:pt idx="173">
                  <c:v>48731</c:v>
                </c:pt>
                <c:pt idx="174">
                  <c:v>48761</c:v>
                </c:pt>
                <c:pt idx="175">
                  <c:v>48792</c:v>
                </c:pt>
                <c:pt idx="176">
                  <c:v>48823</c:v>
                </c:pt>
                <c:pt idx="177">
                  <c:v>48853</c:v>
                </c:pt>
                <c:pt idx="178">
                  <c:v>48884</c:v>
                </c:pt>
                <c:pt idx="179">
                  <c:v>48914</c:v>
                </c:pt>
                <c:pt idx="180">
                  <c:v>48945</c:v>
                </c:pt>
                <c:pt idx="181">
                  <c:v>48976</c:v>
                </c:pt>
                <c:pt idx="182">
                  <c:v>49004</c:v>
                </c:pt>
                <c:pt idx="183">
                  <c:v>49035</c:v>
                </c:pt>
                <c:pt idx="184">
                  <c:v>49065</c:v>
                </c:pt>
                <c:pt idx="185">
                  <c:v>49096</c:v>
                </c:pt>
                <c:pt idx="186">
                  <c:v>49126</c:v>
                </c:pt>
                <c:pt idx="187">
                  <c:v>49157</c:v>
                </c:pt>
                <c:pt idx="188">
                  <c:v>49188</c:v>
                </c:pt>
                <c:pt idx="189">
                  <c:v>49218</c:v>
                </c:pt>
                <c:pt idx="190">
                  <c:v>49249</c:v>
                </c:pt>
                <c:pt idx="191">
                  <c:v>49279</c:v>
                </c:pt>
                <c:pt idx="192">
                  <c:v>49310</c:v>
                </c:pt>
                <c:pt idx="193">
                  <c:v>49341</c:v>
                </c:pt>
                <c:pt idx="194">
                  <c:v>49369</c:v>
                </c:pt>
                <c:pt idx="195">
                  <c:v>49400</c:v>
                </c:pt>
                <c:pt idx="196">
                  <c:v>49430</c:v>
                </c:pt>
                <c:pt idx="197">
                  <c:v>49461</c:v>
                </c:pt>
                <c:pt idx="198">
                  <c:v>49491</c:v>
                </c:pt>
                <c:pt idx="199">
                  <c:v>49522</c:v>
                </c:pt>
                <c:pt idx="200">
                  <c:v>49553</c:v>
                </c:pt>
                <c:pt idx="201">
                  <c:v>49583</c:v>
                </c:pt>
                <c:pt idx="202">
                  <c:v>49614</c:v>
                </c:pt>
                <c:pt idx="203">
                  <c:v>49644</c:v>
                </c:pt>
                <c:pt idx="204">
                  <c:v>49675</c:v>
                </c:pt>
                <c:pt idx="205">
                  <c:v>49706</c:v>
                </c:pt>
                <c:pt idx="206">
                  <c:v>49735</c:v>
                </c:pt>
                <c:pt idx="207">
                  <c:v>49766</c:v>
                </c:pt>
                <c:pt idx="208">
                  <c:v>49796</c:v>
                </c:pt>
                <c:pt idx="209">
                  <c:v>49827</c:v>
                </c:pt>
                <c:pt idx="210">
                  <c:v>49857</c:v>
                </c:pt>
                <c:pt idx="211">
                  <c:v>49888</c:v>
                </c:pt>
                <c:pt idx="212">
                  <c:v>49919</c:v>
                </c:pt>
                <c:pt idx="213">
                  <c:v>49949</c:v>
                </c:pt>
                <c:pt idx="214">
                  <c:v>49980</c:v>
                </c:pt>
                <c:pt idx="215">
                  <c:v>50010</c:v>
                </c:pt>
                <c:pt idx="216">
                  <c:v>50041</c:v>
                </c:pt>
                <c:pt idx="217">
                  <c:v>50072</c:v>
                </c:pt>
                <c:pt idx="218">
                  <c:v>50100</c:v>
                </c:pt>
                <c:pt idx="219">
                  <c:v>50131</c:v>
                </c:pt>
                <c:pt idx="220">
                  <c:v>50161</c:v>
                </c:pt>
                <c:pt idx="221">
                  <c:v>50192</c:v>
                </c:pt>
                <c:pt idx="222">
                  <c:v>50222</c:v>
                </c:pt>
                <c:pt idx="223">
                  <c:v>50253</c:v>
                </c:pt>
                <c:pt idx="224">
                  <c:v>50284</c:v>
                </c:pt>
                <c:pt idx="225">
                  <c:v>50314</c:v>
                </c:pt>
                <c:pt idx="226">
                  <c:v>50345</c:v>
                </c:pt>
                <c:pt idx="227">
                  <c:v>50375</c:v>
                </c:pt>
                <c:pt idx="228">
                  <c:v>50406</c:v>
                </c:pt>
                <c:pt idx="229">
                  <c:v>50437</c:v>
                </c:pt>
                <c:pt idx="230">
                  <c:v>50465</c:v>
                </c:pt>
                <c:pt idx="231">
                  <c:v>50496</c:v>
                </c:pt>
                <c:pt idx="232">
                  <c:v>50526</c:v>
                </c:pt>
                <c:pt idx="233">
                  <c:v>50557</c:v>
                </c:pt>
                <c:pt idx="234">
                  <c:v>50587</c:v>
                </c:pt>
                <c:pt idx="235">
                  <c:v>50618</c:v>
                </c:pt>
                <c:pt idx="236">
                  <c:v>50649</c:v>
                </c:pt>
                <c:pt idx="237">
                  <c:v>50679</c:v>
                </c:pt>
                <c:pt idx="238">
                  <c:v>50710</c:v>
                </c:pt>
                <c:pt idx="239">
                  <c:v>50740</c:v>
                </c:pt>
                <c:pt idx="240">
                  <c:v>50771</c:v>
                </c:pt>
                <c:pt idx="241">
                  <c:v>50802</c:v>
                </c:pt>
                <c:pt idx="242">
                  <c:v>50830</c:v>
                </c:pt>
                <c:pt idx="243">
                  <c:v>50861</c:v>
                </c:pt>
                <c:pt idx="244">
                  <c:v>50891</c:v>
                </c:pt>
                <c:pt idx="245">
                  <c:v>50922</c:v>
                </c:pt>
                <c:pt idx="246">
                  <c:v>50952</c:v>
                </c:pt>
                <c:pt idx="247">
                  <c:v>50983</c:v>
                </c:pt>
                <c:pt idx="248">
                  <c:v>51014</c:v>
                </c:pt>
                <c:pt idx="249">
                  <c:v>51044</c:v>
                </c:pt>
                <c:pt idx="250">
                  <c:v>51075</c:v>
                </c:pt>
                <c:pt idx="251">
                  <c:v>51105</c:v>
                </c:pt>
                <c:pt idx="252">
                  <c:v>51136</c:v>
                </c:pt>
                <c:pt idx="253">
                  <c:v>51167</c:v>
                </c:pt>
                <c:pt idx="254">
                  <c:v>51196</c:v>
                </c:pt>
                <c:pt idx="255">
                  <c:v>51227</c:v>
                </c:pt>
                <c:pt idx="256">
                  <c:v>51257</c:v>
                </c:pt>
                <c:pt idx="257">
                  <c:v>51288</c:v>
                </c:pt>
                <c:pt idx="258">
                  <c:v>51318</c:v>
                </c:pt>
                <c:pt idx="259">
                  <c:v>51349</c:v>
                </c:pt>
                <c:pt idx="260">
                  <c:v>51380</c:v>
                </c:pt>
                <c:pt idx="261">
                  <c:v>51410</c:v>
                </c:pt>
                <c:pt idx="262">
                  <c:v>51441</c:v>
                </c:pt>
                <c:pt idx="263">
                  <c:v>51471</c:v>
                </c:pt>
                <c:pt idx="264">
                  <c:v>51502</c:v>
                </c:pt>
                <c:pt idx="265">
                  <c:v>51533</c:v>
                </c:pt>
                <c:pt idx="266">
                  <c:v>51561</c:v>
                </c:pt>
                <c:pt idx="267">
                  <c:v>51592</c:v>
                </c:pt>
                <c:pt idx="268">
                  <c:v>51622</c:v>
                </c:pt>
                <c:pt idx="269">
                  <c:v>51653</c:v>
                </c:pt>
                <c:pt idx="270">
                  <c:v>51683</c:v>
                </c:pt>
                <c:pt idx="271">
                  <c:v>51714</c:v>
                </c:pt>
                <c:pt idx="272">
                  <c:v>51745</c:v>
                </c:pt>
                <c:pt idx="273">
                  <c:v>51775</c:v>
                </c:pt>
                <c:pt idx="274">
                  <c:v>51806</c:v>
                </c:pt>
                <c:pt idx="275">
                  <c:v>51836</c:v>
                </c:pt>
                <c:pt idx="276">
                  <c:v>51867</c:v>
                </c:pt>
                <c:pt idx="277">
                  <c:v>51898</c:v>
                </c:pt>
                <c:pt idx="278">
                  <c:v>51926</c:v>
                </c:pt>
                <c:pt idx="279">
                  <c:v>51957</c:v>
                </c:pt>
                <c:pt idx="280">
                  <c:v>51987</c:v>
                </c:pt>
                <c:pt idx="281">
                  <c:v>52018</c:v>
                </c:pt>
                <c:pt idx="282">
                  <c:v>52048</c:v>
                </c:pt>
                <c:pt idx="283">
                  <c:v>52079</c:v>
                </c:pt>
                <c:pt idx="284">
                  <c:v>52110</c:v>
                </c:pt>
                <c:pt idx="285">
                  <c:v>52140</c:v>
                </c:pt>
                <c:pt idx="286">
                  <c:v>52171</c:v>
                </c:pt>
                <c:pt idx="287">
                  <c:v>52201</c:v>
                </c:pt>
                <c:pt idx="288">
                  <c:v>52232</c:v>
                </c:pt>
                <c:pt idx="289">
                  <c:v>52263</c:v>
                </c:pt>
                <c:pt idx="290">
                  <c:v>52291</c:v>
                </c:pt>
                <c:pt idx="291">
                  <c:v>52322</c:v>
                </c:pt>
                <c:pt idx="292">
                  <c:v>52352</c:v>
                </c:pt>
                <c:pt idx="293">
                  <c:v>52383</c:v>
                </c:pt>
                <c:pt idx="294">
                  <c:v>52413</c:v>
                </c:pt>
                <c:pt idx="295">
                  <c:v>52444</c:v>
                </c:pt>
                <c:pt idx="296">
                  <c:v>52475</c:v>
                </c:pt>
                <c:pt idx="297">
                  <c:v>52505</c:v>
                </c:pt>
                <c:pt idx="298">
                  <c:v>52536</c:v>
                </c:pt>
                <c:pt idx="299">
                  <c:v>52566</c:v>
                </c:pt>
              </c:numCache>
            </c:numRef>
          </c:cat>
          <c:val>
            <c:numRef>
              <c:f>[0]!chart_balance</c:f>
              <c:numCache>
                <c:formatCode>#,##0.00</c:formatCode>
                <c:ptCount val="300"/>
                <c:pt idx="0">
                  <c:v>149663.67999999999</c:v>
                </c:pt>
                <c:pt idx="1">
                  <c:v>149326.51999999999</c:v>
                </c:pt>
                <c:pt idx="2">
                  <c:v>148988.51999999999</c:v>
                </c:pt>
                <c:pt idx="3">
                  <c:v>148649.66999999998</c:v>
                </c:pt>
                <c:pt idx="4">
                  <c:v>148309.96999999997</c:v>
                </c:pt>
                <c:pt idx="5">
                  <c:v>147969.41999999998</c:v>
                </c:pt>
                <c:pt idx="6">
                  <c:v>147628.01999999999</c:v>
                </c:pt>
                <c:pt idx="7">
                  <c:v>147285.76999999999</c:v>
                </c:pt>
                <c:pt idx="8">
                  <c:v>146942.66</c:v>
                </c:pt>
                <c:pt idx="9">
                  <c:v>146598.70000000001</c:v>
                </c:pt>
                <c:pt idx="10">
                  <c:v>146253.88</c:v>
                </c:pt>
                <c:pt idx="11">
                  <c:v>145908.19</c:v>
                </c:pt>
                <c:pt idx="12">
                  <c:v>145561.64000000001</c:v>
                </c:pt>
                <c:pt idx="13">
                  <c:v>145214.22</c:v>
                </c:pt>
                <c:pt idx="14">
                  <c:v>144865.94</c:v>
                </c:pt>
                <c:pt idx="15">
                  <c:v>144516.78</c:v>
                </c:pt>
                <c:pt idx="16">
                  <c:v>144166.75</c:v>
                </c:pt>
                <c:pt idx="17">
                  <c:v>143815.85</c:v>
                </c:pt>
                <c:pt idx="18">
                  <c:v>143464.07</c:v>
                </c:pt>
                <c:pt idx="19">
                  <c:v>143111.41</c:v>
                </c:pt>
                <c:pt idx="20">
                  <c:v>142757.87</c:v>
                </c:pt>
                <c:pt idx="21">
                  <c:v>142403.44</c:v>
                </c:pt>
                <c:pt idx="22">
                  <c:v>142048.13</c:v>
                </c:pt>
                <c:pt idx="23">
                  <c:v>141691.93</c:v>
                </c:pt>
                <c:pt idx="24">
                  <c:v>141334.84</c:v>
                </c:pt>
                <c:pt idx="25">
                  <c:v>140976.85999999999</c:v>
                </c:pt>
                <c:pt idx="26">
                  <c:v>140617.97999999998</c:v>
                </c:pt>
                <c:pt idx="27">
                  <c:v>140258.19999999998</c:v>
                </c:pt>
                <c:pt idx="28">
                  <c:v>139897.52999999997</c:v>
                </c:pt>
                <c:pt idx="29">
                  <c:v>139535.94999999998</c:v>
                </c:pt>
                <c:pt idx="30">
                  <c:v>139173.46999999997</c:v>
                </c:pt>
                <c:pt idx="31">
                  <c:v>138810.07999999996</c:v>
                </c:pt>
                <c:pt idx="32">
                  <c:v>138445.78999999995</c:v>
                </c:pt>
                <c:pt idx="33">
                  <c:v>138080.57999999996</c:v>
                </c:pt>
                <c:pt idx="34">
                  <c:v>137714.45999999996</c:v>
                </c:pt>
                <c:pt idx="35">
                  <c:v>137347.42999999996</c:v>
                </c:pt>
                <c:pt idx="36">
                  <c:v>136979.47999999995</c:v>
                </c:pt>
                <c:pt idx="37">
                  <c:v>136610.60999999996</c:v>
                </c:pt>
                <c:pt idx="38">
                  <c:v>136240.81999999995</c:v>
                </c:pt>
                <c:pt idx="39">
                  <c:v>135870.09999999995</c:v>
                </c:pt>
                <c:pt idx="40">
                  <c:v>135498.45999999993</c:v>
                </c:pt>
                <c:pt idx="41">
                  <c:v>135125.88999999993</c:v>
                </c:pt>
                <c:pt idx="42">
                  <c:v>134752.37999999992</c:v>
                </c:pt>
                <c:pt idx="43">
                  <c:v>134377.93999999992</c:v>
                </c:pt>
                <c:pt idx="44">
                  <c:v>134002.55999999991</c:v>
                </c:pt>
                <c:pt idx="45">
                  <c:v>133626.24999999991</c:v>
                </c:pt>
                <c:pt idx="46">
                  <c:v>133248.99999999991</c:v>
                </c:pt>
                <c:pt idx="47">
                  <c:v>132870.7999999999</c:v>
                </c:pt>
                <c:pt idx="48">
                  <c:v>132491.65999999989</c:v>
                </c:pt>
                <c:pt idx="49">
                  <c:v>132111.56999999989</c:v>
                </c:pt>
                <c:pt idx="50">
                  <c:v>131730.52999999988</c:v>
                </c:pt>
                <c:pt idx="51">
                  <c:v>131348.53999999989</c:v>
                </c:pt>
                <c:pt idx="52">
                  <c:v>130965.58999999989</c:v>
                </c:pt>
                <c:pt idx="53">
                  <c:v>130581.67999999989</c:v>
                </c:pt>
                <c:pt idx="54">
                  <c:v>130196.8099999999</c:v>
                </c:pt>
                <c:pt idx="55">
                  <c:v>129810.97999999989</c:v>
                </c:pt>
                <c:pt idx="56">
                  <c:v>129424.1899999999</c:v>
                </c:pt>
                <c:pt idx="57">
                  <c:v>129036.42999999991</c:v>
                </c:pt>
                <c:pt idx="58">
                  <c:v>128647.69999999991</c:v>
                </c:pt>
                <c:pt idx="59">
                  <c:v>128257.99999999991</c:v>
                </c:pt>
                <c:pt idx="60">
                  <c:v>127867.31999999992</c:v>
                </c:pt>
                <c:pt idx="61">
                  <c:v>127475.66999999993</c:v>
                </c:pt>
                <c:pt idx="62">
                  <c:v>127083.03999999992</c:v>
                </c:pt>
                <c:pt idx="63">
                  <c:v>126689.42999999992</c:v>
                </c:pt>
                <c:pt idx="64">
                  <c:v>126294.82999999991</c:v>
                </c:pt>
                <c:pt idx="65">
                  <c:v>125899.24999999991</c:v>
                </c:pt>
                <c:pt idx="66">
                  <c:v>125502.67999999991</c:v>
                </c:pt>
                <c:pt idx="67">
                  <c:v>125105.11999999991</c:v>
                </c:pt>
                <c:pt idx="68">
                  <c:v>124706.55999999991</c:v>
                </c:pt>
                <c:pt idx="69">
                  <c:v>124307.00999999991</c:v>
                </c:pt>
                <c:pt idx="70">
                  <c:v>123906.4599999999</c:v>
                </c:pt>
                <c:pt idx="71">
                  <c:v>123504.9099999999</c:v>
                </c:pt>
                <c:pt idx="72">
                  <c:v>123102.3499999999</c:v>
                </c:pt>
                <c:pt idx="73">
                  <c:v>122698.78999999991</c:v>
                </c:pt>
                <c:pt idx="74">
                  <c:v>122294.2199999999</c:v>
                </c:pt>
                <c:pt idx="75">
                  <c:v>121888.6399999999</c:v>
                </c:pt>
                <c:pt idx="76">
                  <c:v>121482.03999999989</c:v>
                </c:pt>
                <c:pt idx="77">
                  <c:v>121074.42999999989</c:v>
                </c:pt>
                <c:pt idx="78">
                  <c:v>120665.79999999989</c:v>
                </c:pt>
                <c:pt idx="79">
                  <c:v>120256.13999999988</c:v>
                </c:pt>
                <c:pt idx="80">
                  <c:v>119845.45999999989</c:v>
                </c:pt>
                <c:pt idx="81">
                  <c:v>119433.74999999988</c:v>
                </c:pt>
                <c:pt idx="82">
                  <c:v>119021.00999999988</c:v>
                </c:pt>
                <c:pt idx="83">
                  <c:v>118607.23999999987</c:v>
                </c:pt>
                <c:pt idx="84">
                  <c:v>118192.43999999987</c:v>
                </c:pt>
                <c:pt idx="85">
                  <c:v>117776.59999999987</c:v>
                </c:pt>
                <c:pt idx="86">
                  <c:v>117359.71999999987</c:v>
                </c:pt>
                <c:pt idx="87">
                  <c:v>116941.79999999987</c:v>
                </c:pt>
                <c:pt idx="88">
                  <c:v>116522.82999999987</c:v>
                </c:pt>
                <c:pt idx="89">
                  <c:v>116102.81999999988</c:v>
                </c:pt>
                <c:pt idx="90">
                  <c:v>115681.75999999988</c:v>
                </c:pt>
                <c:pt idx="91">
                  <c:v>115259.63999999988</c:v>
                </c:pt>
                <c:pt idx="92">
                  <c:v>114836.46999999988</c:v>
                </c:pt>
                <c:pt idx="93">
                  <c:v>114412.23999999989</c:v>
                </c:pt>
                <c:pt idx="94">
                  <c:v>113986.9499999999</c:v>
                </c:pt>
                <c:pt idx="95">
                  <c:v>113560.59999999989</c:v>
                </c:pt>
                <c:pt idx="96">
                  <c:v>113133.17999999989</c:v>
                </c:pt>
                <c:pt idx="97">
                  <c:v>112704.68999999989</c:v>
                </c:pt>
                <c:pt idx="98">
                  <c:v>112275.12999999989</c:v>
                </c:pt>
                <c:pt idx="99">
                  <c:v>111844.49999999988</c:v>
                </c:pt>
                <c:pt idx="100">
                  <c:v>111412.78999999988</c:v>
                </c:pt>
                <c:pt idx="101">
                  <c:v>110979.99999999988</c:v>
                </c:pt>
                <c:pt idx="102">
                  <c:v>110546.12999999989</c:v>
                </c:pt>
                <c:pt idx="103">
                  <c:v>110111.17999999989</c:v>
                </c:pt>
                <c:pt idx="104">
                  <c:v>109675.1399999999</c:v>
                </c:pt>
                <c:pt idx="105">
                  <c:v>109238.00999999989</c:v>
                </c:pt>
                <c:pt idx="106">
                  <c:v>108799.78999999989</c:v>
                </c:pt>
                <c:pt idx="107">
                  <c:v>108360.46999999988</c:v>
                </c:pt>
                <c:pt idx="108">
                  <c:v>107920.04999999989</c:v>
                </c:pt>
                <c:pt idx="109">
                  <c:v>107478.52999999988</c:v>
                </c:pt>
                <c:pt idx="110">
                  <c:v>107035.90999999989</c:v>
                </c:pt>
                <c:pt idx="111">
                  <c:v>106592.17999999989</c:v>
                </c:pt>
                <c:pt idx="112">
                  <c:v>106147.33999999989</c:v>
                </c:pt>
                <c:pt idx="113">
                  <c:v>105701.3899999999</c:v>
                </c:pt>
                <c:pt idx="114">
                  <c:v>105254.31999999989</c:v>
                </c:pt>
                <c:pt idx="115">
                  <c:v>104806.1399999999</c:v>
                </c:pt>
                <c:pt idx="116">
                  <c:v>104356.83999999989</c:v>
                </c:pt>
                <c:pt idx="117">
                  <c:v>103906.4099999999</c:v>
                </c:pt>
                <c:pt idx="118">
                  <c:v>103454.8599999999</c:v>
                </c:pt>
                <c:pt idx="119">
                  <c:v>103002.17999999991</c:v>
                </c:pt>
                <c:pt idx="120">
                  <c:v>102548.36999999991</c:v>
                </c:pt>
                <c:pt idx="121">
                  <c:v>102093.41999999991</c:v>
                </c:pt>
                <c:pt idx="122">
                  <c:v>101637.32999999991</c:v>
                </c:pt>
                <c:pt idx="123">
                  <c:v>101180.09999999992</c:v>
                </c:pt>
                <c:pt idx="124">
                  <c:v>100721.72999999992</c:v>
                </c:pt>
                <c:pt idx="125">
                  <c:v>100262.20999999992</c:v>
                </c:pt>
                <c:pt idx="126">
                  <c:v>99801.549999999916</c:v>
                </c:pt>
                <c:pt idx="127">
                  <c:v>99339.729999999909</c:v>
                </c:pt>
                <c:pt idx="128">
                  <c:v>98876.759999999907</c:v>
                </c:pt>
                <c:pt idx="129">
                  <c:v>98412.629999999903</c:v>
                </c:pt>
                <c:pt idx="130">
                  <c:v>97947.339999999909</c:v>
                </c:pt>
                <c:pt idx="131">
                  <c:v>97480.889999999912</c:v>
                </c:pt>
                <c:pt idx="132">
                  <c:v>97013.269999999917</c:v>
                </c:pt>
                <c:pt idx="133">
                  <c:v>96544.479999999923</c:v>
                </c:pt>
                <c:pt idx="134">
                  <c:v>96074.519999999917</c:v>
                </c:pt>
                <c:pt idx="135">
                  <c:v>95603.389999999912</c:v>
                </c:pt>
                <c:pt idx="136">
                  <c:v>95131.079999999914</c:v>
                </c:pt>
                <c:pt idx="137">
                  <c:v>94657.589999999909</c:v>
                </c:pt>
                <c:pt idx="138">
                  <c:v>94182.909999999916</c:v>
                </c:pt>
                <c:pt idx="139">
                  <c:v>93707.049999999916</c:v>
                </c:pt>
                <c:pt idx="140">
                  <c:v>93229.999999999913</c:v>
                </c:pt>
                <c:pt idx="141">
                  <c:v>92751.749999999913</c:v>
                </c:pt>
                <c:pt idx="142">
                  <c:v>92272.30999999991</c:v>
                </c:pt>
                <c:pt idx="143">
                  <c:v>91791.669999999911</c:v>
                </c:pt>
                <c:pt idx="144">
                  <c:v>91309.829999999914</c:v>
                </c:pt>
                <c:pt idx="145">
                  <c:v>90826.779999999912</c:v>
                </c:pt>
                <c:pt idx="146">
                  <c:v>90342.529999999912</c:v>
                </c:pt>
                <c:pt idx="147">
                  <c:v>89857.069999999905</c:v>
                </c:pt>
                <c:pt idx="148">
                  <c:v>89370.389999999912</c:v>
                </c:pt>
                <c:pt idx="149">
                  <c:v>88882.499999999913</c:v>
                </c:pt>
                <c:pt idx="150">
                  <c:v>88393.389999999912</c:v>
                </c:pt>
                <c:pt idx="151">
                  <c:v>87903.049999999916</c:v>
                </c:pt>
                <c:pt idx="152">
                  <c:v>87411.489999999918</c:v>
                </c:pt>
                <c:pt idx="153">
                  <c:v>86918.699999999924</c:v>
                </c:pt>
                <c:pt idx="154">
                  <c:v>86424.67999999992</c:v>
                </c:pt>
                <c:pt idx="155">
                  <c:v>85929.419999999925</c:v>
                </c:pt>
                <c:pt idx="156">
                  <c:v>85432.919999999925</c:v>
                </c:pt>
                <c:pt idx="157">
                  <c:v>84935.17999999992</c:v>
                </c:pt>
                <c:pt idx="158">
                  <c:v>84436.199999999924</c:v>
                </c:pt>
                <c:pt idx="159">
                  <c:v>83935.969999999928</c:v>
                </c:pt>
                <c:pt idx="160">
                  <c:v>83434.489999999932</c:v>
                </c:pt>
                <c:pt idx="161">
                  <c:v>82931.759999999937</c:v>
                </c:pt>
                <c:pt idx="162">
                  <c:v>82427.769999999931</c:v>
                </c:pt>
                <c:pt idx="163">
                  <c:v>81922.519999999931</c:v>
                </c:pt>
                <c:pt idx="164">
                  <c:v>81416.009999999937</c:v>
                </c:pt>
                <c:pt idx="165">
                  <c:v>80908.229999999938</c:v>
                </c:pt>
                <c:pt idx="166">
                  <c:v>80399.179999999935</c:v>
                </c:pt>
                <c:pt idx="167">
                  <c:v>79888.859999999928</c:v>
                </c:pt>
                <c:pt idx="168">
                  <c:v>79377.259999999922</c:v>
                </c:pt>
                <c:pt idx="169">
                  <c:v>78864.379999999917</c:v>
                </c:pt>
                <c:pt idx="170">
                  <c:v>78350.219999999914</c:v>
                </c:pt>
                <c:pt idx="171">
                  <c:v>77834.779999999912</c:v>
                </c:pt>
                <c:pt idx="172">
                  <c:v>77318.049999999916</c:v>
                </c:pt>
                <c:pt idx="173">
                  <c:v>76800.029999999912</c:v>
                </c:pt>
                <c:pt idx="174">
                  <c:v>76280.709999999905</c:v>
                </c:pt>
                <c:pt idx="175">
                  <c:v>75760.089999999909</c:v>
                </c:pt>
                <c:pt idx="176">
                  <c:v>75238.169999999911</c:v>
                </c:pt>
                <c:pt idx="177">
                  <c:v>74714.94999999991</c:v>
                </c:pt>
                <c:pt idx="178">
                  <c:v>74190.419999999911</c:v>
                </c:pt>
                <c:pt idx="179">
                  <c:v>73664.579999999914</c:v>
                </c:pt>
                <c:pt idx="180">
                  <c:v>73137.419999999911</c:v>
                </c:pt>
                <c:pt idx="181">
                  <c:v>72608.939999999915</c:v>
                </c:pt>
                <c:pt idx="182">
                  <c:v>72079.139999999912</c:v>
                </c:pt>
                <c:pt idx="183">
                  <c:v>71548.019999999917</c:v>
                </c:pt>
                <c:pt idx="184">
                  <c:v>71015.56999999992</c:v>
                </c:pt>
                <c:pt idx="185">
                  <c:v>70481.789999999921</c:v>
                </c:pt>
                <c:pt idx="186">
                  <c:v>69946.669999999925</c:v>
                </c:pt>
                <c:pt idx="187">
                  <c:v>69410.219999999928</c:v>
                </c:pt>
                <c:pt idx="188">
                  <c:v>68872.429999999935</c:v>
                </c:pt>
                <c:pt idx="189">
                  <c:v>68333.289999999935</c:v>
                </c:pt>
                <c:pt idx="190">
                  <c:v>67792.79999999993</c:v>
                </c:pt>
                <c:pt idx="191">
                  <c:v>67250.959999999934</c:v>
                </c:pt>
                <c:pt idx="192">
                  <c:v>66707.769999999931</c:v>
                </c:pt>
                <c:pt idx="193">
                  <c:v>66163.219999999928</c:v>
                </c:pt>
                <c:pt idx="194">
                  <c:v>65617.309999999925</c:v>
                </c:pt>
                <c:pt idx="195">
                  <c:v>65070.029999999926</c:v>
                </c:pt>
                <c:pt idx="196">
                  <c:v>64521.389999999927</c:v>
                </c:pt>
                <c:pt idx="197">
                  <c:v>63971.36999999993</c:v>
                </c:pt>
                <c:pt idx="198">
                  <c:v>63419.97999999993</c:v>
                </c:pt>
                <c:pt idx="199">
                  <c:v>62867.209999999934</c:v>
                </c:pt>
                <c:pt idx="200">
                  <c:v>62313.059999999932</c:v>
                </c:pt>
                <c:pt idx="201">
                  <c:v>61757.519999999931</c:v>
                </c:pt>
                <c:pt idx="202">
                  <c:v>61200.589999999931</c:v>
                </c:pt>
                <c:pt idx="203">
                  <c:v>60642.269999999931</c:v>
                </c:pt>
                <c:pt idx="204">
                  <c:v>60082.559999999932</c:v>
                </c:pt>
                <c:pt idx="205">
                  <c:v>59521.449999999932</c:v>
                </c:pt>
                <c:pt idx="206">
                  <c:v>58958.929999999935</c:v>
                </c:pt>
                <c:pt idx="207">
                  <c:v>58395.009999999937</c:v>
                </c:pt>
                <c:pt idx="208">
                  <c:v>57829.679999999935</c:v>
                </c:pt>
                <c:pt idx="209">
                  <c:v>57262.929999999935</c:v>
                </c:pt>
                <c:pt idx="210">
                  <c:v>56694.769999999931</c:v>
                </c:pt>
                <c:pt idx="211">
                  <c:v>56125.18999999993</c:v>
                </c:pt>
                <c:pt idx="212">
                  <c:v>55554.179999999928</c:v>
                </c:pt>
                <c:pt idx="213">
                  <c:v>54981.749999999927</c:v>
                </c:pt>
                <c:pt idx="214">
                  <c:v>54407.879999999925</c:v>
                </c:pt>
                <c:pt idx="215">
                  <c:v>53832.579999999922</c:v>
                </c:pt>
                <c:pt idx="216">
                  <c:v>53255.839999999924</c:v>
                </c:pt>
                <c:pt idx="217">
                  <c:v>52677.659999999923</c:v>
                </c:pt>
                <c:pt idx="218">
                  <c:v>52098.029999999926</c:v>
                </c:pt>
                <c:pt idx="219">
                  <c:v>51516.959999999926</c:v>
                </c:pt>
                <c:pt idx="220">
                  <c:v>50934.429999999928</c:v>
                </c:pt>
                <c:pt idx="221">
                  <c:v>50350.449999999924</c:v>
                </c:pt>
                <c:pt idx="222">
                  <c:v>49765.009999999922</c:v>
                </c:pt>
                <c:pt idx="223">
                  <c:v>49178.099999999919</c:v>
                </c:pt>
                <c:pt idx="224">
                  <c:v>48589.729999999916</c:v>
                </c:pt>
                <c:pt idx="225">
                  <c:v>47999.879999999917</c:v>
                </c:pt>
                <c:pt idx="226">
                  <c:v>47408.559999999918</c:v>
                </c:pt>
                <c:pt idx="227">
                  <c:v>46815.759999999915</c:v>
                </c:pt>
                <c:pt idx="228">
                  <c:v>46221.479999999916</c:v>
                </c:pt>
                <c:pt idx="229">
                  <c:v>45625.709999999919</c:v>
                </c:pt>
                <c:pt idx="230">
                  <c:v>45028.449999999917</c:v>
                </c:pt>
                <c:pt idx="231">
                  <c:v>44429.699999999917</c:v>
                </c:pt>
                <c:pt idx="232">
                  <c:v>43829.449999999917</c:v>
                </c:pt>
                <c:pt idx="233">
                  <c:v>43227.699999999917</c:v>
                </c:pt>
                <c:pt idx="234">
                  <c:v>42624.449999999917</c:v>
                </c:pt>
                <c:pt idx="235">
                  <c:v>42019.689999999915</c:v>
                </c:pt>
                <c:pt idx="236">
                  <c:v>41413.419999999918</c:v>
                </c:pt>
                <c:pt idx="237">
                  <c:v>40805.629999999917</c:v>
                </c:pt>
                <c:pt idx="238">
                  <c:v>40196.31999999992</c:v>
                </c:pt>
                <c:pt idx="239">
                  <c:v>39585.489999999918</c:v>
                </c:pt>
                <c:pt idx="240">
                  <c:v>38973.129999999917</c:v>
                </c:pt>
                <c:pt idx="241">
                  <c:v>38359.239999999918</c:v>
                </c:pt>
                <c:pt idx="242">
                  <c:v>37743.81999999992</c:v>
                </c:pt>
                <c:pt idx="243">
                  <c:v>37126.859999999921</c:v>
                </c:pt>
                <c:pt idx="244">
                  <c:v>36508.359999999921</c:v>
                </c:pt>
                <c:pt idx="245">
                  <c:v>35888.309999999918</c:v>
                </c:pt>
                <c:pt idx="246">
                  <c:v>35266.709999999919</c:v>
                </c:pt>
                <c:pt idx="247">
                  <c:v>34643.559999999918</c:v>
                </c:pt>
                <c:pt idx="248">
                  <c:v>34018.849999999919</c:v>
                </c:pt>
                <c:pt idx="249">
                  <c:v>33392.579999999922</c:v>
                </c:pt>
                <c:pt idx="250">
                  <c:v>32764.739999999922</c:v>
                </c:pt>
                <c:pt idx="251">
                  <c:v>32135.329999999922</c:v>
                </c:pt>
                <c:pt idx="252">
                  <c:v>31504.349999999922</c:v>
                </c:pt>
                <c:pt idx="253">
                  <c:v>30871.789999999921</c:v>
                </c:pt>
                <c:pt idx="254">
                  <c:v>30237.649999999921</c:v>
                </c:pt>
                <c:pt idx="255">
                  <c:v>29601.919999999922</c:v>
                </c:pt>
                <c:pt idx="256">
                  <c:v>28964.599999999922</c:v>
                </c:pt>
                <c:pt idx="257">
                  <c:v>28325.689999999922</c:v>
                </c:pt>
                <c:pt idx="258">
                  <c:v>27685.179999999924</c:v>
                </c:pt>
                <c:pt idx="259">
                  <c:v>27043.069999999923</c:v>
                </c:pt>
                <c:pt idx="260">
                  <c:v>26399.359999999924</c:v>
                </c:pt>
                <c:pt idx="261">
                  <c:v>25754.039999999924</c:v>
                </c:pt>
                <c:pt idx="262">
                  <c:v>25107.109999999924</c:v>
                </c:pt>
                <c:pt idx="263">
                  <c:v>24458.559999999925</c:v>
                </c:pt>
                <c:pt idx="264">
                  <c:v>23808.389999999927</c:v>
                </c:pt>
                <c:pt idx="265">
                  <c:v>23156.589999999927</c:v>
                </c:pt>
                <c:pt idx="266">
                  <c:v>22503.159999999927</c:v>
                </c:pt>
                <c:pt idx="267">
                  <c:v>21848.099999999926</c:v>
                </c:pt>
                <c:pt idx="268">
                  <c:v>21191.399999999925</c:v>
                </c:pt>
                <c:pt idx="269">
                  <c:v>20533.059999999925</c:v>
                </c:pt>
                <c:pt idx="270">
                  <c:v>19873.069999999923</c:v>
                </c:pt>
                <c:pt idx="271">
                  <c:v>19211.429999999924</c:v>
                </c:pt>
                <c:pt idx="272">
                  <c:v>18548.139999999923</c:v>
                </c:pt>
                <c:pt idx="273">
                  <c:v>17883.189999999922</c:v>
                </c:pt>
                <c:pt idx="274">
                  <c:v>17216.579999999922</c:v>
                </c:pt>
                <c:pt idx="275">
                  <c:v>16548.299999999923</c:v>
                </c:pt>
                <c:pt idx="276">
                  <c:v>15878.349999999922</c:v>
                </c:pt>
                <c:pt idx="277">
                  <c:v>15206.729999999921</c:v>
                </c:pt>
                <c:pt idx="278">
                  <c:v>14533.429999999922</c:v>
                </c:pt>
                <c:pt idx="279">
                  <c:v>13858.439999999922</c:v>
                </c:pt>
                <c:pt idx="280">
                  <c:v>13181.769999999922</c:v>
                </c:pt>
                <c:pt idx="281">
                  <c:v>12503.399999999921</c:v>
                </c:pt>
                <c:pt idx="282">
                  <c:v>11823.339999999922</c:v>
                </c:pt>
                <c:pt idx="283">
                  <c:v>11141.579999999922</c:v>
                </c:pt>
                <c:pt idx="284">
                  <c:v>10458.109999999922</c:v>
                </c:pt>
                <c:pt idx="285">
                  <c:v>9772.9399999999223</c:v>
                </c:pt>
                <c:pt idx="286">
                  <c:v>9086.0499999999229</c:v>
                </c:pt>
                <c:pt idx="287">
                  <c:v>8397.4499999999225</c:v>
                </c:pt>
                <c:pt idx="288">
                  <c:v>7707.1199999999226</c:v>
                </c:pt>
                <c:pt idx="289">
                  <c:v>7015.0699999999224</c:v>
                </c:pt>
                <c:pt idx="290">
                  <c:v>6321.2899999999227</c:v>
                </c:pt>
                <c:pt idx="291">
                  <c:v>5625.7699999999222</c:v>
                </c:pt>
                <c:pt idx="292">
                  <c:v>4928.509999999922</c:v>
                </c:pt>
                <c:pt idx="293">
                  <c:v>4229.509999999922</c:v>
                </c:pt>
                <c:pt idx="294">
                  <c:v>3528.759999999922</c:v>
                </c:pt>
                <c:pt idx="295">
                  <c:v>2826.259999999922</c:v>
                </c:pt>
                <c:pt idx="296">
                  <c:v>2122.009999999922</c:v>
                </c:pt>
                <c:pt idx="297">
                  <c:v>1415.9999999999218</c:v>
                </c:pt>
                <c:pt idx="298">
                  <c:v>708.2199999999217</c:v>
                </c:pt>
                <c:pt idx="299">
                  <c:v>0</c:v>
                </c:pt>
              </c:numCache>
            </c:numRef>
          </c:val>
          <c:smooth val="0"/>
          <c:extLst>
            <c:ext xmlns:c16="http://schemas.microsoft.com/office/drawing/2014/chart" uri="{C3380CC4-5D6E-409C-BE32-E72D297353CC}">
              <c16:uniqueId val="{00000001-243B-4C9E-8510-0C82563AFBC5}"/>
            </c:ext>
          </c:extLst>
        </c:ser>
        <c:dLbls>
          <c:showLegendKey val="0"/>
          <c:showVal val="0"/>
          <c:showCatName val="0"/>
          <c:showSerName val="0"/>
          <c:showPercent val="0"/>
          <c:showBubbleSize val="0"/>
        </c:dLbls>
        <c:smooth val="0"/>
        <c:axId val="404313400"/>
        <c:axId val="404312616"/>
      </c:lineChart>
      <c:dateAx>
        <c:axId val="404313400"/>
        <c:scaling>
          <c:orientation val="minMax"/>
        </c:scaling>
        <c:delete val="0"/>
        <c:axPos val="b"/>
        <c:numFmt formatCode="yyyy" sourceLinked="0"/>
        <c:majorTickMark val="out"/>
        <c:minorTickMark val="none"/>
        <c:tickLblPos val="nextTo"/>
        <c:spPr>
          <a:ln w="3175">
            <a:solidFill>
              <a:srgbClr val="000000"/>
            </a:solidFill>
            <a:prstDash val="solid"/>
          </a:ln>
        </c:spPr>
        <c:txPr>
          <a:bodyPr rot="-5400000" vert="horz"/>
          <a:lstStyle/>
          <a:p>
            <a:pPr>
              <a:defRPr sz="875" b="0" i="0" u="none" strike="noStrike" baseline="0">
                <a:solidFill>
                  <a:srgbClr val="000000"/>
                </a:solidFill>
                <a:latin typeface="Arial"/>
                <a:ea typeface="Arial"/>
                <a:cs typeface="Arial"/>
              </a:defRPr>
            </a:pPr>
            <a:endParaRPr lang="en-US"/>
          </a:p>
        </c:txPr>
        <c:crossAx val="404312616"/>
        <c:crosses val="autoZero"/>
        <c:auto val="1"/>
        <c:lblOffset val="100"/>
        <c:baseTimeUnit val="months"/>
        <c:majorUnit val="2"/>
        <c:majorTimeUnit val="years"/>
        <c:minorUnit val="1"/>
        <c:minorTimeUnit val="years"/>
      </c:dateAx>
      <c:valAx>
        <c:axId val="404312616"/>
        <c:scaling>
          <c:orientation val="minMax"/>
          <c:min val="0"/>
        </c:scaling>
        <c:delete val="0"/>
        <c:axPos val="l"/>
        <c:numFmt formatCode="#,##0" sourceLinked="0"/>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404313400"/>
        <c:crosses val="autoZero"/>
        <c:crossBetween val="between"/>
      </c:valAx>
      <c:spPr>
        <a:noFill/>
        <a:ln w="25400">
          <a:noFill/>
        </a:ln>
      </c:spPr>
    </c:plotArea>
    <c:legend>
      <c:legendPos val="r"/>
      <c:layout>
        <c:manualLayout>
          <c:xMode val="edge"/>
          <c:yMode val="edge"/>
          <c:x val="0.49244785635364008"/>
          <c:y val="2.8455397514122498E-2"/>
          <c:w val="0.46827863640990314"/>
          <c:h val="0.14634204435834428"/>
        </c:manualLayout>
      </c:layout>
      <c:overlay val="0"/>
      <c:spPr>
        <a:noFill/>
        <a:ln w="25400">
          <a:noFill/>
        </a:ln>
      </c:spPr>
      <c:txPr>
        <a:bodyPr/>
        <a:lstStyle/>
        <a:p>
          <a:pPr>
            <a:defRPr sz="825" b="0" i="0" u="none" strike="noStrike" baseline="0">
              <a:solidFill>
                <a:srgbClr val="000000"/>
              </a:solidFill>
              <a:latin typeface="Arial"/>
              <a:ea typeface="Arial"/>
              <a:cs typeface="Arial"/>
            </a:defRPr>
          </a:pPr>
          <a:endParaRPr lang="en-US"/>
        </a:p>
      </c:txPr>
    </c:legend>
    <c:plotVisOnly val="0"/>
    <c:dispBlanksAs val="gap"/>
    <c:showDLblsOverMax val="0"/>
  </c:chart>
  <c:spPr>
    <a:solidFill>
      <a:srgbClr val="FFFFFF"/>
    </a:solidFill>
    <a:ln w="6350">
      <a:noFill/>
    </a:ln>
  </c:spPr>
  <c:txPr>
    <a:bodyPr/>
    <a:lstStyle/>
    <a:p>
      <a:pPr>
        <a:defRPr sz="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203835</xdr:colOff>
      <xdr:row>12</xdr:row>
      <xdr:rowOff>0</xdr:rowOff>
    </xdr:from>
    <xdr:to>
      <xdr:col>5</xdr:col>
      <xdr:colOff>384810</xdr:colOff>
      <xdr:row>25</xdr:row>
      <xdr:rowOff>1905</xdr:rowOff>
    </xdr:to>
    <xdr:graphicFrame macro="">
      <xdr:nvGraphicFramePr>
        <xdr:cNvPr id="1030" name="Chart 6">
          <a:extLst>
            <a:ext uri="{FF2B5EF4-FFF2-40B4-BE49-F238E27FC236}">
              <a16:creationId xmlns:a16="http://schemas.microsoft.com/office/drawing/2014/main" id="{00000000-0008-0000-0000-000006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4191000</xdr:colOff>
      <xdr:row>0</xdr:row>
      <xdr:rowOff>47625</xdr:rowOff>
    </xdr:from>
    <xdr:to>
      <xdr:col>2</xdr:col>
      <xdr:colOff>317872</xdr:colOff>
      <xdr:row>0</xdr:row>
      <xdr:rowOff>352451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4876800" y="47625"/>
          <a:ext cx="1365622" cy="3048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4191000</xdr:colOff>
      <xdr:row>0</xdr:row>
      <xdr:rowOff>47625</xdr:rowOff>
    </xdr:from>
    <xdr:to>
      <xdr:col>2</xdr:col>
      <xdr:colOff>317872</xdr:colOff>
      <xdr:row>0</xdr:row>
      <xdr:rowOff>352451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stretch>
          <a:fillRect/>
        </a:stretch>
      </xdr:blipFill>
      <xdr:spPr>
        <a:xfrm>
          <a:off x="4876800" y="47625"/>
          <a:ext cx="1365622" cy="304826"/>
        </a:xfrm>
        <a:prstGeom prst="rect">
          <a:avLst/>
        </a:prstGeom>
      </xdr:spPr>
    </xdr:pic>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personal-budget-spreadsheet.html" TargetMode="External"/><Relationship Id="rId2" Type="http://schemas.openxmlformats.org/officeDocument/2006/relationships/hyperlink" Target="https://www.vertex42.com/ExcelTips/workbook.html" TargetMode="External"/><Relationship Id="rId1" Type="http://schemas.openxmlformats.org/officeDocument/2006/relationships/hyperlink" Target="https://www.vertex42.com/Calculators/home-mortgage-calculator.html"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www.vertex42.com/ExcelTemplates/loan-amortization-schedule.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licensing/EULA_personaluse.html" TargetMode="External"/><Relationship Id="rId1" Type="http://schemas.openxmlformats.org/officeDocument/2006/relationships/hyperlink" Target="https://www.vertex42.com/Calculators/home-mortgage-calculator.html"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1693"/>
  <sheetViews>
    <sheetView showGridLines="0" tabSelected="1" workbookViewId="0">
      <selection activeCell="I37" sqref="I37"/>
    </sheetView>
  </sheetViews>
  <sheetFormatPr defaultColWidth="9.28515625" defaultRowHeight="12.75" x14ac:dyDescent="0.2"/>
  <cols>
    <col min="1" max="1" width="5.28515625" style="1" customWidth="1"/>
    <col min="2" max="2" width="9.7109375" style="1" customWidth="1"/>
    <col min="3" max="3" width="5.28515625" style="1" bestFit="1" customWidth="1"/>
    <col min="4" max="4" width="9.7109375" style="1" customWidth="1"/>
    <col min="5" max="5" width="14.7109375" style="1" customWidth="1"/>
    <col min="6" max="6" width="9.7109375" style="1" customWidth="1"/>
    <col min="7" max="8" width="10.7109375" style="1" customWidth="1"/>
    <col min="9" max="9" width="10" style="1" customWidth="1"/>
    <col min="10" max="10" width="14.5703125" style="1" customWidth="1"/>
    <col min="11" max="11" width="9.28515625" style="1"/>
    <col min="12" max="12" width="3.7109375" style="1" customWidth="1"/>
    <col min="13" max="18" width="0" style="1" hidden="1" customWidth="1"/>
    <col min="19" max="19" width="14.85546875" style="1" hidden="1" customWidth="1"/>
    <col min="20" max="23" width="9.28515625" style="1"/>
    <col min="24" max="24" width="13.5703125" style="1" customWidth="1"/>
    <col min="25" max="16384" width="9.28515625" style="1"/>
  </cols>
  <sheetData>
    <row r="1" spans="1:24" ht="30" customHeight="1" x14ac:dyDescent="0.2">
      <c r="A1" s="112" t="s">
        <v>0</v>
      </c>
      <c r="B1" s="109"/>
      <c r="C1" s="109"/>
      <c r="D1" s="109"/>
      <c r="E1" s="109"/>
      <c r="F1" s="109"/>
      <c r="G1" s="109"/>
      <c r="H1" s="109"/>
      <c r="I1" s="109"/>
      <c r="J1" s="109"/>
      <c r="T1" s="110" t="s">
        <v>13</v>
      </c>
      <c r="U1" s="110"/>
      <c r="V1" s="110"/>
      <c r="W1" s="110"/>
      <c r="X1" s="111"/>
    </row>
    <row r="2" spans="1:24" ht="15.75" x14ac:dyDescent="0.2">
      <c r="A2" s="110" t="s">
        <v>1</v>
      </c>
      <c r="B2" s="110"/>
      <c r="C2" s="110"/>
      <c r="D2" s="110"/>
      <c r="E2" s="111"/>
      <c r="F2" s="3"/>
      <c r="G2" s="110" t="s">
        <v>35</v>
      </c>
      <c r="H2" s="110"/>
      <c r="I2" s="110"/>
      <c r="J2" s="111"/>
      <c r="T2" s="98"/>
      <c r="U2" s="92"/>
      <c r="V2" s="92"/>
      <c r="W2" s="95" t="s">
        <v>66</v>
      </c>
      <c r="X2" s="37">
        <v>1</v>
      </c>
    </row>
    <row r="3" spans="1:24" ht="14.25" x14ac:dyDescent="0.2">
      <c r="A3" s="92"/>
      <c r="B3" s="92"/>
      <c r="C3" s="92"/>
      <c r="D3" s="93" t="s">
        <v>2</v>
      </c>
      <c r="E3" s="133">
        <v>150000</v>
      </c>
      <c r="F3" s="3"/>
      <c r="G3" s="94"/>
      <c r="H3" s="94"/>
      <c r="I3" s="95" t="s">
        <v>3</v>
      </c>
      <c r="J3" s="115">
        <v>2</v>
      </c>
      <c r="T3" s="98"/>
      <c r="U3" s="92"/>
      <c r="V3" s="92"/>
      <c r="W3" s="95" t="s">
        <v>67</v>
      </c>
      <c r="X3" s="131"/>
    </row>
    <row r="4" spans="1:24" ht="14.25" x14ac:dyDescent="0.2">
      <c r="A4" s="92"/>
      <c r="B4" s="92"/>
      <c r="C4" s="92"/>
      <c r="D4" s="93" t="s">
        <v>4</v>
      </c>
      <c r="E4" s="22">
        <v>0.03</v>
      </c>
      <c r="F4" s="3"/>
      <c r="G4" s="92"/>
      <c r="H4" s="92"/>
      <c r="I4" s="93"/>
      <c r="J4" s="96"/>
      <c r="T4" s="98"/>
      <c r="U4" s="92"/>
      <c r="V4" s="92"/>
      <c r="W4" s="95" t="s">
        <v>14</v>
      </c>
      <c r="X4" s="23">
        <v>1</v>
      </c>
    </row>
    <row r="5" spans="1:24" ht="14.25" x14ac:dyDescent="0.2">
      <c r="A5" s="92"/>
      <c r="B5" s="92"/>
      <c r="C5" s="92"/>
      <c r="D5" s="93" t="s">
        <v>36</v>
      </c>
      <c r="E5" s="115">
        <v>25</v>
      </c>
      <c r="F5" s="3"/>
      <c r="G5" s="92"/>
      <c r="H5" s="92"/>
      <c r="I5" s="95"/>
      <c r="J5" s="97"/>
      <c r="T5" s="98"/>
      <c r="U5" s="92"/>
      <c r="V5" s="92"/>
      <c r="W5" s="95" t="s">
        <v>16</v>
      </c>
      <c r="X5" s="132"/>
    </row>
    <row r="6" spans="1:24" ht="14.25" x14ac:dyDescent="0.2">
      <c r="A6" s="92"/>
      <c r="B6" s="92"/>
      <c r="C6" s="92"/>
      <c r="D6" s="93" t="s">
        <v>6</v>
      </c>
      <c r="E6" s="27">
        <v>43466</v>
      </c>
      <c r="F6" s="24"/>
      <c r="G6" s="92"/>
      <c r="H6" s="92"/>
      <c r="I6" s="95"/>
      <c r="J6" s="97"/>
      <c r="T6" s="98"/>
      <c r="U6" s="92"/>
      <c r="V6" s="92"/>
      <c r="W6" s="95" t="str">
        <f>"Payment Month (1-"&amp;E32&amp;")"</f>
        <v>Payment Month (1-12)</v>
      </c>
      <c r="X6" s="115">
        <v>1</v>
      </c>
    </row>
    <row r="7" spans="1:24" ht="14.25" x14ac:dyDescent="0.2">
      <c r="A7" s="92"/>
      <c r="B7" s="92"/>
      <c r="C7" s="92"/>
      <c r="D7" s="93" t="s">
        <v>7</v>
      </c>
      <c r="E7" s="28" t="s">
        <v>8</v>
      </c>
      <c r="F7" s="24"/>
      <c r="G7" s="104"/>
      <c r="H7" s="104"/>
      <c r="I7" s="106" t="s">
        <v>9</v>
      </c>
      <c r="J7" s="136">
        <f ca="1">IF(OFFSET(J35,1+J3*periods_per_year,0,1,1)="",0,OFFSET(J35,1+J3*periods_per_year,0,1,1))</f>
        <v>141691.93</v>
      </c>
      <c r="T7" s="92"/>
      <c r="U7" s="92"/>
      <c r="V7" s="92"/>
      <c r="W7" s="93" t="s">
        <v>19</v>
      </c>
      <c r="X7" s="137">
        <f>SUM(G37:H1603)</f>
        <v>0</v>
      </c>
    </row>
    <row r="8" spans="1:24" ht="14.25" x14ac:dyDescent="0.2">
      <c r="A8" s="92"/>
      <c r="B8" s="92"/>
      <c r="C8" s="92"/>
      <c r="D8" s="93" t="s">
        <v>10</v>
      </c>
      <c r="E8" s="29" t="s">
        <v>8</v>
      </c>
      <c r="F8" s="3"/>
      <c r="J8" s="36" t="s">
        <v>11</v>
      </c>
      <c r="T8" s="104"/>
      <c r="U8" s="104"/>
      <c r="V8" s="104"/>
      <c r="W8" s="105"/>
      <c r="X8" s="107"/>
    </row>
    <row r="9" spans="1:24" ht="15.75" x14ac:dyDescent="0.2">
      <c r="A9" s="104"/>
      <c r="B9" s="104"/>
      <c r="C9" s="104"/>
      <c r="D9" s="105" t="str">
        <f>E8&amp;" Payment"</f>
        <v>Monthly Payment</v>
      </c>
      <c r="E9" s="134">
        <f>(IF($E$8="Acc Bi-Weekly",ROUND((-PMT((((1+MortgageCalculator!E4/CP)^(CP/12))-1),term*12,loan_amount))/2,2),IF($E$8="Acc Weekly",ROUND((-PMT((((1+MortgageCalculator!E4/CP)^(CP/12))-1),term*12,loan_amount))/4,2),ROUND(-PMT(((1+E4/CP)^(CP/periods_per_year))-1,nper,loan_amount),2))))</f>
        <v>711.32</v>
      </c>
      <c r="F9" s="3"/>
      <c r="G9" s="116"/>
      <c r="H9" s="116"/>
      <c r="I9" s="116"/>
      <c r="J9" s="116"/>
    </row>
    <row r="10" spans="1:24" ht="14.25" x14ac:dyDescent="0.2">
      <c r="A10" s="3"/>
      <c r="B10" s="3"/>
      <c r="C10" s="3"/>
      <c r="D10" s="3"/>
      <c r="E10" s="3"/>
      <c r="F10" s="3"/>
      <c r="G10" s="3"/>
      <c r="H10" s="3"/>
      <c r="I10" s="118"/>
    </row>
    <row r="11" spans="1:24" ht="14.25" x14ac:dyDescent="0.2">
      <c r="A11" s="92"/>
      <c r="B11" s="92"/>
      <c r="C11" s="92"/>
      <c r="D11" s="93" t="s">
        <v>37</v>
      </c>
      <c r="E11" s="135">
        <f>loan_amount</f>
        <v>150000</v>
      </c>
      <c r="F11" s="3"/>
      <c r="G11" s="3"/>
      <c r="H11" s="3"/>
      <c r="I11" s="118"/>
    </row>
    <row r="12" spans="1:24" ht="14.25" x14ac:dyDescent="0.2">
      <c r="A12" s="3"/>
      <c r="B12" s="3"/>
      <c r="C12" s="3"/>
      <c r="D12" s="117"/>
      <c r="E12" s="123"/>
      <c r="F12" s="3"/>
      <c r="G12" s="3"/>
      <c r="H12" s="3"/>
      <c r="I12" s="119"/>
    </row>
    <row r="13" spans="1:24" ht="14.25" x14ac:dyDescent="0.2">
      <c r="A13" s="3"/>
      <c r="B13" s="3"/>
      <c r="C13" s="3"/>
      <c r="D13" s="117"/>
      <c r="E13" s="124"/>
      <c r="F13" s="3"/>
      <c r="G13" s="3"/>
      <c r="H13" s="3"/>
      <c r="I13" s="120"/>
    </row>
    <row r="14" spans="1:24" ht="14.25" x14ac:dyDescent="0.2">
      <c r="A14" s="3"/>
      <c r="B14" s="3"/>
      <c r="C14" s="3"/>
      <c r="D14" s="117"/>
      <c r="E14" s="124"/>
      <c r="F14" s="3"/>
      <c r="G14" s="3"/>
      <c r="H14" s="3"/>
      <c r="I14" s="120"/>
    </row>
    <row r="15" spans="1:24" ht="14.25" x14ac:dyDescent="0.2">
      <c r="A15" s="3"/>
      <c r="B15" s="3"/>
      <c r="C15" s="3"/>
      <c r="D15" s="121"/>
      <c r="E15" s="125"/>
      <c r="F15" s="3"/>
      <c r="G15" s="3"/>
      <c r="H15" s="3"/>
      <c r="I15" s="3"/>
    </row>
    <row r="16" spans="1:24" ht="15.75" x14ac:dyDescent="0.2">
      <c r="A16" s="3"/>
      <c r="B16" s="3"/>
      <c r="C16" s="3"/>
      <c r="D16" s="3"/>
      <c r="E16" s="3"/>
      <c r="F16" s="3"/>
      <c r="G16" s="116"/>
      <c r="H16" s="116"/>
      <c r="I16" s="116"/>
    </row>
    <row r="17" spans="1:10" ht="14.25" x14ac:dyDescent="0.2">
      <c r="F17" s="3"/>
      <c r="G17" s="3"/>
      <c r="H17" s="3"/>
      <c r="I17" s="126"/>
    </row>
    <row r="18" spans="1:10" ht="14.25" x14ac:dyDescent="0.2">
      <c r="F18" s="3"/>
      <c r="G18" s="122"/>
      <c r="H18" s="122"/>
      <c r="I18" s="127"/>
    </row>
    <row r="19" spans="1:10" ht="14.25" x14ac:dyDescent="0.2">
      <c r="F19" s="3"/>
      <c r="G19" s="122"/>
      <c r="H19" s="122"/>
      <c r="I19" s="128"/>
    </row>
    <row r="20" spans="1:10" ht="14.25" x14ac:dyDescent="0.2">
      <c r="F20" s="3"/>
      <c r="G20" s="122"/>
      <c r="H20" s="122"/>
      <c r="I20" s="128"/>
    </row>
    <row r="21" spans="1:10" ht="14.25" x14ac:dyDescent="0.2">
      <c r="F21" s="3"/>
      <c r="G21" s="122"/>
      <c r="H21" s="122"/>
      <c r="I21" s="127"/>
    </row>
    <row r="22" spans="1:10" ht="14.25" x14ac:dyDescent="0.2">
      <c r="F22" s="3"/>
      <c r="G22" s="122"/>
      <c r="H22" s="122"/>
      <c r="I22" s="128"/>
    </row>
    <row r="23" spans="1:10" ht="14.25" x14ac:dyDescent="0.2">
      <c r="F23" s="3"/>
      <c r="G23" s="122"/>
      <c r="H23" s="122"/>
      <c r="I23" s="129"/>
    </row>
    <row r="24" spans="1:10" x14ac:dyDescent="0.2">
      <c r="F24" s="3"/>
    </row>
    <row r="25" spans="1:10" s="31" customFormat="1" x14ac:dyDescent="0.2">
      <c r="A25" s="30"/>
      <c r="B25" s="30"/>
      <c r="C25" s="30"/>
      <c r="D25" s="30"/>
      <c r="E25" s="30"/>
      <c r="F25" s="30"/>
    </row>
    <row r="26" spans="1:10" s="31" customFormat="1" x14ac:dyDescent="0.2">
      <c r="A26" s="30"/>
      <c r="B26" s="30"/>
      <c r="C26" s="30"/>
      <c r="D26" s="30"/>
      <c r="E26" s="30"/>
      <c r="F26" s="30"/>
    </row>
    <row r="27" spans="1:10" s="32" customFormat="1" x14ac:dyDescent="0.2">
      <c r="A27" s="31"/>
      <c r="B27" s="31"/>
      <c r="D27" s="30"/>
      <c r="E27" s="31"/>
      <c r="F27" s="25"/>
      <c r="J27" s="33"/>
    </row>
    <row r="28" spans="1:10" s="32" customFormat="1" x14ac:dyDescent="0.2">
      <c r="F28" s="26"/>
      <c r="J28" s="33"/>
    </row>
    <row r="29" spans="1:10" s="32" customFormat="1" x14ac:dyDescent="0.2">
      <c r="B29" s="33"/>
      <c r="C29" s="33"/>
      <c r="D29" s="33"/>
      <c r="E29" s="35" t="s">
        <v>15</v>
      </c>
      <c r="F29" s="26"/>
      <c r="J29" s="33"/>
    </row>
    <row r="30" spans="1:10" s="32" customFormat="1" x14ac:dyDescent="0.2">
      <c r="B30" s="33"/>
      <c r="C30" s="33"/>
      <c r="D30" s="34" t="s">
        <v>17</v>
      </c>
      <c r="E30" s="138">
        <f>SUM(P42:P1604)+SUM(R42:R1604)</f>
        <v>213394.66999999993</v>
      </c>
      <c r="F30" s="26"/>
      <c r="J30" s="33"/>
    </row>
    <row r="31" spans="1:10" s="32" customFormat="1" x14ac:dyDescent="0.2">
      <c r="B31" s="33"/>
      <c r="C31" s="33"/>
      <c r="D31" s="34" t="s">
        <v>18</v>
      </c>
      <c r="E31" s="138">
        <f>E30-loan_amount</f>
        <v>63394.669999999925</v>
      </c>
      <c r="F31" s="26"/>
      <c r="J31" s="33"/>
    </row>
    <row r="32" spans="1:10" s="32" customFormat="1" x14ac:dyDescent="0.2">
      <c r="B32" s="33"/>
      <c r="C32" s="33"/>
      <c r="D32" s="34" t="s">
        <v>38</v>
      </c>
      <c r="E32" s="33">
        <f>periods_per_year</f>
        <v>12</v>
      </c>
      <c r="F32" s="33"/>
      <c r="G32" s="33"/>
      <c r="H32" s="33"/>
      <c r="I32" s="33"/>
      <c r="J32" s="33"/>
    </row>
    <row r="33" spans="1:19" s="32" customFormat="1" x14ac:dyDescent="0.2">
      <c r="B33" s="33"/>
      <c r="C33" s="33"/>
      <c r="D33" s="33"/>
      <c r="E33" s="33"/>
      <c r="F33" s="33"/>
      <c r="G33" s="33"/>
      <c r="H33" s="33"/>
      <c r="I33" s="33"/>
      <c r="J33" s="33"/>
    </row>
    <row r="34" spans="1:19" s="32" customFormat="1" ht="18" x14ac:dyDescent="0.25">
      <c r="A34" s="4" t="s">
        <v>20</v>
      </c>
      <c r="B34" s="1"/>
      <c r="C34" s="1"/>
      <c r="D34" s="1"/>
      <c r="E34" s="1"/>
      <c r="F34" s="1"/>
      <c r="G34" s="3"/>
      <c r="H34" s="3"/>
      <c r="I34" s="3"/>
      <c r="J34" s="3"/>
    </row>
    <row r="35" spans="1:19" s="32" customFormat="1" ht="29.25" thickBot="1" x14ac:dyDescent="0.25">
      <c r="A35" s="102" t="s">
        <v>21</v>
      </c>
      <c r="B35" s="103" t="s">
        <v>22</v>
      </c>
      <c r="C35" s="103" t="s">
        <v>30</v>
      </c>
      <c r="D35" s="103" t="s">
        <v>23</v>
      </c>
      <c r="E35" s="103" t="s">
        <v>24</v>
      </c>
      <c r="F35" s="103" t="s">
        <v>25</v>
      </c>
      <c r="G35" s="103" t="s">
        <v>26</v>
      </c>
      <c r="H35" s="103" t="s">
        <v>27</v>
      </c>
      <c r="I35" s="103" t="s">
        <v>28</v>
      </c>
      <c r="J35" s="103" t="s">
        <v>29</v>
      </c>
    </row>
    <row r="36" spans="1:19" s="31" customFormat="1" x14ac:dyDescent="0.2">
      <c r="A36" s="99"/>
      <c r="B36" s="100"/>
      <c r="C36" s="99"/>
      <c r="D36" s="100"/>
      <c r="E36" s="99"/>
      <c r="F36" s="101"/>
      <c r="G36" s="99"/>
      <c r="H36" s="99"/>
      <c r="I36" s="99"/>
      <c r="J36" s="130">
        <f>loan_amount</f>
        <v>150000</v>
      </c>
    </row>
    <row r="37" spans="1:19" s="31" customFormat="1" x14ac:dyDescent="0.2">
      <c r="A37" s="10">
        <f t="shared" ref="A37:A100" si="0">IF(J36="","",IF(OR(A36&gt;=nper,ROUND(J36,2)&lt;=0),"",A36+1))</f>
        <v>1</v>
      </c>
      <c r="B37" s="11">
        <f t="shared" ref="B37:B100" si="1">IF(A37="","",IF(OR(periods_per_year=26,periods_per_year=52),IF(periods_per_year=26,IF(A37=1,fpdate,B36+14),IF(periods_per_year=52,IF(A37=1,fpdate,B36+7),"n/a")),IF(periods_per_year=24,DATE(YEAR(fpdate),MONTH(fpdate)+(A37-1)/2+IF(AND(DAY(fpdate)&gt;=15,MOD(A37,2)=0),1,0),IF(MOD(A37,2)=0,IF(DAY(fpdate)&gt;=15,DAY(fpdate)-14,DAY(fpdate)+14),DAY(fpdate))),IF(DAY(DATE(YEAR(fpdate),MONTH(fpdate)+A37-1,DAY(fpdate)))&lt;&gt;DAY(fpdate),DATE(YEAR(fpdate),MONTH(fpdate)+A37,0),DATE(YEAR(fpdate),MONTH(fpdate)+A37-1,DAY(fpdate))))))</f>
        <v>43466</v>
      </c>
      <c r="C37" s="15" t="str">
        <f t="shared" ref="C37:C100" si="2">IF(A37="","",IF(MOD(A37,periods_per_year)=0,A37/periods_per_year,""))</f>
        <v/>
      </c>
      <c r="D37" s="12">
        <f>IF(A37="","",IF(variable,IF(OR(A37=1,A37&lt;$I$18*periods_per_year),start_rate,MIN($I$19,IF(MOD(A37-1,$I$21)=0,MAX($I$20,D36+$I$22),D36))),start_rate))</f>
        <v>0.03</v>
      </c>
      <c r="E37" s="13">
        <f t="shared" ref="E37:E100" si="3">IF(A37="","",ROUND((((1+D37/CP)^(CP/periods_per_year))-1)*J36,2))</f>
        <v>375</v>
      </c>
      <c r="F37" s="13">
        <f>IF(A37="","",IF(A37=nper,J36+E37,MIN(J36+E37,IF(D37=D36,F36,IF($E$8="Acc Bi-Weekly",ROUND((-PMT(((1+D37/CP)^(CP/12))-1,(nper-A37+1)*12/26,J36))/2,2),IF($E$8="Acc Weekly",ROUND((-PMT(((1+D37/CP)^(CP/12))-1,(nper-A37+1)*12/52,J36))/4,2),ROUND(-PMT(((1+D37/CP)^(CP/periods_per_year))-1,nper-A37+1,J36),2)))))))</f>
        <v>711.32</v>
      </c>
      <c r="G37" s="13">
        <f>IF(OR(A37="",A37&lt;$X$2),"",IF(J36&lt;=F37,0,IF(IF(AND(A37&gt;=$X$2,MOD(A37-$X$2,int)=0),$X$3,0)+F37&gt;=J36+E37,J36+E37-F37,IF(AND(A37&gt;=$X$2,MOD(A37-$X$2,int)=0),$X$3,0)+IF(IF(AND(A37&gt;=$X$2,MOD(A37-$X$2,int)=0),$X$3,0)+IF(MOD(A37-$X$6,periods_per_year)=0,$X$5,0)+F37&lt;J36+E37,IF(MOD(A37-$X$6,periods_per_year)=0,$X$5,0),J36+E37-IF(AND(A37&gt;=$X$2,MOD(A37-$X$2,int)=0),$X$3,0)-F37))))</f>
        <v>0</v>
      </c>
      <c r="H37" s="14"/>
      <c r="I37" s="13">
        <f t="shared" ref="I37:I100" si="4">IF(A37="","",F37-E37+H37+IF(G37="",0,G37))</f>
        <v>336.32000000000005</v>
      </c>
      <c r="J37" s="13">
        <f t="shared" ref="J37:J100" si="5">IF(A37="","",J36-I37)</f>
        <v>149663.67999999999</v>
      </c>
    </row>
    <row r="38" spans="1:19" s="31" customFormat="1" x14ac:dyDescent="0.2">
      <c r="A38" s="10">
        <f t="shared" si="0"/>
        <v>2</v>
      </c>
      <c r="B38" s="11">
        <f t="shared" si="1"/>
        <v>43497</v>
      </c>
      <c r="C38" s="15" t="str">
        <f t="shared" si="2"/>
        <v/>
      </c>
      <c r="D38" s="12">
        <f>IF(A38="","",IF(variable,IF(OR(A38=1,A38&lt;$I$18*periods_per_year),start_rate,MIN($I$19,IF(MOD(A38-1,$I$21)=0,MAX($I$20,D37+$I$22),D37))),start_rate))</f>
        <v>0.03</v>
      </c>
      <c r="E38" s="13">
        <f t="shared" si="3"/>
        <v>374.16</v>
      </c>
      <c r="F38" s="13">
        <f>IF(A38="","",IF(A38=nper,J37+E38,MIN(J37+E38,IF(D38=D37,F37,IF($E$8="Acc Bi-Weekly",ROUND((-PMT(((1+D38/CP)^(CP/12))-1,(nper-A38+1)*12/26,J37))/2,2),IF($E$8="Acc Weekly",ROUND((-PMT(((1+D38/CP)^(CP/12))-1,(nper-A38+1)*12/52,J37))/4,2),ROUND(-PMT(((1+D38/CP)^(CP/periods_per_year))-1,nper-A38+1,J37),2)))))))</f>
        <v>711.32</v>
      </c>
      <c r="G38" s="13">
        <f>IF(OR(A38="",A38&lt;$X$2),"",IF(J37&lt;=F38,0,IF(IF(AND(A38&gt;=$X$2,MOD(A38-$X$2,int)=0),$X$3,0)+F38&gt;=J37+E38,J37+E38-F38,IF(AND(A38&gt;=$X$2,MOD(A38-$X$2,int)=0),$X$3,0)+IF(IF(AND(A38&gt;=$X$2,MOD(A38-$X$2,int)=0),$X$3,0)+IF(MOD(A38-$X$6,periods_per_year)=0,$X$5,0)+F38&lt;J37+E38,IF(MOD(A38-$X$6,periods_per_year)=0,$X$5,0),J37+E38-IF(AND(A38&gt;=$X$2,MOD(A38-$X$2,int)=0),$X$3,0)-F38))))</f>
        <v>0</v>
      </c>
      <c r="H38" s="14"/>
      <c r="I38" s="13">
        <f t="shared" si="4"/>
        <v>337.16</v>
      </c>
      <c r="J38" s="13">
        <f t="shared" si="5"/>
        <v>149326.51999999999</v>
      </c>
    </row>
    <row r="39" spans="1:19" s="31" customFormat="1" x14ac:dyDescent="0.2">
      <c r="A39" s="10">
        <f t="shared" si="0"/>
        <v>3</v>
      </c>
      <c r="B39" s="11">
        <f t="shared" si="1"/>
        <v>43525</v>
      </c>
      <c r="C39" s="15" t="str">
        <f t="shared" si="2"/>
        <v/>
      </c>
      <c r="D39" s="12">
        <f>IF(A39="","",IF(variable,IF(OR(A39=1,A39&lt;$I$18*periods_per_year),start_rate,MIN($I$19,IF(MOD(A39-1,$I$21)=0,MAX($I$20,D38+$I$22),D38))),start_rate))</f>
        <v>0.03</v>
      </c>
      <c r="E39" s="13">
        <f t="shared" si="3"/>
        <v>373.32</v>
      </c>
      <c r="F39" s="13">
        <f>IF(A39="","",IF(A39=nper,J38+E39,MIN(J38+E39,IF(D39=D38,F38,IF($E$8="Acc Bi-Weekly",ROUND((-PMT(((1+D39/CP)^(CP/12))-1,(nper-A39+1)*12/26,J38))/2,2),IF($E$8="Acc Weekly",ROUND((-PMT(((1+D39/CP)^(CP/12))-1,(nper-A39+1)*12/52,J38))/4,2),ROUND(-PMT(((1+D39/CP)^(CP/periods_per_year))-1,nper-A39+1,J38),2)))))))</f>
        <v>711.32</v>
      </c>
      <c r="G39" s="13">
        <f>IF(OR(A39="",A39&lt;$X$2),"",IF(J38&lt;=F39,0,IF(IF(AND(A39&gt;=$X$2,MOD(A39-$X$2,int)=0),$X$3,0)+F39&gt;=J38+E39,J38+E39-F39,IF(AND(A39&gt;=$X$2,MOD(A39-$X$2,int)=0),$X$3,0)+IF(IF(AND(A39&gt;=$X$2,MOD(A39-$X$2,int)=0),$X$3,0)+IF(MOD(A39-$X$6,periods_per_year)=0,$X$5,0)+F39&lt;J38+E39,IF(MOD(A39-$X$6,periods_per_year)=0,$X$5,0),J38+E39-IF(AND(A39&gt;=$X$2,MOD(A39-$X$2,int)=0),$X$3,0)-F39))))</f>
        <v>0</v>
      </c>
      <c r="H39" s="14"/>
      <c r="I39" s="13">
        <f t="shared" si="4"/>
        <v>338.00000000000006</v>
      </c>
      <c r="J39" s="13">
        <f t="shared" si="5"/>
        <v>148988.51999999999</v>
      </c>
    </row>
    <row r="40" spans="1:19" s="30" customFormat="1" x14ac:dyDescent="0.2">
      <c r="A40" s="10">
        <f t="shared" si="0"/>
        <v>4</v>
      </c>
      <c r="B40" s="11">
        <f t="shared" si="1"/>
        <v>43556</v>
      </c>
      <c r="C40" s="15" t="str">
        <f t="shared" si="2"/>
        <v/>
      </c>
      <c r="D40" s="12">
        <f>IF(A40="","",IF(variable,IF(OR(A40=1,A40&lt;$I$18*periods_per_year),start_rate,MIN($I$19,IF(MOD(A40-1,$I$21)=0,MAX($I$20,D39+$I$22),D39))),start_rate))</f>
        <v>0.03</v>
      </c>
      <c r="E40" s="13">
        <f t="shared" si="3"/>
        <v>372.47</v>
      </c>
      <c r="F40" s="13">
        <f>IF(A40="","",IF(A40=nper,J39+E40,MIN(J39+E40,IF(D40=D39,F39,IF($E$8="Acc Bi-Weekly",ROUND((-PMT(((1+D40/CP)^(CP/12))-1,(nper-A40+1)*12/26,J39))/2,2),IF($E$8="Acc Weekly",ROUND((-PMT(((1+D40/CP)^(CP/12))-1,(nper-A40+1)*12/52,J39))/4,2),ROUND(-PMT(((1+D40/CP)^(CP/periods_per_year))-1,nper-A40+1,J39),2)))))))</f>
        <v>711.32</v>
      </c>
      <c r="G40" s="13">
        <f>IF(OR(A40="",A40&lt;$X$2),"",IF(J39&lt;=F40,0,IF(IF(AND(A40&gt;=$X$2,MOD(A40-$X$2,int)=0),$X$3,0)+F40&gt;=J39+E40,J39+E40-F40,IF(AND(A40&gt;=$X$2,MOD(A40-$X$2,int)=0),$X$3,0)+IF(IF(AND(A40&gt;=$X$2,MOD(A40-$X$2,int)=0),$X$3,0)+IF(MOD(A40-$X$6,periods_per_year)=0,$X$5,0)+F40&lt;J39+E40,IF(MOD(A40-$X$6,periods_per_year)=0,$X$5,0),J39+E40-IF(AND(A40&gt;=$X$2,MOD(A40-$X$2,int)=0),$X$3,0)-F40))))</f>
        <v>0</v>
      </c>
      <c r="H40" s="14"/>
      <c r="I40" s="13">
        <f t="shared" si="4"/>
        <v>338.85</v>
      </c>
      <c r="J40" s="13">
        <f t="shared" si="5"/>
        <v>148649.66999999998</v>
      </c>
    </row>
    <row r="41" spans="1:19" ht="15" x14ac:dyDescent="0.2">
      <c r="A41" s="10">
        <f t="shared" si="0"/>
        <v>5</v>
      </c>
      <c r="B41" s="11">
        <f t="shared" si="1"/>
        <v>43586</v>
      </c>
      <c r="C41" s="15" t="str">
        <f t="shared" si="2"/>
        <v/>
      </c>
      <c r="D41" s="12">
        <f>IF(A41="","",IF(variable,IF(OR(A41=1,A41&lt;$I$18*periods_per_year),start_rate,MIN($I$19,IF(MOD(A41-1,$I$21)=0,MAX($I$20,D40+$I$22),D40))),start_rate))</f>
        <v>0.03</v>
      </c>
      <c r="E41" s="13">
        <f t="shared" si="3"/>
        <v>371.62</v>
      </c>
      <c r="F41" s="13">
        <f>IF(A41="","",IF(A41=nper,J40+E41,MIN(J40+E41,IF(D41=D40,F40,IF($E$8="Acc Bi-Weekly",ROUND((-PMT(((1+D41/CP)^(CP/12))-1,(nper-A41+1)*12/26,J40))/2,2),IF($E$8="Acc Weekly",ROUND((-PMT(((1+D41/CP)^(CP/12))-1,(nper-A41+1)*12/52,J40))/4,2),ROUND(-PMT(((1+D41/CP)^(CP/periods_per_year))-1,nper-A41+1,J40),2)))))))</f>
        <v>711.32</v>
      </c>
      <c r="G41" s="13">
        <f>IF(OR(A41="",A41&lt;$X$2),"",IF(J40&lt;=F41,0,IF(IF(AND(A41&gt;=$X$2,MOD(A41-$X$2,int)=0),$X$3,0)+F41&gt;=J40+E41,J40+E41-F41,IF(AND(A41&gt;=$X$2,MOD(A41-$X$2,int)=0),$X$3,0)+IF(IF(AND(A41&gt;=$X$2,MOD(A41-$X$2,int)=0),$X$3,0)+IF(MOD(A41-$X$6,periods_per_year)=0,$X$5,0)+F41&lt;J40+E41,IF(MOD(A41-$X$6,periods_per_year)=0,$X$5,0),J40+E41-IF(AND(A41&gt;=$X$2,MOD(A41-$X$2,int)=0),$X$3,0)-F41))))</f>
        <v>0</v>
      </c>
      <c r="H41" s="14"/>
      <c r="I41" s="13">
        <f t="shared" si="4"/>
        <v>339.70000000000005</v>
      </c>
      <c r="J41" s="13">
        <f t="shared" si="5"/>
        <v>148309.96999999997</v>
      </c>
      <c r="M41" s="16" t="s">
        <v>31</v>
      </c>
      <c r="N41" s="16"/>
      <c r="O41" s="16"/>
      <c r="P41"/>
      <c r="Q41"/>
      <c r="R41"/>
      <c r="S41"/>
    </row>
    <row r="42" spans="1:19" ht="13.5" thickBot="1" x14ac:dyDescent="0.25">
      <c r="A42" s="10">
        <f t="shared" si="0"/>
        <v>6</v>
      </c>
      <c r="B42" s="11">
        <f t="shared" si="1"/>
        <v>43617</v>
      </c>
      <c r="C42" s="15" t="str">
        <f t="shared" si="2"/>
        <v/>
      </c>
      <c r="D42" s="12">
        <f>IF(A42="","",IF(variable,IF(OR(A42=1,A42&lt;$I$18*periods_per_year),start_rate,MIN($I$19,IF(MOD(A42-1,$I$21)=0,MAX($I$20,D41+$I$22),D41))),start_rate))</f>
        <v>0.03</v>
      </c>
      <c r="E42" s="13">
        <f t="shared" si="3"/>
        <v>370.77</v>
      </c>
      <c r="F42" s="13">
        <f>IF(A42="","",IF(A42=nper,J41+E42,MIN(J41+E42,IF(D42=D41,F41,IF($E$8="Acc Bi-Weekly",ROUND((-PMT(((1+D42/CP)^(CP/12))-1,(nper-A42+1)*12/26,J41))/2,2),IF($E$8="Acc Weekly",ROUND((-PMT(((1+D42/CP)^(CP/12))-1,(nper-A42+1)*12/52,J41))/4,2),ROUND(-PMT(((1+D42/CP)^(CP/periods_per_year))-1,nper-A42+1,J41),2)))))))</f>
        <v>711.32</v>
      </c>
      <c r="G42" s="13">
        <f>IF(OR(A42="",A42&lt;$X$2),"",IF(J41&lt;=F42,0,IF(IF(AND(A42&gt;=$X$2,MOD(A42-$X$2,int)=0),$X$3,0)+F42&gt;=J41+E42,J41+E42-F42,IF(AND(A42&gt;=$X$2,MOD(A42-$X$2,int)=0),$X$3,0)+IF(IF(AND(A42&gt;=$X$2,MOD(A42-$X$2,int)=0),$X$3,0)+IF(MOD(A42-$X$6,periods_per_year)=0,$X$5,0)+F42&lt;J41+E42,IF(MOD(A42-$X$6,periods_per_year)=0,$X$5,0),J41+E42-IF(AND(A42&gt;=$X$2,MOD(A42-$X$2,int)=0),$X$3,0)-F42))))</f>
        <v>0</v>
      </c>
      <c r="H42" s="14"/>
      <c r="I42" s="13">
        <f t="shared" si="4"/>
        <v>340.55000000000007</v>
      </c>
      <c r="J42" s="13">
        <f t="shared" si="5"/>
        <v>147969.41999999998</v>
      </c>
      <c r="M42" s="6" t="s">
        <v>21</v>
      </c>
      <c r="N42" s="6" t="s">
        <v>5</v>
      </c>
      <c r="O42" s="6" t="s">
        <v>32</v>
      </c>
      <c r="P42" s="7" t="s">
        <v>33</v>
      </c>
      <c r="Q42" s="7" t="s">
        <v>12</v>
      </c>
      <c r="R42" s="7" t="s">
        <v>34</v>
      </c>
      <c r="S42" s="7" t="s">
        <v>29</v>
      </c>
    </row>
    <row r="43" spans="1:19" x14ac:dyDescent="0.2">
      <c r="A43" s="10">
        <f t="shared" si="0"/>
        <v>7</v>
      </c>
      <c r="B43" s="11">
        <f t="shared" si="1"/>
        <v>43647</v>
      </c>
      <c r="C43" s="15" t="str">
        <f t="shared" si="2"/>
        <v/>
      </c>
      <c r="D43" s="12">
        <f>IF(A43="","",IF(variable,IF(OR(A43=1,A43&lt;$I$18*periods_per_year),start_rate,MIN($I$19,IF(MOD(A43-1,$I$21)=0,MAX($I$20,D42+$I$22),D42))),start_rate))</f>
        <v>0.03</v>
      </c>
      <c r="E43" s="13">
        <f t="shared" si="3"/>
        <v>369.92</v>
      </c>
      <c r="F43" s="13">
        <f>IF(A43="","",IF(A43=nper,J42+E43,MIN(J42+E43,IF(D43=D42,F42,IF($E$8="Acc Bi-Weekly",ROUND((-PMT(((1+D43/CP)^(CP/12))-1,(nper-A43+1)*12/26,J42))/2,2),IF($E$8="Acc Weekly",ROUND((-PMT(((1+D43/CP)^(CP/12))-1,(nper-A43+1)*12/52,J42))/4,2),ROUND(-PMT(((1+D43/CP)^(CP/periods_per_year))-1,nper-A43+1,J42),2)))))))</f>
        <v>711.32</v>
      </c>
      <c r="G43" s="13">
        <f>IF(OR(A43="",A43&lt;$X$2),"",IF(J42&lt;=F43,0,IF(IF(AND(A43&gt;=$X$2,MOD(A43-$X$2,int)=0),$X$3,0)+F43&gt;=J42+E43,J42+E43-F43,IF(AND(A43&gt;=$X$2,MOD(A43-$X$2,int)=0),$X$3,0)+IF(IF(AND(A43&gt;=$X$2,MOD(A43-$X$2,int)=0),$X$3,0)+IF(MOD(A43-$X$6,periods_per_year)=0,$X$5,0)+F43&lt;J42+E43,IF(MOD(A43-$X$6,periods_per_year)=0,$X$5,0),J42+E43-IF(AND(A43&gt;=$X$2,MOD(A43-$X$2,int)=0),$X$3,0)-F43))))</f>
        <v>0</v>
      </c>
      <c r="H43" s="14"/>
      <c r="I43" s="13">
        <f t="shared" si="4"/>
        <v>341.40000000000003</v>
      </c>
      <c r="J43" s="13">
        <f t="shared" si="5"/>
        <v>147628.01999999999</v>
      </c>
      <c r="M43" s="8"/>
      <c r="N43" s="8"/>
      <c r="O43" s="8"/>
      <c r="P43" s="8"/>
      <c r="Q43" s="8"/>
      <c r="R43" s="8"/>
      <c r="S43" s="9">
        <f>loan_amount</f>
        <v>150000</v>
      </c>
    </row>
    <row r="44" spans="1:19" x14ac:dyDescent="0.2">
      <c r="A44" s="10">
        <f t="shared" si="0"/>
        <v>8</v>
      </c>
      <c r="B44" s="11">
        <f t="shared" si="1"/>
        <v>43678</v>
      </c>
      <c r="C44" s="15" t="str">
        <f t="shared" si="2"/>
        <v/>
      </c>
      <c r="D44" s="12">
        <f>IF(A44="","",IF(variable,IF(OR(A44=1,A44&lt;$I$18*periods_per_year),start_rate,MIN($I$19,IF(MOD(A44-1,$I$21)=0,MAX($I$20,D43+$I$22),D43))),start_rate))</f>
        <v>0.03</v>
      </c>
      <c r="E44" s="13">
        <f t="shared" si="3"/>
        <v>369.07</v>
      </c>
      <c r="F44" s="13">
        <f>IF(A44="","",IF(A44=nper,J43+E44,MIN(J43+E44,IF(D44=D43,F43,IF($E$8="Acc Bi-Weekly",ROUND((-PMT(((1+D44/CP)^(CP/12))-1,(nper-A44+1)*12/26,J43))/2,2),IF($E$8="Acc Weekly",ROUND((-PMT(((1+D44/CP)^(CP/12))-1,(nper-A44+1)*12/52,J43))/4,2),ROUND(-PMT(((1+D44/CP)^(CP/periods_per_year))-1,nper-A44+1,J43),2)))))))</f>
        <v>711.32</v>
      </c>
      <c r="G44" s="13">
        <f>IF(OR(A44="",A44&lt;$X$2),"",IF(J43&lt;=F44,0,IF(IF(AND(A44&gt;=$X$2,MOD(A44-$X$2,int)=0),$X$3,0)+F44&gt;=J43+E44,J43+E44-F44,IF(AND(A44&gt;=$X$2,MOD(A44-$X$2,int)=0),$X$3,0)+IF(IF(AND(A44&gt;=$X$2,MOD(A44-$X$2,int)=0),$X$3,0)+IF(MOD(A44-$X$6,periods_per_year)=0,$X$5,0)+F44&lt;J43+E44,IF(MOD(A44-$X$6,periods_per_year)=0,$X$5,0),J43+E44-IF(AND(A44&gt;=$X$2,MOD(A44-$X$2,int)=0),$X$3,0)-F44))))</f>
        <v>0</v>
      </c>
      <c r="H44" s="14"/>
      <c r="I44" s="13">
        <f t="shared" si="4"/>
        <v>342.25000000000006</v>
      </c>
      <c r="J44" s="13">
        <f t="shared" si="5"/>
        <v>147285.76999999999</v>
      </c>
      <c r="M44" s="17">
        <f>IF(S43="","",IF(OR(M43&gt;=nper,ROUND(S43,2)&lt;=0),"",M43+1))</f>
        <v>1</v>
      </c>
      <c r="N44" s="18">
        <f>IF(M44="","",IF(OR(periods_per_year=26,periods_per_year=52),IF(periods_per_year=26,IF(M44=1,fpdate,N43+14),IF(periods_per_year=52,IF(M44=1,fpdate,N43+7),"n/a")),IF(periods_per_year=24,DATE(YEAR(fpdate),MONTH(fpdate)+(M44-1)/2+IF(AND(DAY(fpdate)&gt;=15,MOD(M44,2)=0),1,0),IF(MOD(M44,2)=0,IF(DAY(fpdate)&gt;=15,DAY(fpdate)-14,DAY(fpdate)+14),DAY(fpdate))),IF(DAY(DATE(YEAR(fpdate),MONTH(fpdate)+M44-1,DAY(fpdate)))&lt;&gt;DAY(fpdate),DATE(YEAR(fpdate),MONTH(fpdate)+M44,0),DATE(YEAR(fpdate),MONTH(fpdate)+M44-1,DAY(fpdate))))))</f>
        <v>43466</v>
      </c>
      <c r="O44" s="19">
        <f>IF(M44="","",IF(variable,IF(M44&lt;MortgageCalculator!$I$18*periods_per_year,start_rate,IF(MortgageCalculator!$I$22&gt;=0,MIN(MortgageCalculator!$I$19,start_rate+MortgageCalculator!$I$22*ROUNDUP((M44-MortgageCalculator!$I$18*periods_per_year)/MortgageCalculator!$I$21,0)),MAX(MortgageCalculator!$I$20,start_rate+MortgageCalculator!$I$22*ROUNDUP((M44-MortgageCalculator!$I$18*periods_per_year)/MortgageCalculator!$I$21,0)))),start_rate))</f>
        <v>0.03</v>
      </c>
      <c r="P44" s="20">
        <f>IF(M44="","",ROUND((((1+O44/CP)^(CP/periods_per_year))-1)*S43,2))</f>
        <v>375</v>
      </c>
      <c r="Q44" s="20">
        <f>IF(M44="","",IF(M44=nper,S43+P44,MIN(S43+P44,IF(O44=O43,Q43,ROUND(-PMT(((1+O44/CP)^(CP/periods_per_year))-1,nper-M44+1,S43),2)))))</f>
        <v>711.32</v>
      </c>
      <c r="R44" s="20">
        <f t="shared" ref="R44:R107" si="6">IF(M44="","",Q44-P44)</f>
        <v>336.32000000000005</v>
      </c>
      <c r="S44" s="20">
        <f t="shared" ref="S44:S107" si="7">IF(M44="","",S43-R44)</f>
        <v>149663.67999999999</v>
      </c>
    </row>
    <row r="45" spans="1:19" x14ac:dyDescent="0.2">
      <c r="A45" s="10">
        <f t="shared" si="0"/>
        <v>9</v>
      </c>
      <c r="B45" s="11">
        <f t="shared" si="1"/>
        <v>43709</v>
      </c>
      <c r="C45" s="15" t="str">
        <f t="shared" si="2"/>
        <v/>
      </c>
      <c r="D45" s="12">
        <f>IF(A45="","",IF(variable,IF(OR(A45=1,A45&lt;$I$18*periods_per_year),start_rate,MIN($I$19,IF(MOD(A45-1,$I$21)=0,MAX($I$20,D44+$I$22),D44))),start_rate))</f>
        <v>0.03</v>
      </c>
      <c r="E45" s="13">
        <f t="shared" si="3"/>
        <v>368.21</v>
      </c>
      <c r="F45" s="13">
        <f>IF(A45="","",IF(A45=nper,J44+E45,MIN(J44+E45,IF(D45=D44,F44,IF($E$8="Acc Bi-Weekly",ROUND((-PMT(((1+D45/CP)^(CP/12))-1,(nper-A45+1)*12/26,J44))/2,2),IF($E$8="Acc Weekly",ROUND((-PMT(((1+D45/CP)^(CP/12))-1,(nper-A45+1)*12/52,J44))/4,2),ROUND(-PMT(((1+D45/CP)^(CP/periods_per_year))-1,nper-A45+1,J44),2)))))))</f>
        <v>711.32</v>
      </c>
      <c r="G45" s="13">
        <f>IF(OR(A45="",A45&lt;$X$2),"",IF(J44&lt;=F45,0,IF(IF(AND(A45&gt;=$X$2,MOD(A45-$X$2,int)=0),$X$3,0)+F45&gt;=J44+E45,J44+E45-F45,IF(AND(A45&gt;=$X$2,MOD(A45-$X$2,int)=0),$X$3,0)+IF(IF(AND(A45&gt;=$X$2,MOD(A45-$X$2,int)=0),$X$3,0)+IF(MOD(A45-$X$6,periods_per_year)=0,$X$5,0)+F45&lt;J44+E45,IF(MOD(A45-$X$6,periods_per_year)=0,$X$5,0),J44+E45-IF(AND(A45&gt;=$X$2,MOD(A45-$X$2,int)=0),$X$3,0)-F45))))</f>
        <v>0</v>
      </c>
      <c r="H45" s="14"/>
      <c r="I45" s="13">
        <f t="shared" si="4"/>
        <v>343.11000000000007</v>
      </c>
      <c r="J45" s="13">
        <f t="shared" si="5"/>
        <v>146942.66</v>
      </c>
      <c r="M45" s="17">
        <f>IF(S44="","",IF(OR(M44&gt;=nper,ROUND(S44,2)&lt;=0),"",M44+1))</f>
        <v>2</v>
      </c>
      <c r="N45" s="18">
        <f>IF(M45="","",IF(OR(periods_per_year=26,periods_per_year=52),IF(periods_per_year=26,IF(M45=1,fpdate,N44+14),IF(periods_per_year=52,IF(M45=1,fpdate,N44+7),"n/a")),IF(periods_per_year=24,DATE(YEAR(fpdate),MONTH(fpdate)+(M45-1)/2+IF(AND(DAY(fpdate)&gt;=15,MOD(M45,2)=0),1,0),IF(MOD(M45,2)=0,IF(DAY(fpdate)&gt;=15,DAY(fpdate)-14,DAY(fpdate)+14),DAY(fpdate))),IF(DAY(DATE(YEAR(fpdate),MONTH(fpdate)+M45-1,DAY(fpdate)))&lt;&gt;DAY(fpdate),DATE(YEAR(fpdate),MONTH(fpdate)+M45,0),DATE(YEAR(fpdate),MONTH(fpdate)+M45-1,DAY(fpdate))))))</f>
        <v>43497</v>
      </c>
      <c r="O45" s="19">
        <f>IF(M45="","",IF(variable,IF(M45&lt;MortgageCalculator!$I$18*periods_per_year,start_rate,IF(MortgageCalculator!$I$22&gt;=0,MIN(MortgageCalculator!$I$19,start_rate+MortgageCalculator!$I$22*ROUNDUP((M45-MortgageCalculator!$I$18*periods_per_year)/MortgageCalculator!$I$21,0)),MAX(MortgageCalculator!$I$20,start_rate+MortgageCalculator!$I$22*ROUNDUP((M45-MortgageCalculator!$I$18*periods_per_year)/MortgageCalculator!$I$21,0)))),start_rate))</f>
        <v>0.03</v>
      </c>
      <c r="P45" s="20">
        <f>IF(M45="","",ROUND((((1+O45/CP)^(CP/periods_per_year))-1)*S44,2))</f>
        <v>374.16</v>
      </c>
      <c r="Q45" s="20">
        <f>IF(M45="","",IF(M45=nper,S44+P45,MIN(S44+P45,IF(O45=O44,Q44,ROUND(-PMT(((1+O45/CP)^(CP/periods_per_year))-1,nper-M45+1,S44),2)))))</f>
        <v>711.32</v>
      </c>
      <c r="R45" s="20">
        <f t="shared" si="6"/>
        <v>337.16</v>
      </c>
      <c r="S45" s="20">
        <f t="shared" si="7"/>
        <v>149326.51999999999</v>
      </c>
    </row>
    <row r="46" spans="1:19" x14ac:dyDescent="0.2">
      <c r="A46" s="10">
        <f t="shared" si="0"/>
        <v>10</v>
      </c>
      <c r="B46" s="11">
        <f t="shared" si="1"/>
        <v>43739</v>
      </c>
      <c r="C46" s="15" t="str">
        <f t="shared" si="2"/>
        <v/>
      </c>
      <c r="D46" s="12">
        <f>IF(A46="","",IF(variable,IF(OR(A46=1,A46&lt;$I$18*periods_per_year),start_rate,MIN($I$19,IF(MOD(A46-1,$I$21)=0,MAX($I$20,D45+$I$22),D45))),start_rate))</f>
        <v>0.03</v>
      </c>
      <c r="E46" s="13">
        <f t="shared" si="3"/>
        <v>367.36</v>
      </c>
      <c r="F46" s="13">
        <f>IF(A46="","",IF(A46=nper,J45+E46,MIN(J45+E46,IF(D46=D45,F45,IF($E$8="Acc Bi-Weekly",ROUND((-PMT(((1+D46/CP)^(CP/12))-1,(nper-A46+1)*12/26,J45))/2,2),IF($E$8="Acc Weekly",ROUND((-PMT(((1+D46/CP)^(CP/12))-1,(nper-A46+1)*12/52,J45))/4,2),ROUND(-PMT(((1+D46/CP)^(CP/periods_per_year))-1,nper-A46+1,J45),2)))))))</f>
        <v>711.32</v>
      </c>
      <c r="G46" s="13">
        <f>IF(OR(A46="",A46&lt;$X$2),"",IF(J45&lt;=F46,0,IF(IF(AND(A46&gt;=$X$2,MOD(A46-$X$2,int)=0),$X$3,0)+F46&gt;=J45+E46,J45+E46-F46,IF(AND(A46&gt;=$X$2,MOD(A46-$X$2,int)=0),$X$3,0)+IF(IF(AND(A46&gt;=$X$2,MOD(A46-$X$2,int)=0),$X$3,0)+IF(MOD(A46-$X$6,periods_per_year)=0,$X$5,0)+F46&lt;J45+E46,IF(MOD(A46-$X$6,periods_per_year)=0,$X$5,0),J45+E46-IF(AND(A46&gt;=$X$2,MOD(A46-$X$2,int)=0),$X$3,0)-F46))))</f>
        <v>0</v>
      </c>
      <c r="H46" s="14"/>
      <c r="I46" s="13">
        <f t="shared" si="4"/>
        <v>343.96000000000004</v>
      </c>
      <c r="J46" s="13">
        <f t="shared" si="5"/>
        <v>146598.70000000001</v>
      </c>
      <c r="M46" s="17">
        <f>IF(S45="","",IF(OR(M45&gt;=nper,ROUND(S45,2)&lt;=0),"",M45+1))</f>
        <v>3</v>
      </c>
      <c r="N46" s="18">
        <f>IF(M46="","",IF(OR(periods_per_year=26,periods_per_year=52),IF(periods_per_year=26,IF(M46=1,fpdate,N45+14),IF(periods_per_year=52,IF(M46=1,fpdate,N45+7),"n/a")),IF(periods_per_year=24,DATE(YEAR(fpdate),MONTH(fpdate)+(M46-1)/2+IF(AND(DAY(fpdate)&gt;=15,MOD(M46,2)=0),1,0),IF(MOD(M46,2)=0,IF(DAY(fpdate)&gt;=15,DAY(fpdate)-14,DAY(fpdate)+14),DAY(fpdate))),IF(DAY(DATE(YEAR(fpdate),MONTH(fpdate)+M46-1,DAY(fpdate)))&lt;&gt;DAY(fpdate),DATE(YEAR(fpdate),MONTH(fpdate)+M46,0),DATE(YEAR(fpdate),MONTH(fpdate)+M46-1,DAY(fpdate))))))</f>
        <v>43525</v>
      </c>
      <c r="O46" s="19">
        <f>IF(M46="","",IF(variable,IF(M46&lt;MortgageCalculator!$I$18*periods_per_year,start_rate,IF(MortgageCalculator!$I$22&gt;=0,MIN(MortgageCalculator!$I$19,start_rate+MortgageCalculator!$I$22*ROUNDUP((M46-MortgageCalculator!$I$18*periods_per_year)/MortgageCalculator!$I$21,0)),MAX(MortgageCalculator!$I$20,start_rate+MortgageCalculator!$I$22*ROUNDUP((M46-MortgageCalculator!$I$18*periods_per_year)/MortgageCalculator!$I$21,0)))),start_rate))</f>
        <v>0.03</v>
      </c>
      <c r="P46" s="20">
        <f>IF(M46="","",ROUND((((1+O46/CP)^(CP/periods_per_year))-1)*S45,2))</f>
        <v>373.32</v>
      </c>
      <c r="Q46" s="20">
        <f>IF(M46="","",IF(M46=nper,S45+P46,MIN(S45+P46,IF(O46=O45,Q45,ROUND(-PMT(((1+O46/CP)^(CP/periods_per_year))-1,nper-M46+1,S45),2)))))</f>
        <v>711.32</v>
      </c>
      <c r="R46" s="20">
        <f t="shared" si="6"/>
        <v>338.00000000000006</v>
      </c>
      <c r="S46" s="20">
        <f t="shared" si="7"/>
        <v>148988.51999999999</v>
      </c>
    </row>
    <row r="47" spans="1:19" x14ac:dyDescent="0.2">
      <c r="A47" s="10">
        <f t="shared" si="0"/>
        <v>11</v>
      </c>
      <c r="B47" s="11">
        <f t="shared" si="1"/>
        <v>43770</v>
      </c>
      <c r="C47" s="15" t="str">
        <f t="shared" si="2"/>
        <v/>
      </c>
      <c r="D47" s="12">
        <f>IF(A47="","",IF(variable,IF(OR(A47=1,A47&lt;$I$18*periods_per_year),start_rate,MIN($I$19,IF(MOD(A47-1,$I$21)=0,MAX($I$20,D46+$I$22),D46))),start_rate))</f>
        <v>0.03</v>
      </c>
      <c r="E47" s="13">
        <f t="shared" si="3"/>
        <v>366.5</v>
      </c>
      <c r="F47" s="13">
        <f>IF(A47="","",IF(A47=nper,J46+E47,MIN(J46+E47,IF(D47=D46,F46,IF($E$8="Acc Bi-Weekly",ROUND((-PMT(((1+D47/CP)^(CP/12))-1,(nper-A47+1)*12/26,J46))/2,2),IF($E$8="Acc Weekly",ROUND((-PMT(((1+D47/CP)^(CP/12))-1,(nper-A47+1)*12/52,J46))/4,2),ROUND(-PMT(((1+D47/CP)^(CP/periods_per_year))-1,nper-A47+1,J46),2)))))))</f>
        <v>711.32</v>
      </c>
      <c r="G47" s="13">
        <f>IF(OR(A47="",A47&lt;$X$2),"",IF(J46&lt;=F47,0,IF(IF(AND(A47&gt;=$X$2,MOD(A47-$X$2,int)=0),$X$3,0)+F47&gt;=J46+E47,J46+E47-F47,IF(AND(A47&gt;=$X$2,MOD(A47-$X$2,int)=0),$X$3,0)+IF(IF(AND(A47&gt;=$X$2,MOD(A47-$X$2,int)=0),$X$3,0)+IF(MOD(A47-$X$6,periods_per_year)=0,$X$5,0)+F47&lt;J46+E47,IF(MOD(A47-$X$6,periods_per_year)=0,$X$5,0),J46+E47-IF(AND(A47&gt;=$X$2,MOD(A47-$X$2,int)=0),$X$3,0)-F47))))</f>
        <v>0</v>
      </c>
      <c r="H47" s="14"/>
      <c r="I47" s="13">
        <f t="shared" si="4"/>
        <v>344.82000000000005</v>
      </c>
      <c r="J47" s="13">
        <f t="shared" si="5"/>
        <v>146253.88</v>
      </c>
      <c r="M47" s="17">
        <f>IF(S46="","",IF(OR(M46&gt;=nper,ROUND(S46,2)&lt;=0),"",M46+1))</f>
        <v>4</v>
      </c>
      <c r="N47" s="18">
        <f>IF(M47="","",IF(OR(periods_per_year=26,periods_per_year=52),IF(periods_per_year=26,IF(M47=1,fpdate,N46+14),IF(periods_per_year=52,IF(M47=1,fpdate,N46+7),"n/a")),IF(periods_per_year=24,DATE(YEAR(fpdate),MONTH(fpdate)+(M47-1)/2+IF(AND(DAY(fpdate)&gt;=15,MOD(M47,2)=0),1,0),IF(MOD(M47,2)=0,IF(DAY(fpdate)&gt;=15,DAY(fpdate)-14,DAY(fpdate)+14),DAY(fpdate))),IF(DAY(DATE(YEAR(fpdate),MONTH(fpdate)+M47-1,DAY(fpdate)))&lt;&gt;DAY(fpdate),DATE(YEAR(fpdate),MONTH(fpdate)+M47,0),DATE(YEAR(fpdate),MONTH(fpdate)+M47-1,DAY(fpdate))))))</f>
        <v>43556</v>
      </c>
      <c r="O47" s="19">
        <f>IF(M47="","",IF(variable,IF(M47&lt;MortgageCalculator!$I$18*periods_per_year,start_rate,IF(MortgageCalculator!$I$22&gt;=0,MIN(MortgageCalculator!$I$19,start_rate+MortgageCalculator!$I$22*ROUNDUP((M47-MortgageCalculator!$I$18*periods_per_year)/MortgageCalculator!$I$21,0)),MAX(MortgageCalculator!$I$20,start_rate+MortgageCalculator!$I$22*ROUNDUP((M47-MortgageCalculator!$I$18*periods_per_year)/MortgageCalculator!$I$21,0)))),start_rate))</f>
        <v>0.03</v>
      </c>
      <c r="P47" s="20">
        <f>IF(M47="","",ROUND((((1+O47/CP)^(CP/periods_per_year))-1)*S46,2))</f>
        <v>372.47</v>
      </c>
      <c r="Q47" s="20">
        <f>IF(M47="","",IF(M47=nper,S46+P47,MIN(S46+P47,IF(O47=O46,Q46,ROUND(-PMT(((1+O47/CP)^(CP/periods_per_year))-1,nper-M47+1,S46),2)))))</f>
        <v>711.32</v>
      </c>
      <c r="R47" s="20">
        <f t="shared" si="6"/>
        <v>338.85</v>
      </c>
      <c r="S47" s="20">
        <f t="shared" si="7"/>
        <v>148649.66999999998</v>
      </c>
    </row>
    <row r="48" spans="1:19" x14ac:dyDescent="0.2">
      <c r="A48" s="10">
        <f t="shared" si="0"/>
        <v>12</v>
      </c>
      <c r="B48" s="11">
        <f t="shared" si="1"/>
        <v>43800</v>
      </c>
      <c r="C48" s="15">
        <f t="shared" si="2"/>
        <v>1</v>
      </c>
      <c r="D48" s="12">
        <f>IF(A48="","",IF(variable,IF(OR(A48=1,A48&lt;$I$18*periods_per_year),start_rate,MIN($I$19,IF(MOD(A48-1,$I$21)=0,MAX($I$20,D47+$I$22),D47))),start_rate))</f>
        <v>0.03</v>
      </c>
      <c r="E48" s="13">
        <f t="shared" si="3"/>
        <v>365.63</v>
      </c>
      <c r="F48" s="13">
        <f>IF(A48="","",IF(A48=nper,J47+E48,MIN(J47+E48,IF(D48=D47,F47,IF($E$8="Acc Bi-Weekly",ROUND((-PMT(((1+D48/CP)^(CP/12))-1,(nper-A48+1)*12/26,J47))/2,2),IF($E$8="Acc Weekly",ROUND((-PMT(((1+D48/CP)^(CP/12))-1,(nper-A48+1)*12/52,J47))/4,2),ROUND(-PMT(((1+D48/CP)^(CP/periods_per_year))-1,nper-A48+1,J47),2)))))))</f>
        <v>711.32</v>
      </c>
      <c r="G48" s="13">
        <f>IF(OR(A48="",A48&lt;$X$2),"",IF(J47&lt;=F48,0,IF(IF(AND(A48&gt;=$X$2,MOD(A48-$X$2,int)=0),$X$3,0)+F48&gt;=J47+E48,J47+E48-F48,IF(AND(A48&gt;=$X$2,MOD(A48-$X$2,int)=0),$X$3,0)+IF(IF(AND(A48&gt;=$X$2,MOD(A48-$X$2,int)=0),$X$3,0)+IF(MOD(A48-$X$6,periods_per_year)=0,$X$5,0)+F48&lt;J47+E48,IF(MOD(A48-$X$6,periods_per_year)=0,$X$5,0),J47+E48-IF(AND(A48&gt;=$X$2,MOD(A48-$X$2,int)=0),$X$3,0)-F48))))</f>
        <v>0</v>
      </c>
      <c r="H48" s="14"/>
      <c r="I48" s="13">
        <f t="shared" si="4"/>
        <v>345.69000000000005</v>
      </c>
      <c r="J48" s="13">
        <f t="shared" si="5"/>
        <v>145908.19</v>
      </c>
      <c r="M48" s="17">
        <f>IF(S47="","",IF(OR(M47&gt;=nper,ROUND(S47,2)&lt;=0),"",M47+1))</f>
        <v>5</v>
      </c>
      <c r="N48" s="18">
        <f>IF(M48="","",IF(OR(periods_per_year=26,periods_per_year=52),IF(periods_per_year=26,IF(M48=1,fpdate,N47+14),IF(periods_per_year=52,IF(M48=1,fpdate,N47+7),"n/a")),IF(periods_per_year=24,DATE(YEAR(fpdate),MONTH(fpdate)+(M48-1)/2+IF(AND(DAY(fpdate)&gt;=15,MOD(M48,2)=0),1,0),IF(MOD(M48,2)=0,IF(DAY(fpdate)&gt;=15,DAY(fpdate)-14,DAY(fpdate)+14),DAY(fpdate))),IF(DAY(DATE(YEAR(fpdate),MONTH(fpdate)+M48-1,DAY(fpdate)))&lt;&gt;DAY(fpdate),DATE(YEAR(fpdate),MONTH(fpdate)+M48,0),DATE(YEAR(fpdate),MONTH(fpdate)+M48-1,DAY(fpdate))))))</f>
        <v>43586</v>
      </c>
      <c r="O48" s="19">
        <f>IF(M48="","",IF(variable,IF(M48&lt;MortgageCalculator!$I$18*periods_per_year,start_rate,IF(MortgageCalculator!$I$22&gt;=0,MIN(MortgageCalculator!$I$19,start_rate+MortgageCalculator!$I$22*ROUNDUP((M48-MortgageCalculator!$I$18*periods_per_year)/MortgageCalculator!$I$21,0)),MAX(MortgageCalculator!$I$20,start_rate+MortgageCalculator!$I$22*ROUNDUP((M48-MortgageCalculator!$I$18*periods_per_year)/MortgageCalculator!$I$21,0)))),start_rate))</f>
        <v>0.03</v>
      </c>
      <c r="P48" s="20">
        <f>IF(M48="","",ROUND((((1+O48/CP)^(CP/periods_per_year))-1)*S47,2))</f>
        <v>371.62</v>
      </c>
      <c r="Q48" s="20">
        <f>IF(M48="","",IF(M48=nper,S47+P48,MIN(S47+P48,IF(O48=O47,Q47,ROUND(-PMT(((1+O48/CP)^(CP/periods_per_year))-1,nper-M48+1,S47),2)))))</f>
        <v>711.32</v>
      </c>
      <c r="R48" s="20">
        <f t="shared" si="6"/>
        <v>339.70000000000005</v>
      </c>
      <c r="S48" s="20">
        <f t="shared" si="7"/>
        <v>148309.96999999997</v>
      </c>
    </row>
    <row r="49" spans="1:19" x14ac:dyDescent="0.2">
      <c r="A49" s="10">
        <f t="shared" si="0"/>
        <v>13</v>
      </c>
      <c r="B49" s="11">
        <f t="shared" si="1"/>
        <v>43831</v>
      </c>
      <c r="C49" s="15" t="str">
        <f t="shared" si="2"/>
        <v/>
      </c>
      <c r="D49" s="12">
        <f>IF(A49="","",IF(variable,IF(OR(A49=1,A49&lt;$I$18*periods_per_year),start_rate,MIN($I$19,IF(MOD(A49-1,$I$21)=0,MAX($I$20,D48+$I$22),D48))),start_rate))</f>
        <v>0.03</v>
      </c>
      <c r="E49" s="13">
        <f t="shared" si="3"/>
        <v>364.77</v>
      </c>
      <c r="F49" s="13">
        <f>IF(A49="","",IF(A49=nper,J48+E49,MIN(J48+E49,IF(D49=D48,F48,IF($E$8="Acc Bi-Weekly",ROUND((-PMT(((1+D49/CP)^(CP/12))-1,(nper-A49+1)*12/26,J48))/2,2),IF($E$8="Acc Weekly",ROUND((-PMT(((1+D49/CP)^(CP/12))-1,(nper-A49+1)*12/52,J48))/4,2),ROUND(-PMT(((1+D49/CP)^(CP/periods_per_year))-1,nper-A49+1,J48),2)))))))</f>
        <v>711.32</v>
      </c>
      <c r="G49" s="13">
        <f>IF(OR(A49="",A49&lt;$X$2),"",IF(J48&lt;=F49,0,IF(IF(AND(A49&gt;=$X$2,MOD(A49-$X$2,int)=0),$X$3,0)+F49&gt;=J48+E49,J48+E49-F49,IF(AND(A49&gt;=$X$2,MOD(A49-$X$2,int)=0),$X$3,0)+IF(IF(AND(A49&gt;=$X$2,MOD(A49-$X$2,int)=0),$X$3,0)+IF(MOD(A49-$X$6,periods_per_year)=0,$X$5,0)+F49&lt;J48+E49,IF(MOD(A49-$X$6,periods_per_year)=0,$X$5,0),J48+E49-IF(AND(A49&gt;=$X$2,MOD(A49-$X$2,int)=0),$X$3,0)-F49))))</f>
        <v>0</v>
      </c>
      <c r="H49" s="14"/>
      <c r="I49" s="13">
        <f t="shared" si="4"/>
        <v>346.55000000000007</v>
      </c>
      <c r="J49" s="13">
        <f t="shared" si="5"/>
        <v>145561.64000000001</v>
      </c>
      <c r="M49" s="17">
        <f>IF(S48="","",IF(OR(M48&gt;=nper,ROUND(S48,2)&lt;=0),"",M48+1))</f>
        <v>6</v>
      </c>
      <c r="N49" s="18">
        <f>IF(M49="","",IF(OR(periods_per_year=26,periods_per_year=52),IF(periods_per_year=26,IF(M49=1,fpdate,N48+14),IF(periods_per_year=52,IF(M49=1,fpdate,N48+7),"n/a")),IF(periods_per_year=24,DATE(YEAR(fpdate),MONTH(fpdate)+(M49-1)/2+IF(AND(DAY(fpdate)&gt;=15,MOD(M49,2)=0),1,0),IF(MOD(M49,2)=0,IF(DAY(fpdate)&gt;=15,DAY(fpdate)-14,DAY(fpdate)+14),DAY(fpdate))),IF(DAY(DATE(YEAR(fpdate),MONTH(fpdate)+M49-1,DAY(fpdate)))&lt;&gt;DAY(fpdate),DATE(YEAR(fpdate),MONTH(fpdate)+M49,0),DATE(YEAR(fpdate),MONTH(fpdate)+M49-1,DAY(fpdate))))))</f>
        <v>43617</v>
      </c>
      <c r="O49" s="19">
        <f>IF(M49="","",IF(variable,IF(M49&lt;MortgageCalculator!$I$18*periods_per_year,start_rate,IF(MortgageCalculator!$I$22&gt;=0,MIN(MortgageCalculator!$I$19,start_rate+MortgageCalculator!$I$22*ROUNDUP((M49-MortgageCalculator!$I$18*periods_per_year)/MortgageCalculator!$I$21,0)),MAX(MortgageCalculator!$I$20,start_rate+MortgageCalculator!$I$22*ROUNDUP((M49-MortgageCalculator!$I$18*periods_per_year)/MortgageCalculator!$I$21,0)))),start_rate))</f>
        <v>0.03</v>
      </c>
      <c r="P49" s="20">
        <f>IF(M49="","",ROUND((((1+O49/CP)^(CP/periods_per_year))-1)*S48,2))</f>
        <v>370.77</v>
      </c>
      <c r="Q49" s="20">
        <f>IF(M49="","",IF(M49=nper,S48+P49,MIN(S48+P49,IF(O49=O48,Q48,ROUND(-PMT(((1+O49/CP)^(CP/periods_per_year))-1,nper-M49+1,S48),2)))))</f>
        <v>711.32</v>
      </c>
      <c r="R49" s="20">
        <f t="shared" si="6"/>
        <v>340.55000000000007</v>
      </c>
      <c r="S49" s="20">
        <f t="shared" si="7"/>
        <v>147969.41999999998</v>
      </c>
    </row>
    <row r="50" spans="1:19" x14ac:dyDescent="0.2">
      <c r="A50" s="10">
        <f t="shared" si="0"/>
        <v>14</v>
      </c>
      <c r="B50" s="11">
        <f t="shared" si="1"/>
        <v>43862</v>
      </c>
      <c r="C50" s="15" t="str">
        <f t="shared" si="2"/>
        <v/>
      </c>
      <c r="D50" s="12">
        <f>IF(A50="","",IF(variable,IF(OR(A50=1,A50&lt;$I$18*periods_per_year),start_rate,MIN($I$19,IF(MOD(A50-1,$I$21)=0,MAX($I$20,D49+$I$22),D49))),start_rate))</f>
        <v>0.03</v>
      </c>
      <c r="E50" s="13">
        <f t="shared" si="3"/>
        <v>363.9</v>
      </c>
      <c r="F50" s="13">
        <f>IF(A50="","",IF(A50=nper,J49+E50,MIN(J49+E50,IF(D50=D49,F49,IF($E$8="Acc Bi-Weekly",ROUND((-PMT(((1+D50/CP)^(CP/12))-1,(nper-A50+1)*12/26,J49))/2,2),IF($E$8="Acc Weekly",ROUND((-PMT(((1+D50/CP)^(CP/12))-1,(nper-A50+1)*12/52,J49))/4,2),ROUND(-PMT(((1+D50/CP)^(CP/periods_per_year))-1,nper-A50+1,J49),2)))))))</f>
        <v>711.32</v>
      </c>
      <c r="G50" s="13">
        <f>IF(OR(A50="",A50&lt;$X$2),"",IF(J49&lt;=F50,0,IF(IF(AND(A50&gt;=$X$2,MOD(A50-$X$2,int)=0),$X$3,0)+F50&gt;=J49+E50,J49+E50-F50,IF(AND(A50&gt;=$X$2,MOD(A50-$X$2,int)=0),$X$3,0)+IF(IF(AND(A50&gt;=$X$2,MOD(A50-$X$2,int)=0),$X$3,0)+IF(MOD(A50-$X$6,periods_per_year)=0,$X$5,0)+F50&lt;J49+E50,IF(MOD(A50-$X$6,periods_per_year)=0,$X$5,0),J49+E50-IF(AND(A50&gt;=$X$2,MOD(A50-$X$2,int)=0),$X$3,0)-F50))))</f>
        <v>0</v>
      </c>
      <c r="H50" s="14"/>
      <c r="I50" s="13">
        <f t="shared" si="4"/>
        <v>347.42000000000007</v>
      </c>
      <c r="J50" s="13">
        <f t="shared" si="5"/>
        <v>145214.22</v>
      </c>
      <c r="M50" s="17">
        <f>IF(S49="","",IF(OR(M49&gt;=nper,ROUND(S49,2)&lt;=0),"",M49+1))</f>
        <v>7</v>
      </c>
      <c r="N50" s="18">
        <f>IF(M50="","",IF(OR(periods_per_year=26,periods_per_year=52),IF(periods_per_year=26,IF(M50=1,fpdate,N49+14),IF(periods_per_year=52,IF(M50=1,fpdate,N49+7),"n/a")),IF(periods_per_year=24,DATE(YEAR(fpdate),MONTH(fpdate)+(M50-1)/2+IF(AND(DAY(fpdate)&gt;=15,MOD(M50,2)=0),1,0),IF(MOD(M50,2)=0,IF(DAY(fpdate)&gt;=15,DAY(fpdate)-14,DAY(fpdate)+14),DAY(fpdate))),IF(DAY(DATE(YEAR(fpdate),MONTH(fpdate)+M50-1,DAY(fpdate)))&lt;&gt;DAY(fpdate),DATE(YEAR(fpdate),MONTH(fpdate)+M50,0),DATE(YEAR(fpdate),MONTH(fpdate)+M50-1,DAY(fpdate))))))</f>
        <v>43647</v>
      </c>
      <c r="O50" s="19">
        <f>IF(M50="","",IF(variable,IF(M50&lt;MortgageCalculator!$I$18*periods_per_year,start_rate,IF(MortgageCalculator!$I$22&gt;=0,MIN(MortgageCalculator!$I$19,start_rate+MortgageCalculator!$I$22*ROUNDUP((M50-MortgageCalculator!$I$18*periods_per_year)/MortgageCalculator!$I$21,0)),MAX(MortgageCalculator!$I$20,start_rate+MortgageCalculator!$I$22*ROUNDUP((M50-MortgageCalculator!$I$18*periods_per_year)/MortgageCalculator!$I$21,0)))),start_rate))</f>
        <v>0.03</v>
      </c>
      <c r="P50" s="20">
        <f>IF(M50="","",ROUND((((1+O50/CP)^(CP/periods_per_year))-1)*S49,2))</f>
        <v>369.92</v>
      </c>
      <c r="Q50" s="20">
        <f>IF(M50="","",IF(M50=nper,S49+P50,MIN(S49+P50,IF(O50=O49,Q49,ROUND(-PMT(((1+O50/CP)^(CP/periods_per_year))-1,nper-M50+1,S49),2)))))</f>
        <v>711.32</v>
      </c>
      <c r="R50" s="20">
        <f t="shared" si="6"/>
        <v>341.40000000000003</v>
      </c>
      <c r="S50" s="20">
        <f t="shared" si="7"/>
        <v>147628.01999999999</v>
      </c>
    </row>
    <row r="51" spans="1:19" x14ac:dyDescent="0.2">
      <c r="A51" s="10">
        <f t="shared" si="0"/>
        <v>15</v>
      </c>
      <c r="B51" s="11">
        <f t="shared" si="1"/>
        <v>43891</v>
      </c>
      <c r="C51" s="15" t="str">
        <f t="shared" si="2"/>
        <v/>
      </c>
      <c r="D51" s="12">
        <f>IF(A51="","",IF(variable,IF(OR(A51=1,A51&lt;$I$18*periods_per_year),start_rate,MIN($I$19,IF(MOD(A51-1,$I$21)=0,MAX($I$20,D50+$I$22),D50))),start_rate))</f>
        <v>0.03</v>
      </c>
      <c r="E51" s="13">
        <f t="shared" si="3"/>
        <v>363.04</v>
      </c>
      <c r="F51" s="13">
        <f>IF(A51="","",IF(A51=nper,J50+E51,MIN(J50+E51,IF(D51=D50,F50,IF($E$8="Acc Bi-Weekly",ROUND((-PMT(((1+D51/CP)^(CP/12))-1,(nper-A51+1)*12/26,J50))/2,2),IF($E$8="Acc Weekly",ROUND((-PMT(((1+D51/CP)^(CP/12))-1,(nper-A51+1)*12/52,J50))/4,2),ROUND(-PMT(((1+D51/CP)^(CP/periods_per_year))-1,nper-A51+1,J50),2)))))))</f>
        <v>711.32</v>
      </c>
      <c r="G51" s="13">
        <f>IF(OR(A51="",A51&lt;$X$2),"",IF(J50&lt;=F51,0,IF(IF(AND(A51&gt;=$X$2,MOD(A51-$X$2,int)=0),$X$3,0)+F51&gt;=J50+E51,J50+E51-F51,IF(AND(A51&gt;=$X$2,MOD(A51-$X$2,int)=0),$X$3,0)+IF(IF(AND(A51&gt;=$X$2,MOD(A51-$X$2,int)=0),$X$3,0)+IF(MOD(A51-$X$6,periods_per_year)=0,$X$5,0)+F51&lt;J50+E51,IF(MOD(A51-$X$6,periods_per_year)=0,$X$5,0),J50+E51-IF(AND(A51&gt;=$X$2,MOD(A51-$X$2,int)=0),$X$3,0)-F51))))</f>
        <v>0</v>
      </c>
      <c r="H51" s="14"/>
      <c r="I51" s="13">
        <f t="shared" si="4"/>
        <v>348.28000000000003</v>
      </c>
      <c r="J51" s="13">
        <f t="shared" si="5"/>
        <v>144865.94</v>
      </c>
      <c r="M51" s="17">
        <f>IF(S50="","",IF(OR(M50&gt;=nper,ROUND(S50,2)&lt;=0),"",M50+1))</f>
        <v>8</v>
      </c>
      <c r="N51" s="18">
        <f>IF(M51="","",IF(OR(periods_per_year=26,periods_per_year=52),IF(periods_per_year=26,IF(M51=1,fpdate,N50+14),IF(periods_per_year=52,IF(M51=1,fpdate,N50+7),"n/a")),IF(periods_per_year=24,DATE(YEAR(fpdate),MONTH(fpdate)+(M51-1)/2+IF(AND(DAY(fpdate)&gt;=15,MOD(M51,2)=0),1,0),IF(MOD(M51,2)=0,IF(DAY(fpdate)&gt;=15,DAY(fpdate)-14,DAY(fpdate)+14),DAY(fpdate))),IF(DAY(DATE(YEAR(fpdate),MONTH(fpdate)+M51-1,DAY(fpdate)))&lt;&gt;DAY(fpdate),DATE(YEAR(fpdate),MONTH(fpdate)+M51,0),DATE(YEAR(fpdate),MONTH(fpdate)+M51-1,DAY(fpdate))))))</f>
        <v>43678</v>
      </c>
      <c r="O51" s="19">
        <f>IF(M51="","",IF(variable,IF(M51&lt;MortgageCalculator!$I$18*periods_per_year,start_rate,IF(MortgageCalculator!$I$22&gt;=0,MIN(MortgageCalculator!$I$19,start_rate+MortgageCalculator!$I$22*ROUNDUP((M51-MortgageCalculator!$I$18*periods_per_year)/MortgageCalculator!$I$21,0)),MAX(MortgageCalculator!$I$20,start_rate+MortgageCalculator!$I$22*ROUNDUP((M51-MortgageCalculator!$I$18*periods_per_year)/MortgageCalculator!$I$21,0)))),start_rate))</f>
        <v>0.03</v>
      </c>
      <c r="P51" s="20">
        <f>IF(M51="","",ROUND((((1+O51/CP)^(CP/periods_per_year))-1)*S50,2))</f>
        <v>369.07</v>
      </c>
      <c r="Q51" s="20">
        <f>IF(M51="","",IF(M51=nper,S50+P51,MIN(S50+P51,IF(O51=O50,Q50,ROUND(-PMT(((1+O51/CP)^(CP/periods_per_year))-1,nper-M51+1,S50),2)))))</f>
        <v>711.32</v>
      </c>
      <c r="R51" s="20">
        <f t="shared" si="6"/>
        <v>342.25000000000006</v>
      </c>
      <c r="S51" s="20">
        <f t="shared" si="7"/>
        <v>147285.76999999999</v>
      </c>
    </row>
    <row r="52" spans="1:19" x14ac:dyDescent="0.2">
      <c r="A52" s="10">
        <f t="shared" si="0"/>
        <v>16</v>
      </c>
      <c r="B52" s="11">
        <f t="shared" si="1"/>
        <v>43922</v>
      </c>
      <c r="C52" s="15" t="str">
        <f t="shared" si="2"/>
        <v/>
      </c>
      <c r="D52" s="12">
        <f>IF(A52="","",IF(variable,IF(OR(A52=1,A52&lt;$I$18*periods_per_year),start_rate,MIN($I$19,IF(MOD(A52-1,$I$21)=0,MAX($I$20,D51+$I$22),D51))),start_rate))</f>
        <v>0.03</v>
      </c>
      <c r="E52" s="13">
        <f t="shared" si="3"/>
        <v>362.16</v>
      </c>
      <c r="F52" s="13">
        <f>IF(A52="","",IF(A52=nper,J51+E52,MIN(J51+E52,IF(D52=D51,F51,IF($E$8="Acc Bi-Weekly",ROUND((-PMT(((1+D52/CP)^(CP/12))-1,(nper-A52+1)*12/26,J51))/2,2),IF($E$8="Acc Weekly",ROUND((-PMT(((1+D52/CP)^(CP/12))-1,(nper-A52+1)*12/52,J51))/4,2),ROUND(-PMT(((1+D52/CP)^(CP/periods_per_year))-1,nper-A52+1,J51),2)))))))</f>
        <v>711.32</v>
      </c>
      <c r="G52" s="13">
        <f>IF(OR(A52="",A52&lt;$X$2),"",IF(J51&lt;=F52,0,IF(IF(AND(A52&gt;=$X$2,MOD(A52-$X$2,int)=0),$X$3,0)+F52&gt;=J51+E52,J51+E52-F52,IF(AND(A52&gt;=$X$2,MOD(A52-$X$2,int)=0),$X$3,0)+IF(IF(AND(A52&gt;=$X$2,MOD(A52-$X$2,int)=0),$X$3,0)+IF(MOD(A52-$X$6,periods_per_year)=0,$X$5,0)+F52&lt;J51+E52,IF(MOD(A52-$X$6,periods_per_year)=0,$X$5,0),J51+E52-IF(AND(A52&gt;=$X$2,MOD(A52-$X$2,int)=0),$X$3,0)-F52))))</f>
        <v>0</v>
      </c>
      <c r="H52" s="14"/>
      <c r="I52" s="13">
        <f t="shared" si="4"/>
        <v>349.16</v>
      </c>
      <c r="J52" s="13">
        <f t="shared" si="5"/>
        <v>144516.78</v>
      </c>
      <c r="M52" s="17">
        <f>IF(S51="","",IF(OR(M51&gt;=nper,ROUND(S51,2)&lt;=0),"",M51+1))</f>
        <v>9</v>
      </c>
      <c r="N52" s="18">
        <f>IF(M52="","",IF(OR(periods_per_year=26,periods_per_year=52),IF(periods_per_year=26,IF(M52=1,fpdate,N51+14),IF(periods_per_year=52,IF(M52=1,fpdate,N51+7),"n/a")),IF(periods_per_year=24,DATE(YEAR(fpdate),MONTH(fpdate)+(M52-1)/2+IF(AND(DAY(fpdate)&gt;=15,MOD(M52,2)=0),1,0),IF(MOD(M52,2)=0,IF(DAY(fpdate)&gt;=15,DAY(fpdate)-14,DAY(fpdate)+14),DAY(fpdate))),IF(DAY(DATE(YEAR(fpdate),MONTH(fpdate)+M52-1,DAY(fpdate)))&lt;&gt;DAY(fpdate),DATE(YEAR(fpdate),MONTH(fpdate)+M52,0),DATE(YEAR(fpdate),MONTH(fpdate)+M52-1,DAY(fpdate))))))</f>
        <v>43709</v>
      </c>
      <c r="O52" s="19">
        <f>IF(M52="","",IF(variable,IF(M52&lt;MortgageCalculator!$I$18*periods_per_year,start_rate,IF(MortgageCalculator!$I$22&gt;=0,MIN(MortgageCalculator!$I$19,start_rate+MortgageCalculator!$I$22*ROUNDUP((M52-MortgageCalculator!$I$18*periods_per_year)/MortgageCalculator!$I$21,0)),MAX(MortgageCalculator!$I$20,start_rate+MortgageCalculator!$I$22*ROUNDUP((M52-MortgageCalculator!$I$18*periods_per_year)/MortgageCalculator!$I$21,0)))),start_rate))</f>
        <v>0.03</v>
      </c>
      <c r="P52" s="20">
        <f>IF(M52="","",ROUND((((1+O52/CP)^(CP/periods_per_year))-1)*S51,2))</f>
        <v>368.21</v>
      </c>
      <c r="Q52" s="20">
        <f>IF(M52="","",IF(M52=nper,S51+P52,MIN(S51+P52,IF(O52=O51,Q51,ROUND(-PMT(((1+O52/CP)^(CP/periods_per_year))-1,nper-M52+1,S51),2)))))</f>
        <v>711.32</v>
      </c>
      <c r="R52" s="20">
        <f t="shared" si="6"/>
        <v>343.11000000000007</v>
      </c>
      <c r="S52" s="20">
        <f t="shared" si="7"/>
        <v>146942.66</v>
      </c>
    </row>
    <row r="53" spans="1:19" x14ac:dyDescent="0.2">
      <c r="A53" s="10">
        <f t="shared" si="0"/>
        <v>17</v>
      </c>
      <c r="B53" s="11">
        <f t="shared" si="1"/>
        <v>43952</v>
      </c>
      <c r="C53" s="15" t="str">
        <f t="shared" si="2"/>
        <v/>
      </c>
      <c r="D53" s="12">
        <f>IF(A53="","",IF(variable,IF(OR(A53=1,A53&lt;$I$18*periods_per_year),start_rate,MIN($I$19,IF(MOD(A53-1,$I$21)=0,MAX($I$20,D52+$I$22),D52))),start_rate))</f>
        <v>0.03</v>
      </c>
      <c r="E53" s="13">
        <f t="shared" si="3"/>
        <v>361.29</v>
      </c>
      <c r="F53" s="13">
        <f>IF(A53="","",IF(A53=nper,J52+E53,MIN(J52+E53,IF(D53=D52,F52,IF($E$8="Acc Bi-Weekly",ROUND((-PMT(((1+D53/CP)^(CP/12))-1,(nper-A53+1)*12/26,J52))/2,2),IF($E$8="Acc Weekly",ROUND((-PMT(((1+D53/CP)^(CP/12))-1,(nper-A53+1)*12/52,J52))/4,2),ROUND(-PMT(((1+D53/CP)^(CP/periods_per_year))-1,nper-A53+1,J52),2)))))))</f>
        <v>711.32</v>
      </c>
      <c r="G53" s="13">
        <f>IF(OR(A53="",A53&lt;$X$2),"",IF(J52&lt;=F53,0,IF(IF(AND(A53&gt;=$X$2,MOD(A53-$X$2,int)=0),$X$3,0)+F53&gt;=J52+E53,J52+E53-F53,IF(AND(A53&gt;=$X$2,MOD(A53-$X$2,int)=0),$X$3,0)+IF(IF(AND(A53&gt;=$X$2,MOD(A53-$X$2,int)=0),$X$3,0)+IF(MOD(A53-$X$6,periods_per_year)=0,$X$5,0)+F53&lt;J52+E53,IF(MOD(A53-$X$6,periods_per_year)=0,$X$5,0),J52+E53-IF(AND(A53&gt;=$X$2,MOD(A53-$X$2,int)=0),$X$3,0)-F53))))</f>
        <v>0</v>
      </c>
      <c r="H53" s="14"/>
      <c r="I53" s="13">
        <f t="shared" si="4"/>
        <v>350.03000000000003</v>
      </c>
      <c r="J53" s="13">
        <f t="shared" si="5"/>
        <v>144166.75</v>
      </c>
      <c r="M53" s="17">
        <f>IF(S52="","",IF(OR(M52&gt;=nper,ROUND(S52,2)&lt;=0),"",M52+1))</f>
        <v>10</v>
      </c>
      <c r="N53" s="18">
        <f>IF(M53="","",IF(OR(periods_per_year=26,periods_per_year=52),IF(periods_per_year=26,IF(M53=1,fpdate,N52+14),IF(periods_per_year=52,IF(M53=1,fpdate,N52+7),"n/a")),IF(periods_per_year=24,DATE(YEAR(fpdate),MONTH(fpdate)+(M53-1)/2+IF(AND(DAY(fpdate)&gt;=15,MOD(M53,2)=0),1,0),IF(MOD(M53,2)=0,IF(DAY(fpdate)&gt;=15,DAY(fpdate)-14,DAY(fpdate)+14),DAY(fpdate))),IF(DAY(DATE(YEAR(fpdate),MONTH(fpdate)+M53-1,DAY(fpdate)))&lt;&gt;DAY(fpdate),DATE(YEAR(fpdate),MONTH(fpdate)+M53,0),DATE(YEAR(fpdate),MONTH(fpdate)+M53-1,DAY(fpdate))))))</f>
        <v>43739</v>
      </c>
      <c r="O53" s="19">
        <f>IF(M53="","",IF(variable,IF(M53&lt;MortgageCalculator!$I$18*periods_per_year,start_rate,IF(MortgageCalculator!$I$22&gt;=0,MIN(MortgageCalculator!$I$19,start_rate+MortgageCalculator!$I$22*ROUNDUP((M53-MortgageCalculator!$I$18*periods_per_year)/MortgageCalculator!$I$21,0)),MAX(MortgageCalculator!$I$20,start_rate+MortgageCalculator!$I$22*ROUNDUP((M53-MortgageCalculator!$I$18*periods_per_year)/MortgageCalculator!$I$21,0)))),start_rate))</f>
        <v>0.03</v>
      </c>
      <c r="P53" s="20">
        <f>IF(M53="","",ROUND((((1+O53/CP)^(CP/periods_per_year))-1)*S52,2))</f>
        <v>367.36</v>
      </c>
      <c r="Q53" s="20">
        <f>IF(M53="","",IF(M53=nper,S52+P53,MIN(S52+P53,IF(O53=O52,Q52,ROUND(-PMT(((1+O53/CP)^(CP/periods_per_year))-1,nper-M53+1,S52),2)))))</f>
        <v>711.32</v>
      </c>
      <c r="R53" s="20">
        <f t="shared" si="6"/>
        <v>343.96000000000004</v>
      </c>
      <c r="S53" s="20">
        <f t="shared" si="7"/>
        <v>146598.70000000001</v>
      </c>
    </row>
    <row r="54" spans="1:19" x14ac:dyDescent="0.2">
      <c r="A54" s="10">
        <f t="shared" si="0"/>
        <v>18</v>
      </c>
      <c r="B54" s="11">
        <f t="shared" si="1"/>
        <v>43983</v>
      </c>
      <c r="C54" s="15" t="str">
        <f t="shared" si="2"/>
        <v/>
      </c>
      <c r="D54" s="12">
        <f>IF(A54="","",IF(variable,IF(OR(A54=1,A54&lt;$I$18*periods_per_year),start_rate,MIN($I$19,IF(MOD(A54-1,$I$21)=0,MAX($I$20,D53+$I$22),D53))),start_rate))</f>
        <v>0.03</v>
      </c>
      <c r="E54" s="13">
        <f t="shared" si="3"/>
        <v>360.42</v>
      </c>
      <c r="F54" s="13">
        <f>IF(A54="","",IF(A54=nper,J53+E54,MIN(J53+E54,IF(D54=D53,F53,IF($E$8="Acc Bi-Weekly",ROUND((-PMT(((1+D54/CP)^(CP/12))-1,(nper-A54+1)*12/26,J53))/2,2),IF($E$8="Acc Weekly",ROUND((-PMT(((1+D54/CP)^(CP/12))-1,(nper-A54+1)*12/52,J53))/4,2),ROUND(-PMT(((1+D54/CP)^(CP/periods_per_year))-1,nper-A54+1,J53),2)))))))</f>
        <v>711.32</v>
      </c>
      <c r="G54" s="13">
        <f>IF(OR(A54="",A54&lt;$X$2),"",IF(J53&lt;=F54,0,IF(IF(AND(A54&gt;=$X$2,MOD(A54-$X$2,int)=0),$X$3,0)+F54&gt;=J53+E54,J53+E54-F54,IF(AND(A54&gt;=$X$2,MOD(A54-$X$2,int)=0),$X$3,0)+IF(IF(AND(A54&gt;=$X$2,MOD(A54-$X$2,int)=0),$X$3,0)+IF(MOD(A54-$X$6,periods_per_year)=0,$X$5,0)+F54&lt;J53+E54,IF(MOD(A54-$X$6,periods_per_year)=0,$X$5,0),J53+E54-IF(AND(A54&gt;=$X$2,MOD(A54-$X$2,int)=0),$X$3,0)-F54))))</f>
        <v>0</v>
      </c>
      <c r="H54" s="14"/>
      <c r="I54" s="13">
        <f t="shared" si="4"/>
        <v>350.90000000000003</v>
      </c>
      <c r="J54" s="13">
        <f t="shared" si="5"/>
        <v>143815.85</v>
      </c>
      <c r="M54" s="17">
        <f>IF(S53="","",IF(OR(M53&gt;=nper,ROUND(S53,2)&lt;=0),"",M53+1))</f>
        <v>11</v>
      </c>
      <c r="N54" s="18">
        <f>IF(M54="","",IF(OR(periods_per_year=26,periods_per_year=52),IF(periods_per_year=26,IF(M54=1,fpdate,N53+14),IF(periods_per_year=52,IF(M54=1,fpdate,N53+7),"n/a")),IF(periods_per_year=24,DATE(YEAR(fpdate),MONTH(fpdate)+(M54-1)/2+IF(AND(DAY(fpdate)&gt;=15,MOD(M54,2)=0),1,0),IF(MOD(M54,2)=0,IF(DAY(fpdate)&gt;=15,DAY(fpdate)-14,DAY(fpdate)+14),DAY(fpdate))),IF(DAY(DATE(YEAR(fpdate),MONTH(fpdate)+M54-1,DAY(fpdate)))&lt;&gt;DAY(fpdate),DATE(YEAR(fpdate),MONTH(fpdate)+M54,0),DATE(YEAR(fpdate),MONTH(fpdate)+M54-1,DAY(fpdate))))))</f>
        <v>43770</v>
      </c>
      <c r="O54" s="19">
        <f>IF(M54="","",IF(variable,IF(M54&lt;MortgageCalculator!$I$18*periods_per_year,start_rate,IF(MortgageCalculator!$I$22&gt;=0,MIN(MortgageCalculator!$I$19,start_rate+MortgageCalculator!$I$22*ROUNDUP((M54-MortgageCalculator!$I$18*periods_per_year)/MortgageCalculator!$I$21,0)),MAX(MortgageCalculator!$I$20,start_rate+MortgageCalculator!$I$22*ROUNDUP((M54-MortgageCalculator!$I$18*periods_per_year)/MortgageCalculator!$I$21,0)))),start_rate))</f>
        <v>0.03</v>
      </c>
      <c r="P54" s="20">
        <f>IF(M54="","",ROUND((((1+O54/CP)^(CP/periods_per_year))-1)*S53,2))</f>
        <v>366.5</v>
      </c>
      <c r="Q54" s="20">
        <f>IF(M54="","",IF(M54=nper,S53+P54,MIN(S53+P54,IF(O54=O53,Q53,ROUND(-PMT(((1+O54/CP)^(CP/periods_per_year))-1,nper-M54+1,S53),2)))))</f>
        <v>711.32</v>
      </c>
      <c r="R54" s="20">
        <f t="shared" si="6"/>
        <v>344.82000000000005</v>
      </c>
      <c r="S54" s="20">
        <f t="shared" si="7"/>
        <v>146253.88</v>
      </c>
    </row>
    <row r="55" spans="1:19" x14ac:dyDescent="0.2">
      <c r="A55" s="10">
        <f t="shared" si="0"/>
        <v>19</v>
      </c>
      <c r="B55" s="11">
        <f t="shared" si="1"/>
        <v>44013</v>
      </c>
      <c r="C55" s="15" t="str">
        <f t="shared" si="2"/>
        <v/>
      </c>
      <c r="D55" s="12">
        <f>IF(A55="","",IF(variable,IF(OR(A55=1,A55&lt;$I$18*periods_per_year),start_rate,MIN($I$19,IF(MOD(A55-1,$I$21)=0,MAX($I$20,D54+$I$22),D54))),start_rate))</f>
        <v>0.03</v>
      </c>
      <c r="E55" s="13">
        <f t="shared" si="3"/>
        <v>359.54</v>
      </c>
      <c r="F55" s="13">
        <f>IF(A55="","",IF(A55=nper,J54+E55,MIN(J54+E55,IF(D55=D54,F54,IF($E$8="Acc Bi-Weekly",ROUND((-PMT(((1+D55/CP)^(CP/12))-1,(nper-A55+1)*12/26,J54))/2,2),IF($E$8="Acc Weekly",ROUND((-PMT(((1+D55/CP)^(CP/12))-1,(nper-A55+1)*12/52,J54))/4,2),ROUND(-PMT(((1+D55/CP)^(CP/periods_per_year))-1,nper-A55+1,J54),2)))))))</f>
        <v>711.32</v>
      </c>
      <c r="G55" s="13">
        <f>IF(OR(A55="",A55&lt;$X$2),"",IF(J54&lt;=F55,0,IF(IF(AND(A55&gt;=$X$2,MOD(A55-$X$2,int)=0),$X$3,0)+F55&gt;=J54+E55,J54+E55-F55,IF(AND(A55&gt;=$X$2,MOD(A55-$X$2,int)=0),$X$3,0)+IF(IF(AND(A55&gt;=$X$2,MOD(A55-$X$2,int)=0),$X$3,0)+IF(MOD(A55-$X$6,periods_per_year)=0,$X$5,0)+F55&lt;J54+E55,IF(MOD(A55-$X$6,periods_per_year)=0,$X$5,0),J54+E55-IF(AND(A55&gt;=$X$2,MOD(A55-$X$2,int)=0),$X$3,0)-F55))))</f>
        <v>0</v>
      </c>
      <c r="H55" s="14"/>
      <c r="I55" s="13">
        <f t="shared" si="4"/>
        <v>351.78000000000003</v>
      </c>
      <c r="J55" s="13">
        <f t="shared" si="5"/>
        <v>143464.07</v>
      </c>
      <c r="M55" s="17">
        <f>IF(S54="","",IF(OR(M54&gt;=nper,ROUND(S54,2)&lt;=0),"",M54+1))</f>
        <v>12</v>
      </c>
      <c r="N55" s="18">
        <f>IF(M55="","",IF(OR(periods_per_year=26,periods_per_year=52),IF(periods_per_year=26,IF(M55=1,fpdate,N54+14),IF(periods_per_year=52,IF(M55=1,fpdate,N54+7),"n/a")),IF(periods_per_year=24,DATE(YEAR(fpdate),MONTH(fpdate)+(M55-1)/2+IF(AND(DAY(fpdate)&gt;=15,MOD(M55,2)=0),1,0),IF(MOD(M55,2)=0,IF(DAY(fpdate)&gt;=15,DAY(fpdate)-14,DAY(fpdate)+14),DAY(fpdate))),IF(DAY(DATE(YEAR(fpdate),MONTH(fpdate)+M55-1,DAY(fpdate)))&lt;&gt;DAY(fpdate),DATE(YEAR(fpdate),MONTH(fpdate)+M55,0),DATE(YEAR(fpdate),MONTH(fpdate)+M55-1,DAY(fpdate))))))</f>
        <v>43800</v>
      </c>
      <c r="O55" s="19">
        <f>IF(M55="","",IF(variable,IF(M55&lt;MortgageCalculator!$I$18*periods_per_year,start_rate,IF(MortgageCalculator!$I$22&gt;=0,MIN(MortgageCalculator!$I$19,start_rate+MortgageCalculator!$I$22*ROUNDUP((M55-MortgageCalculator!$I$18*periods_per_year)/MortgageCalculator!$I$21,0)),MAX(MortgageCalculator!$I$20,start_rate+MortgageCalculator!$I$22*ROUNDUP((M55-MortgageCalculator!$I$18*periods_per_year)/MortgageCalculator!$I$21,0)))),start_rate))</f>
        <v>0.03</v>
      </c>
      <c r="P55" s="20">
        <f>IF(M55="","",ROUND((((1+O55/CP)^(CP/periods_per_year))-1)*S54,2))</f>
        <v>365.63</v>
      </c>
      <c r="Q55" s="20">
        <f>IF(M55="","",IF(M55=nper,S54+P55,MIN(S54+P55,IF(O55=O54,Q54,ROUND(-PMT(((1+O55/CP)^(CP/periods_per_year))-1,nper-M55+1,S54),2)))))</f>
        <v>711.32</v>
      </c>
      <c r="R55" s="20">
        <f t="shared" si="6"/>
        <v>345.69000000000005</v>
      </c>
      <c r="S55" s="20">
        <f t="shared" si="7"/>
        <v>145908.19</v>
      </c>
    </row>
    <row r="56" spans="1:19" x14ac:dyDescent="0.2">
      <c r="A56" s="10">
        <f t="shared" si="0"/>
        <v>20</v>
      </c>
      <c r="B56" s="11">
        <f t="shared" si="1"/>
        <v>44044</v>
      </c>
      <c r="C56" s="15" t="str">
        <f t="shared" si="2"/>
        <v/>
      </c>
      <c r="D56" s="12">
        <f>IF(A56="","",IF(variable,IF(OR(A56=1,A56&lt;$I$18*periods_per_year),start_rate,MIN($I$19,IF(MOD(A56-1,$I$21)=0,MAX($I$20,D55+$I$22),D55))),start_rate))</f>
        <v>0.03</v>
      </c>
      <c r="E56" s="13">
        <f t="shared" si="3"/>
        <v>358.66</v>
      </c>
      <c r="F56" s="13">
        <f>IF(A56="","",IF(A56=nper,J55+E56,MIN(J55+E56,IF(D56=D55,F55,IF($E$8="Acc Bi-Weekly",ROUND((-PMT(((1+D56/CP)^(CP/12))-1,(nper-A56+1)*12/26,J55))/2,2),IF($E$8="Acc Weekly",ROUND((-PMT(((1+D56/CP)^(CP/12))-1,(nper-A56+1)*12/52,J55))/4,2),ROUND(-PMT(((1+D56/CP)^(CP/periods_per_year))-1,nper-A56+1,J55),2)))))))</f>
        <v>711.32</v>
      </c>
      <c r="G56" s="13">
        <f>IF(OR(A56="",A56&lt;$X$2),"",IF(J55&lt;=F56,0,IF(IF(AND(A56&gt;=$X$2,MOD(A56-$X$2,int)=0),$X$3,0)+F56&gt;=J55+E56,J55+E56-F56,IF(AND(A56&gt;=$X$2,MOD(A56-$X$2,int)=0),$X$3,0)+IF(IF(AND(A56&gt;=$X$2,MOD(A56-$X$2,int)=0),$X$3,0)+IF(MOD(A56-$X$6,periods_per_year)=0,$X$5,0)+F56&lt;J55+E56,IF(MOD(A56-$X$6,periods_per_year)=0,$X$5,0),J55+E56-IF(AND(A56&gt;=$X$2,MOD(A56-$X$2,int)=0),$X$3,0)-F56))))</f>
        <v>0</v>
      </c>
      <c r="H56" s="14"/>
      <c r="I56" s="13">
        <f t="shared" si="4"/>
        <v>352.66</v>
      </c>
      <c r="J56" s="13">
        <f t="shared" si="5"/>
        <v>143111.41</v>
      </c>
      <c r="M56" s="17">
        <f>IF(S55="","",IF(OR(M55&gt;=nper,ROUND(S55,2)&lt;=0),"",M55+1))</f>
        <v>13</v>
      </c>
      <c r="N56" s="18">
        <f>IF(M56="","",IF(OR(periods_per_year=26,periods_per_year=52),IF(periods_per_year=26,IF(M56=1,fpdate,N55+14),IF(periods_per_year=52,IF(M56=1,fpdate,N55+7),"n/a")),IF(periods_per_year=24,DATE(YEAR(fpdate),MONTH(fpdate)+(M56-1)/2+IF(AND(DAY(fpdate)&gt;=15,MOD(M56,2)=0),1,0),IF(MOD(M56,2)=0,IF(DAY(fpdate)&gt;=15,DAY(fpdate)-14,DAY(fpdate)+14),DAY(fpdate))),IF(DAY(DATE(YEAR(fpdate),MONTH(fpdate)+M56-1,DAY(fpdate)))&lt;&gt;DAY(fpdate),DATE(YEAR(fpdate),MONTH(fpdate)+M56,0),DATE(YEAR(fpdate),MONTH(fpdate)+M56-1,DAY(fpdate))))))</f>
        <v>43831</v>
      </c>
      <c r="O56" s="19">
        <f>IF(M56="","",IF(variable,IF(M56&lt;MortgageCalculator!$I$18*periods_per_year,start_rate,IF(MortgageCalculator!$I$22&gt;=0,MIN(MortgageCalculator!$I$19,start_rate+MortgageCalculator!$I$22*ROUNDUP((M56-MortgageCalculator!$I$18*periods_per_year)/MortgageCalculator!$I$21,0)),MAX(MortgageCalculator!$I$20,start_rate+MortgageCalculator!$I$22*ROUNDUP((M56-MortgageCalculator!$I$18*periods_per_year)/MortgageCalculator!$I$21,0)))),start_rate))</f>
        <v>0.03</v>
      </c>
      <c r="P56" s="20">
        <f>IF(M56="","",ROUND((((1+O56/CP)^(CP/periods_per_year))-1)*S55,2))</f>
        <v>364.77</v>
      </c>
      <c r="Q56" s="20">
        <f>IF(M56="","",IF(M56=nper,S55+P56,MIN(S55+P56,IF(O56=O55,Q55,ROUND(-PMT(((1+O56/CP)^(CP/periods_per_year))-1,nper-M56+1,S55),2)))))</f>
        <v>711.32</v>
      </c>
      <c r="R56" s="20">
        <f t="shared" si="6"/>
        <v>346.55000000000007</v>
      </c>
      <c r="S56" s="20">
        <f t="shared" si="7"/>
        <v>145561.64000000001</v>
      </c>
    </row>
    <row r="57" spans="1:19" x14ac:dyDescent="0.2">
      <c r="A57" s="10">
        <f t="shared" si="0"/>
        <v>21</v>
      </c>
      <c r="B57" s="11">
        <f t="shared" si="1"/>
        <v>44075</v>
      </c>
      <c r="C57" s="15" t="str">
        <f t="shared" si="2"/>
        <v/>
      </c>
      <c r="D57" s="12">
        <f>IF(A57="","",IF(variable,IF(OR(A57=1,A57&lt;$I$18*periods_per_year),start_rate,MIN($I$19,IF(MOD(A57-1,$I$21)=0,MAX($I$20,D56+$I$22),D56))),start_rate))</f>
        <v>0.03</v>
      </c>
      <c r="E57" s="13">
        <f t="shared" si="3"/>
        <v>357.78</v>
      </c>
      <c r="F57" s="13">
        <f>IF(A57="","",IF(A57=nper,J56+E57,MIN(J56+E57,IF(D57=D56,F56,IF($E$8="Acc Bi-Weekly",ROUND((-PMT(((1+D57/CP)^(CP/12))-1,(nper-A57+1)*12/26,J56))/2,2),IF($E$8="Acc Weekly",ROUND((-PMT(((1+D57/CP)^(CP/12))-1,(nper-A57+1)*12/52,J56))/4,2),ROUND(-PMT(((1+D57/CP)^(CP/periods_per_year))-1,nper-A57+1,J56),2)))))))</f>
        <v>711.32</v>
      </c>
      <c r="G57" s="13">
        <f>IF(OR(A57="",A57&lt;$X$2),"",IF(J56&lt;=F57,0,IF(IF(AND(A57&gt;=$X$2,MOD(A57-$X$2,int)=0),$X$3,0)+F57&gt;=J56+E57,J56+E57-F57,IF(AND(A57&gt;=$X$2,MOD(A57-$X$2,int)=0),$X$3,0)+IF(IF(AND(A57&gt;=$X$2,MOD(A57-$X$2,int)=0),$X$3,0)+IF(MOD(A57-$X$6,periods_per_year)=0,$X$5,0)+F57&lt;J56+E57,IF(MOD(A57-$X$6,periods_per_year)=0,$X$5,0),J56+E57-IF(AND(A57&gt;=$X$2,MOD(A57-$X$2,int)=0),$X$3,0)-F57))))</f>
        <v>0</v>
      </c>
      <c r="H57" s="14"/>
      <c r="I57" s="13">
        <f t="shared" si="4"/>
        <v>353.54000000000008</v>
      </c>
      <c r="J57" s="13">
        <f t="shared" si="5"/>
        <v>142757.87</v>
      </c>
      <c r="M57" s="17">
        <f>IF(S56="","",IF(OR(M56&gt;=nper,ROUND(S56,2)&lt;=0),"",M56+1))</f>
        <v>14</v>
      </c>
      <c r="N57" s="18">
        <f>IF(M57="","",IF(OR(periods_per_year=26,periods_per_year=52),IF(periods_per_year=26,IF(M57=1,fpdate,N56+14),IF(periods_per_year=52,IF(M57=1,fpdate,N56+7),"n/a")),IF(periods_per_year=24,DATE(YEAR(fpdate),MONTH(fpdate)+(M57-1)/2+IF(AND(DAY(fpdate)&gt;=15,MOD(M57,2)=0),1,0),IF(MOD(M57,2)=0,IF(DAY(fpdate)&gt;=15,DAY(fpdate)-14,DAY(fpdate)+14),DAY(fpdate))),IF(DAY(DATE(YEAR(fpdate),MONTH(fpdate)+M57-1,DAY(fpdate)))&lt;&gt;DAY(fpdate),DATE(YEAR(fpdate),MONTH(fpdate)+M57,0),DATE(YEAR(fpdate),MONTH(fpdate)+M57-1,DAY(fpdate))))))</f>
        <v>43862</v>
      </c>
      <c r="O57" s="19">
        <f>IF(M57="","",IF(variable,IF(M57&lt;MortgageCalculator!$I$18*periods_per_year,start_rate,IF(MortgageCalculator!$I$22&gt;=0,MIN(MortgageCalculator!$I$19,start_rate+MortgageCalculator!$I$22*ROUNDUP((M57-MortgageCalculator!$I$18*periods_per_year)/MortgageCalculator!$I$21,0)),MAX(MortgageCalculator!$I$20,start_rate+MortgageCalculator!$I$22*ROUNDUP((M57-MortgageCalculator!$I$18*periods_per_year)/MortgageCalculator!$I$21,0)))),start_rate))</f>
        <v>0.03</v>
      </c>
      <c r="P57" s="20">
        <f>IF(M57="","",ROUND((((1+O57/CP)^(CP/periods_per_year))-1)*S56,2))</f>
        <v>363.9</v>
      </c>
      <c r="Q57" s="20">
        <f>IF(M57="","",IF(M57=nper,S56+P57,MIN(S56+P57,IF(O57=O56,Q56,ROUND(-PMT(((1+O57/CP)^(CP/periods_per_year))-1,nper-M57+1,S56),2)))))</f>
        <v>711.32</v>
      </c>
      <c r="R57" s="20">
        <f t="shared" si="6"/>
        <v>347.42000000000007</v>
      </c>
      <c r="S57" s="20">
        <f t="shared" si="7"/>
        <v>145214.22</v>
      </c>
    </row>
    <row r="58" spans="1:19" x14ac:dyDescent="0.2">
      <c r="A58" s="10">
        <f t="shared" si="0"/>
        <v>22</v>
      </c>
      <c r="B58" s="11">
        <f t="shared" si="1"/>
        <v>44105</v>
      </c>
      <c r="C58" s="15" t="str">
        <f t="shared" si="2"/>
        <v/>
      </c>
      <c r="D58" s="12">
        <f>IF(A58="","",IF(variable,IF(OR(A58=1,A58&lt;$I$18*periods_per_year),start_rate,MIN($I$19,IF(MOD(A58-1,$I$21)=0,MAX($I$20,D57+$I$22),D57))),start_rate))</f>
        <v>0.03</v>
      </c>
      <c r="E58" s="13">
        <f t="shared" si="3"/>
        <v>356.89</v>
      </c>
      <c r="F58" s="13">
        <f>IF(A58="","",IF(A58=nper,J57+E58,MIN(J57+E58,IF(D58=D57,F57,IF($E$8="Acc Bi-Weekly",ROUND((-PMT(((1+D58/CP)^(CP/12))-1,(nper-A58+1)*12/26,J57))/2,2),IF($E$8="Acc Weekly",ROUND((-PMT(((1+D58/CP)^(CP/12))-1,(nper-A58+1)*12/52,J57))/4,2),ROUND(-PMT(((1+D58/CP)^(CP/periods_per_year))-1,nper-A58+1,J57),2)))))))</f>
        <v>711.32</v>
      </c>
      <c r="G58" s="13">
        <f>IF(OR(A58="",A58&lt;$X$2),"",IF(J57&lt;=F58,0,IF(IF(AND(A58&gt;=$X$2,MOD(A58-$X$2,int)=0),$X$3,0)+F58&gt;=J57+E58,J57+E58-F58,IF(AND(A58&gt;=$X$2,MOD(A58-$X$2,int)=0),$X$3,0)+IF(IF(AND(A58&gt;=$X$2,MOD(A58-$X$2,int)=0),$X$3,0)+IF(MOD(A58-$X$6,periods_per_year)=0,$X$5,0)+F58&lt;J57+E58,IF(MOD(A58-$X$6,periods_per_year)=0,$X$5,0),J57+E58-IF(AND(A58&gt;=$X$2,MOD(A58-$X$2,int)=0),$X$3,0)-F58))))</f>
        <v>0</v>
      </c>
      <c r="H58" s="14"/>
      <c r="I58" s="13">
        <f t="shared" si="4"/>
        <v>354.43000000000006</v>
      </c>
      <c r="J58" s="13">
        <f t="shared" si="5"/>
        <v>142403.44</v>
      </c>
      <c r="M58" s="17">
        <f>IF(S57="","",IF(OR(M57&gt;=nper,ROUND(S57,2)&lt;=0),"",M57+1))</f>
        <v>15</v>
      </c>
      <c r="N58" s="18">
        <f>IF(M58="","",IF(OR(periods_per_year=26,periods_per_year=52),IF(periods_per_year=26,IF(M58=1,fpdate,N57+14),IF(periods_per_year=52,IF(M58=1,fpdate,N57+7),"n/a")),IF(periods_per_year=24,DATE(YEAR(fpdate),MONTH(fpdate)+(M58-1)/2+IF(AND(DAY(fpdate)&gt;=15,MOD(M58,2)=0),1,0),IF(MOD(M58,2)=0,IF(DAY(fpdate)&gt;=15,DAY(fpdate)-14,DAY(fpdate)+14),DAY(fpdate))),IF(DAY(DATE(YEAR(fpdate),MONTH(fpdate)+M58-1,DAY(fpdate)))&lt;&gt;DAY(fpdate),DATE(YEAR(fpdate),MONTH(fpdate)+M58,0),DATE(YEAR(fpdate),MONTH(fpdate)+M58-1,DAY(fpdate))))))</f>
        <v>43891</v>
      </c>
      <c r="O58" s="19">
        <f>IF(M58="","",IF(variable,IF(M58&lt;MortgageCalculator!$I$18*periods_per_year,start_rate,IF(MortgageCalculator!$I$22&gt;=0,MIN(MortgageCalculator!$I$19,start_rate+MortgageCalculator!$I$22*ROUNDUP((M58-MortgageCalculator!$I$18*periods_per_year)/MortgageCalculator!$I$21,0)),MAX(MortgageCalculator!$I$20,start_rate+MortgageCalculator!$I$22*ROUNDUP((M58-MortgageCalculator!$I$18*periods_per_year)/MortgageCalculator!$I$21,0)))),start_rate))</f>
        <v>0.03</v>
      </c>
      <c r="P58" s="20">
        <f>IF(M58="","",ROUND((((1+O58/CP)^(CP/periods_per_year))-1)*S57,2))</f>
        <v>363.04</v>
      </c>
      <c r="Q58" s="20">
        <f>IF(M58="","",IF(M58=nper,S57+P58,MIN(S57+P58,IF(O58=O57,Q57,ROUND(-PMT(((1+O58/CP)^(CP/periods_per_year))-1,nper-M58+1,S57),2)))))</f>
        <v>711.32</v>
      </c>
      <c r="R58" s="20">
        <f t="shared" si="6"/>
        <v>348.28000000000003</v>
      </c>
      <c r="S58" s="20">
        <f t="shared" si="7"/>
        <v>144865.94</v>
      </c>
    </row>
    <row r="59" spans="1:19" x14ac:dyDescent="0.2">
      <c r="A59" s="10">
        <f t="shared" si="0"/>
        <v>23</v>
      </c>
      <c r="B59" s="11">
        <f t="shared" si="1"/>
        <v>44136</v>
      </c>
      <c r="C59" s="15" t="str">
        <f t="shared" si="2"/>
        <v/>
      </c>
      <c r="D59" s="12">
        <f>IF(A59="","",IF(variable,IF(OR(A59=1,A59&lt;$I$18*periods_per_year),start_rate,MIN($I$19,IF(MOD(A59-1,$I$21)=0,MAX($I$20,D58+$I$22),D58))),start_rate))</f>
        <v>0.03</v>
      </c>
      <c r="E59" s="13">
        <f t="shared" si="3"/>
        <v>356.01</v>
      </c>
      <c r="F59" s="13">
        <f>IF(A59="","",IF(A59=nper,J58+E59,MIN(J58+E59,IF(D59=D58,F58,IF($E$8="Acc Bi-Weekly",ROUND((-PMT(((1+D59/CP)^(CP/12))-1,(nper-A59+1)*12/26,J58))/2,2),IF($E$8="Acc Weekly",ROUND((-PMT(((1+D59/CP)^(CP/12))-1,(nper-A59+1)*12/52,J58))/4,2),ROUND(-PMT(((1+D59/CP)^(CP/periods_per_year))-1,nper-A59+1,J58),2)))))))</f>
        <v>711.32</v>
      </c>
      <c r="G59" s="13">
        <f>IF(OR(A59="",A59&lt;$X$2),"",IF(J58&lt;=F59,0,IF(IF(AND(A59&gt;=$X$2,MOD(A59-$X$2,int)=0),$X$3,0)+F59&gt;=J58+E59,J58+E59-F59,IF(AND(A59&gt;=$X$2,MOD(A59-$X$2,int)=0),$X$3,0)+IF(IF(AND(A59&gt;=$X$2,MOD(A59-$X$2,int)=0),$X$3,0)+IF(MOD(A59-$X$6,periods_per_year)=0,$X$5,0)+F59&lt;J58+E59,IF(MOD(A59-$X$6,periods_per_year)=0,$X$5,0),J58+E59-IF(AND(A59&gt;=$X$2,MOD(A59-$X$2,int)=0),$X$3,0)-F59))))</f>
        <v>0</v>
      </c>
      <c r="H59" s="14"/>
      <c r="I59" s="13">
        <f t="shared" si="4"/>
        <v>355.31000000000006</v>
      </c>
      <c r="J59" s="13">
        <f t="shared" si="5"/>
        <v>142048.13</v>
      </c>
      <c r="M59" s="17">
        <f>IF(S58="","",IF(OR(M58&gt;=nper,ROUND(S58,2)&lt;=0),"",M58+1))</f>
        <v>16</v>
      </c>
      <c r="N59" s="18">
        <f>IF(M59="","",IF(OR(periods_per_year=26,periods_per_year=52),IF(periods_per_year=26,IF(M59=1,fpdate,N58+14),IF(periods_per_year=52,IF(M59=1,fpdate,N58+7),"n/a")),IF(periods_per_year=24,DATE(YEAR(fpdate),MONTH(fpdate)+(M59-1)/2+IF(AND(DAY(fpdate)&gt;=15,MOD(M59,2)=0),1,0),IF(MOD(M59,2)=0,IF(DAY(fpdate)&gt;=15,DAY(fpdate)-14,DAY(fpdate)+14),DAY(fpdate))),IF(DAY(DATE(YEAR(fpdate),MONTH(fpdate)+M59-1,DAY(fpdate)))&lt;&gt;DAY(fpdate),DATE(YEAR(fpdate),MONTH(fpdate)+M59,0),DATE(YEAR(fpdate),MONTH(fpdate)+M59-1,DAY(fpdate))))))</f>
        <v>43922</v>
      </c>
      <c r="O59" s="19">
        <f>IF(M59="","",IF(variable,IF(M59&lt;MortgageCalculator!$I$18*periods_per_year,start_rate,IF(MortgageCalculator!$I$22&gt;=0,MIN(MortgageCalculator!$I$19,start_rate+MortgageCalculator!$I$22*ROUNDUP((M59-MortgageCalculator!$I$18*periods_per_year)/MortgageCalculator!$I$21,0)),MAX(MortgageCalculator!$I$20,start_rate+MortgageCalculator!$I$22*ROUNDUP((M59-MortgageCalculator!$I$18*periods_per_year)/MortgageCalculator!$I$21,0)))),start_rate))</f>
        <v>0.03</v>
      </c>
      <c r="P59" s="20">
        <f>IF(M59="","",ROUND((((1+O59/CP)^(CP/periods_per_year))-1)*S58,2))</f>
        <v>362.16</v>
      </c>
      <c r="Q59" s="20">
        <f>IF(M59="","",IF(M59=nper,S58+P59,MIN(S58+P59,IF(O59=O58,Q58,ROUND(-PMT(((1+O59/CP)^(CP/periods_per_year))-1,nper-M59+1,S58),2)))))</f>
        <v>711.32</v>
      </c>
      <c r="R59" s="20">
        <f t="shared" si="6"/>
        <v>349.16</v>
      </c>
      <c r="S59" s="20">
        <f t="shared" si="7"/>
        <v>144516.78</v>
      </c>
    </row>
    <row r="60" spans="1:19" x14ac:dyDescent="0.2">
      <c r="A60" s="10">
        <f t="shared" si="0"/>
        <v>24</v>
      </c>
      <c r="B60" s="11">
        <f t="shared" si="1"/>
        <v>44166</v>
      </c>
      <c r="C60" s="15">
        <f t="shared" si="2"/>
        <v>2</v>
      </c>
      <c r="D60" s="12">
        <f>IF(A60="","",IF(variable,IF(OR(A60=1,A60&lt;$I$18*periods_per_year),start_rate,MIN($I$19,IF(MOD(A60-1,$I$21)=0,MAX($I$20,D59+$I$22),D59))),start_rate))</f>
        <v>0.03</v>
      </c>
      <c r="E60" s="13">
        <f t="shared" si="3"/>
        <v>355.12</v>
      </c>
      <c r="F60" s="13">
        <f>IF(A60="","",IF(A60=nper,J59+E60,MIN(J59+E60,IF(D60=D59,F59,IF($E$8="Acc Bi-Weekly",ROUND((-PMT(((1+D60/CP)^(CP/12))-1,(nper-A60+1)*12/26,J59))/2,2),IF($E$8="Acc Weekly",ROUND((-PMT(((1+D60/CP)^(CP/12))-1,(nper-A60+1)*12/52,J59))/4,2),ROUND(-PMT(((1+D60/CP)^(CP/periods_per_year))-1,nper-A60+1,J59),2)))))))</f>
        <v>711.32</v>
      </c>
      <c r="G60" s="13">
        <f>IF(OR(A60="",A60&lt;$X$2),"",IF(J59&lt;=F60,0,IF(IF(AND(A60&gt;=$X$2,MOD(A60-$X$2,int)=0),$X$3,0)+F60&gt;=J59+E60,J59+E60-F60,IF(AND(A60&gt;=$X$2,MOD(A60-$X$2,int)=0),$X$3,0)+IF(IF(AND(A60&gt;=$X$2,MOD(A60-$X$2,int)=0),$X$3,0)+IF(MOD(A60-$X$6,periods_per_year)=0,$X$5,0)+F60&lt;J59+E60,IF(MOD(A60-$X$6,periods_per_year)=0,$X$5,0),J59+E60-IF(AND(A60&gt;=$X$2,MOD(A60-$X$2,int)=0),$X$3,0)-F60))))</f>
        <v>0</v>
      </c>
      <c r="H60" s="14"/>
      <c r="I60" s="13">
        <f t="shared" si="4"/>
        <v>356.20000000000005</v>
      </c>
      <c r="J60" s="13">
        <f t="shared" si="5"/>
        <v>141691.93</v>
      </c>
      <c r="M60" s="17">
        <f>IF(S59="","",IF(OR(M59&gt;=nper,ROUND(S59,2)&lt;=0),"",M59+1))</f>
        <v>17</v>
      </c>
      <c r="N60" s="18">
        <f>IF(M60="","",IF(OR(periods_per_year=26,periods_per_year=52),IF(periods_per_year=26,IF(M60=1,fpdate,N59+14),IF(periods_per_year=52,IF(M60=1,fpdate,N59+7),"n/a")),IF(periods_per_year=24,DATE(YEAR(fpdate),MONTH(fpdate)+(M60-1)/2+IF(AND(DAY(fpdate)&gt;=15,MOD(M60,2)=0),1,0),IF(MOD(M60,2)=0,IF(DAY(fpdate)&gt;=15,DAY(fpdate)-14,DAY(fpdate)+14),DAY(fpdate))),IF(DAY(DATE(YEAR(fpdate),MONTH(fpdate)+M60-1,DAY(fpdate)))&lt;&gt;DAY(fpdate),DATE(YEAR(fpdate),MONTH(fpdate)+M60,0),DATE(YEAR(fpdate),MONTH(fpdate)+M60-1,DAY(fpdate))))))</f>
        <v>43952</v>
      </c>
      <c r="O60" s="19">
        <f>IF(M60="","",IF(variable,IF(M60&lt;MortgageCalculator!$I$18*periods_per_year,start_rate,IF(MortgageCalculator!$I$22&gt;=0,MIN(MortgageCalculator!$I$19,start_rate+MortgageCalculator!$I$22*ROUNDUP((M60-MortgageCalculator!$I$18*periods_per_year)/MortgageCalculator!$I$21,0)),MAX(MortgageCalculator!$I$20,start_rate+MortgageCalculator!$I$22*ROUNDUP((M60-MortgageCalculator!$I$18*periods_per_year)/MortgageCalculator!$I$21,0)))),start_rate))</f>
        <v>0.03</v>
      </c>
      <c r="P60" s="20">
        <f>IF(M60="","",ROUND((((1+O60/CP)^(CP/periods_per_year))-1)*S59,2))</f>
        <v>361.29</v>
      </c>
      <c r="Q60" s="20">
        <f>IF(M60="","",IF(M60=nper,S59+P60,MIN(S59+P60,IF(O60=O59,Q59,ROUND(-PMT(((1+O60/CP)^(CP/periods_per_year))-1,nper-M60+1,S59),2)))))</f>
        <v>711.32</v>
      </c>
      <c r="R60" s="20">
        <f t="shared" si="6"/>
        <v>350.03000000000003</v>
      </c>
      <c r="S60" s="20">
        <f t="shared" si="7"/>
        <v>144166.75</v>
      </c>
    </row>
    <row r="61" spans="1:19" x14ac:dyDescent="0.2">
      <c r="A61" s="10">
        <f t="shared" si="0"/>
        <v>25</v>
      </c>
      <c r="B61" s="11">
        <f t="shared" si="1"/>
        <v>44197</v>
      </c>
      <c r="C61" s="15" t="str">
        <f t="shared" si="2"/>
        <v/>
      </c>
      <c r="D61" s="12">
        <f>IF(A61="","",IF(variable,IF(OR(A61=1,A61&lt;$I$18*periods_per_year),start_rate,MIN($I$19,IF(MOD(A61-1,$I$21)=0,MAX($I$20,D60+$I$22),D60))),start_rate))</f>
        <v>0.03</v>
      </c>
      <c r="E61" s="13">
        <f t="shared" si="3"/>
        <v>354.23</v>
      </c>
      <c r="F61" s="13">
        <f>IF(A61="","",IF(A61=nper,J60+E61,MIN(J60+E61,IF(D61=D60,F60,IF($E$8="Acc Bi-Weekly",ROUND((-PMT(((1+D61/CP)^(CP/12))-1,(nper-A61+1)*12/26,J60))/2,2),IF($E$8="Acc Weekly",ROUND((-PMT(((1+D61/CP)^(CP/12))-1,(nper-A61+1)*12/52,J60))/4,2),ROUND(-PMT(((1+D61/CP)^(CP/periods_per_year))-1,nper-A61+1,J60),2)))))))</f>
        <v>711.32</v>
      </c>
      <c r="G61" s="13">
        <f>IF(OR(A61="",A61&lt;$X$2),"",IF(J60&lt;=F61,0,IF(IF(AND(A61&gt;=$X$2,MOD(A61-$X$2,int)=0),$X$3,0)+F61&gt;=J60+E61,J60+E61-F61,IF(AND(A61&gt;=$X$2,MOD(A61-$X$2,int)=0),$X$3,0)+IF(IF(AND(A61&gt;=$X$2,MOD(A61-$X$2,int)=0),$X$3,0)+IF(MOD(A61-$X$6,periods_per_year)=0,$X$5,0)+F61&lt;J60+E61,IF(MOD(A61-$X$6,periods_per_year)=0,$X$5,0),J60+E61-IF(AND(A61&gt;=$X$2,MOD(A61-$X$2,int)=0),$X$3,0)-F61))))</f>
        <v>0</v>
      </c>
      <c r="H61" s="14"/>
      <c r="I61" s="13">
        <f t="shared" si="4"/>
        <v>357.09000000000003</v>
      </c>
      <c r="J61" s="13">
        <f t="shared" si="5"/>
        <v>141334.84</v>
      </c>
      <c r="M61" s="17">
        <f>IF(S60="","",IF(OR(M60&gt;=nper,ROUND(S60,2)&lt;=0),"",M60+1))</f>
        <v>18</v>
      </c>
      <c r="N61" s="18">
        <f>IF(M61="","",IF(OR(periods_per_year=26,periods_per_year=52),IF(periods_per_year=26,IF(M61=1,fpdate,N60+14),IF(periods_per_year=52,IF(M61=1,fpdate,N60+7),"n/a")),IF(periods_per_year=24,DATE(YEAR(fpdate),MONTH(fpdate)+(M61-1)/2+IF(AND(DAY(fpdate)&gt;=15,MOD(M61,2)=0),1,0),IF(MOD(M61,2)=0,IF(DAY(fpdate)&gt;=15,DAY(fpdate)-14,DAY(fpdate)+14),DAY(fpdate))),IF(DAY(DATE(YEAR(fpdate),MONTH(fpdate)+M61-1,DAY(fpdate)))&lt;&gt;DAY(fpdate),DATE(YEAR(fpdate),MONTH(fpdate)+M61,0),DATE(YEAR(fpdate),MONTH(fpdate)+M61-1,DAY(fpdate))))))</f>
        <v>43983</v>
      </c>
      <c r="O61" s="19">
        <f>IF(M61="","",IF(variable,IF(M61&lt;MortgageCalculator!$I$18*periods_per_year,start_rate,IF(MortgageCalculator!$I$22&gt;=0,MIN(MortgageCalculator!$I$19,start_rate+MortgageCalculator!$I$22*ROUNDUP((M61-MortgageCalculator!$I$18*periods_per_year)/MortgageCalculator!$I$21,0)),MAX(MortgageCalculator!$I$20,start_rate+MortgageCalculator!$I$22*ROUNDUP((M61-MortgageCalculator!$I$18*periods_per_year)/MortgageCalculator!$I$21,0)))),start_rate))</f>
        <v>0.03</v>
      </c>
      <c r="P61" s="20">
        <f>IF(M61="","",ROUND((((1+O61/CP)^(CP/periods_per_year))-1)*S60,2))</f>
        <v>360.42</v>
      </c>
      <c r="Q61" s="20">
        <f>IF(M61="","",IF(M61=nper,S60+P61,MIN(S60+P61,IF(O61=O60,Q60,ROUND(-PMT(((1+O61/CP)^(CP/periods_per_year))-1,nper-M61+1,S60),2)))))</f>
        <v>711.32</v>
      </c>
      <c r="R61" s="20">
        <f t="shared" si="6"/>
        <v>350.90000000000003</v>
      </c>
      <c r="S61" s="20">
        <f t="shared" si="7"/>
        <v>143815.85</v>
      </c>
    </row>
    <row r="62" spans="1:19" x14ac:dyDescent="0.2">
      <c r="A62" s="10">
        <f t="shared" si="0"/>
        <v>26</v>
      </c>
      <c r="B62" s="11">
        <f t="shared" si="1"/>
        <v>44228</v>
      </c>
      <c r="C62" s="15" t="str">
        <f t="shared" si="2"/>
        <v/>
      </c>
      <c r="D62" s="12">
        <f>IF(A62="","",IF(variable,IF(OR(A62=1,A62&lt;$I$18*periods_per_year),start_rate,MIN($I$19,IF(MOD(A62-1,$I$21)=0,MAX($I$20,D61+$I$22),D61))),start_rate))</f>
        <v>0.03</v>
      </c>
      <c r="E62" s="13">
        <f t="shared" si="3"/>
        <v>353.34</v>
      </c>
      <c r="F62" s="13">
        <f>IF(A62="","",IF(A62=nper,J61+E62,MIN(J61+E62,IF(D62=D61,F61,IF($E$8="Acc Bi-Weekly",ROUND((-PMT(((1+D62/CP)^(CP/12))-1,(nper-A62+1)*12/26,J61))/2,2),IF($E$8="Acc Weekly",ROUND((-PMT(((1+D62/CP)^(CP/12))-1,(nper-A62+1)*12/52,J61))/4,2),ROUND(-PMT(((1+D62/CP)^(CP/periods_per_year))-1,nper-A62+1,J61),2)))))))</f>
        <v>711.32</v>
      </c>
      <c r="G62" s="13">
        <f>IF(OR(A62="",A62&lt;$X$2),"",IF(J61&lt;=F62,0,IF(IF(AND(A62&gt;=$X$2,MOD(A62-$X$2,int)=0),$X$3,0)+F62&gt;=J61+E62,J61+E62-F62,IF(AND(A62&gt;=$X$2,MOD(A62-$X$2,int)=0),$X$3,0)+IF(IF(AND(A62&gt;=$X$2,MOD(A62-$X$2,int)=0),$X$3,0)+IF(MOD(A62-$X$6,periods_per_year)=0,$X$5,0)+F62&lt;J61+E62,IF(MOD(A62-$X$6,periods_per_year)=0,$X$5,0),J61+E62-IF(AND(A62&gt;=$X$2,MOD(A62-$X$2,int)=0),$X$3,0)-F62))))</f>
        <v>0</v>
      </c>
      <c r="H62" s="14"/>
      <c r="I62" s="13">
        <f t="shared" si="4"/>
        <v>357.98000000000008</v>
      </c>
      <c r="J62" s="13">
        <f t="shared" si="5"/>
        <v>140976.85999999999</v>
      </c>
      <c r="M62" s="17">
        <f>IF(S61="","",IF(OR(M61&gt;=nper,ROUND(S61,2)&lt;=0),"",M61+1))</f>
        <v>19</v>
      </c>
      <c r="N62" s="18">
        <f>IF(M62="","",IF(OR(periods_per_year=26,periods_per_year=52),IF(periods_per_year=26,IF(M62=1,fpdate,N61+14),IF(periods_per_year=52,IF(M62=1,fpdate,N61+7),"n/a")),IF(periods_per_year=24,DATE(YEAR(fpdate),MONTH(fpdate)+(M62-1)/2+IF(AND(DAY(fpdate)&gt;=15,MOD(M62,2)=0),1,0),IF(MOD(M62,2)=0,IF(DAY(fpdate)&gt;=15,DAY(fpdate)-14,DAY(fpdate)+14),DAY(fpdate))),IF(DAY(DATE(YEAR(fpdate),MONTH(fpdate)+M62-1,DAY(fpdate)))&lt;&gt;DAY(fpdate),DATE(YEAR(fpdate),MONTH(fpdate)+M62,0),DATE(YEAR(fpdate),MONTH(fpdate)+M62-1,DAY(fpdate))))))</f>
        <v>44013</v>
      </c>
      <c r="O62" s="19">
        <f>IF(M62="","",IF(variable,IF(M62&lt;MortgageCalculator!$I$18*periods_per_year,start_rate,IF(MortgageCalculator!$I$22&gt;=0,MIN(MortgageCalculator!$I$19,start_rate+MortgageCalculator!$I$22*ROUNDUP((M62-MortgageCalculator!$I$18*periods_per_year)/MortgageCalculator!$I$21,0)),MAX(MortgageCalculator!$I$20,start_rate+MortgageCalculator!$I$22*ROUNDUP((M62-MortgageCalculator!$I$18*periods_per_year)/MortgageCalculator!$I$21,0)))),start_rate))</f>
        <v>0.03</v>
      </c>
      <c r="P62" s="20">
        <f>IF(M62="","",ROUND((((1+O62/CP)^(CP/periods_per_year))-1)*S61,2))</f>
        <v>359.54</v>
      </c>
      <c r="Q62" s="20">
        <f>IF(M62="","",IF(M62=nper,S61+P62,MIN(S61+P62,IF(O62=O61,Q61,ROUND(-PMT(((1+O62/CP)^(CP/periods_per_year))-1,nper-M62+1,S61),2)))))</f>
        <v>711.32</v>
      </c>
      <c r="R62" s="20">
        <f t="shared" si="6"/>
        <v>351.78000000000003</v>
      </c>
      <c r="S62" s="20">
        <f t="shared" si="7"/>
        <v>143464.07</v>
      </c>
    </row>
    <row r="63" spans="1:19" x14ac:dyDescent="0.2">
      <c r="A63" s="10">
        <f t="shared" si="0"/>
        <v>27</v>
      </c>
      <c r="B63" s="11">
        <f t="shared" si="1"/>
        <v>44256</v>
      </c>
      <c r="C63" s="15" t="str">
        <f t="shared" si="2"/>
        <v/>
      </c>
      <c r="D63" s="12">
        <f>IF(A63="","",IF(variable,IF(OR(A63=1,A63&lt;$I$18*periods_per_year),start_rate,MIN($I$19,IF(MOD(A63-1,$I$21)=0,MAX($I$20,D62+$I$22),D62))),start_rate))</f>
        <v>0.03</v>
      </c>
      <c r="E63" s="13">
        <f t="shared" si="3"/>
        <v>352.44</v>
      </c>
      <c r="F63" s="13">
        <f>IF(A63="","",IF(A63=nper,J62+E63,MIN(J62+E63,IF(D63=D62,F62,IF($E$8="Acc Bi-Weekly",ROUND((-PMT(((1+D63/CP)^(CP/12))-1,(nper-A63+1)*12/26,J62))/2,2),IF($E$8="Acc Weekly",ROUND((-PMT(((1+D63/CP)^(CP/12))-1,(nper-A63+1)*12/52,J62))/4,2),ROUND(-PMT(((1+D63/CP)^(CP/periods_per_year))-1,nper-A63+1,J62),2)))))))</f>
        <v>711.32</v>
      </c>
      <c r="G63" s="13">
        <f>IF(OR(A63="",A63&lt;$X$2),"",IF(J62&lt;=F63,0,IF(IF(AND(A63&gt;=$X$2,MOD(A63-$X$2,int)=0),$X$3,0)+F63&gt;=J62+E63,J62+E63-F63,IF(AND(A63&gt;=$X$2,MOD(A63-$X$2,int)=0),$X$3,0)+IF(IF(AND(A63&gt;=$X$2,MOD(A63-$X$2,int)=0),$X$3,0)+IF(MOD(A63-$X$6,periods_per_year)=0,$X$5,0)+F63&lt;J62+E63,IF(MOD(A63-$X$6,periods_per_year)=0,$X$5,0),J62+E63-IF(AND(A63&gt;=$X$2,MOD(A63-$X$2,int)=0),$X$3,0)-F63))))</f>
        <v>0</v>
      </c>
      <c r="H63" s="14"/>
      <c r="I63" s="13">
        <f t="shared" si="4"/>
        <v>358.88000000000005</v>
      </c>
      <c r="J63" s="13">
        <f t="shared" si="5"/>
        <v>140617.97999999998</v>
      </c>
      <c r="M63" s="17">
        <f>IF(S62="","",IF(OR(M62&gt;=nper,ROUND(S62,2)&lt;=0),"",M62+1))</f>
        <v>20</v>
      </c>
      <c r="N63" s="18">
        <f>IF(M63="","",IF(OR(periods_per_year=26,periods_per_year=52),IF(periods_per_year=26,IF(M63=1,fpdate,N62+14),IF(periods_per_year=52,IF(M63=1,fpdate,N62+7),"n/a")),IF(periods_per_year=24,DATE(YEAR(fpdate),MONTH(fpdate)+(M63-1)/2+IF(AND(DAY(fpdate)&gt;=15,MOD(M63,2)=0),1,0),IF(MOD(M63,2)=0,IF(DAY(fpdate)&gt;=15,DAY(fpdate)-14,DAY(fpdate)+14),DAY(fpdate))),IF(DAY(DATE(YEAR(fpdate),MONTH(fpdate)+M63-1,DAY(fpdate)))&lt;&gt;DAY(fpdate),DATE(YEAR(fpdate),MONTH(fpdate)+M63,0),DATE(YEAR(fpdate),MONTH(fpdate)+M63-1,DAY(fpdate))))))</f>
        <v>44044</v>
      </c>
      <c r="O63" s="19">
        <f>IF(M63="","",IF(variable,IF(M63&lt;MortgageCalculator!$I$18*periods_per_year,start_rate,IF(MortgageCalculator!$I$22&gt;=0,MIN(MortgageCalculator!$I$19,start_rate+MortgageCalculator!$I$22*ROUNDUP((M63-MortgageCalculator!$I$18*periods_per_year)/MortgageCalculator!$I$21,0)),MAX(MortgageCalculator!$I$20,start_rate+MortgageCalculator!$I$22*ROUNDUP((M63-MortgageCalculator!$I$18*periods_per_year)/MortgageCalculator!$I$21,0)))),start_rate))</f>
        <v>0.03</v>
      </c>
      <c r="P63" s="20">
        <f>IF(M63="","",ROUND((((1+O63/CP)^(CP/periods_per_year))-1)*S62,2))</f>
        <v>358.66</v>
      </c>
      <c r="Q63" s="20">
        <f>IF(M63="","",IF(M63=nper,S62+P63,MIN(S62+P63,IF(O63=O62,Q62,ROUND(-PMT(((1+O63/CP)^(CP/periods_per_year))-1,nper-M63+1,S62),2)))))</f>
        <v>711.32</v>
      </c>
      <c r="R63" s="20">
        <f t="shared" si="6"/>
        <v>352.66</v>
      </c>
      <c r="S63" s="20">
        <f t="shared" si="7"/>
        <v>143111.41</v>
      </c>
    </row>
    <row r="64" spans="1:19" x14ac:dyDescent="0.2">
      <c r="A64" s="10">
        <f t="shared" si="0"/>
        <v>28</v>
      </c>
      <c r="B64" s="11">
        <f t="shared" si="1"/>
        <v>44287</v>
      </c>
      <c r="C64" s="15" t="str">
        <f t="shared" si="2"/>
        <v/>
      </c>
      <c r="D64" s="12">
        <f>IF(A64="","",IF(variable,IF(OR(A64=1,A64&lt;$I$18*periods_per_year),start_rate,MIN($I$19,IF(MOD(A64-1,$I$21)=0,MAX($I$20,D63+$I$22),D63))),start_rate))</f>
        <v>0.03</v>
      </c>
      <c r="E64" s="13">
        <f t="shared" si="3"/>
        <v>351.54</v>
      </c>
      <c r="F64" s="13">
        <f>IF(A64="","",IF(A64=nper,J63+E64,MIN(J63+E64,IF(D64=D63,F63,IF($E$8="Acc Bi-Weekly",ROUND((-PMT(((1+D64/CP)^(CP/12))-1,(nper-A64+1)*12/26,J63))/2,2),IF($E$8="Acc Weekly",ROUND((-PMT(((1+D64/CP)^(CP/12))-1,(nper-A64+1)*12/52,J63))/4,2),ROUND(-PMT(((1+D64/CP)^(CP/periods_per_year))-1,nper-A64+1,J63),2)))))))</f>
        <v>711.32</v>
      </c>
      <c r="G64" s="13">
        <f>IF(OR(A64="",A64&lt;$X$2),"",IF(J63&lt;=F64,0,IF(IF(AND(A64&gt;=$X$2,MOD(A64-$X$2,int)=0),$X$3,0)+F64&gt;=J63+E64,J63+E64-F64,IF(AND(A64&gt;=$X$2,MOD(A64-$X$2,int)=0),$X$3,0)+IF(IF(AND(A64&gt;=$X$2,MOD(A64-$X$2,int)=0),$X$3,0)+IF(MOD(A64-$X$6,periods_per_year)=0,$X$5,0)+F64&lt;J63+E64,IF(MOD(A64-$X$6,periods_per_year)=0,$X$5,0),J63+E64-IF(AND(A64&gt;=$X$2,MOD(A64-$X$2,int)=0),$X$3,0)-F64))))</f>
        <v>0</v>
      </c>
      <c r="H64" s="14"/>
      <c r="I64" s="13">
        <f t="shared" si="4"/>
        <v>359.78000000000003</v>
      </c>
      <c r="J64" s="13">
        <f t="shared" si="5"/>
        <v>140258.19999999998</v>
      </c>
      <c r="M64" s="17">
        <f>IF(S63="","",IF(OR(M63&gt;=nper,ROUND(S63,2)&lt;=0),"",M63+1))</f>
        <v>21</v>
      </c>
      <c r="N64" s="18">
        <f>IF(M64="","",IF(OR(periods_per_year=26,periods_per_year=52),IF(periods_per_year=26,IF(M64=1,fpdate,N63+14),IF(periods_per_year=52,IF(M64=1,fpdate,N63+7),"n/a")),IF(periods_per_year=24,DATE(YEAR(fpdate),MONTH(fpdate)+(M64-1)/2+IF(AND(DAY(fpdate)&gt;=15,MOD(M64,2)=0),1,0),IF(MOD(M64,2)=0,IF(DAY(fpdate)&gt;=15,DAY(fpdate)-14,DAY(fpdate)+14),DAY(fpdate))),IF(DAY(DATE(YEAR(fpdate),MONTH(fpdate)+M64-1,DAY(fpdate)))&lt;&gt;DAY(fpdate),DATE(YEAR(fpdate),MONTH(fpdate)+M64,0),DATE(YEAR(fpdate),MONTH(fpdate)+M64-1,DAY(fpdate))))))</f>
        <v>44075</v>
      </c>
      <c r="O64" s="19">
        <f>IF(M64="","",IF(variable,IF(M64&lt;MortgageCalculator!$I$18*periods_per_year,start_rate,IF(MortgageCalculator!$I$22&gt;=0,MIN(MortgageCalculator!$I$19,start_rate+MortgageCalculator!$I$22*ROUNDUP((M64-MortgageCalculator!$I$18*periods_per_year)/MortgageCalculator!$I$21,0)),MAX(MortgageCalculator!$I$20,start_rate+MortgageCalculator!$I$22*ROUNDUP((M64-MortgageCalculator!$I$18*periods_per_year)/MortgageCalculator!$I$21,0)))),start_rate))</f>
        <v>0.03</v>
      </c>
      <c r="P64" s="20">
        <f>IF(M64="","",ROUND((((1+O64/CP)^(CP/periods_per_year))-1)*S63,2))</f>
        <v>357.78</v>
      </c>
      <c r="Q64" s="20">
        <f>IF(M64="","",IF(M64=nper,S63+P64,MIN(S63+P64,IF(O64=O63,Q63,ROUND(-PMT(((1+O64/CP)^(CP/periods_per_year))-1,nper-M64+1,S63),2)))))</f>
        <v>711.32</v>
      </c>
      <c r="R64" s="20">
        <f t="shared" si="6"/>
        <v>353.54000000000008</v>
      </c>
      <c r="S64" s="20">
        <f t="shared" si="7"/>
        <v>142757.87</v>
      </c>
    </row>
    <row r="65" spans="1:19" x14ac:dyDescent="0.2">
      <c r="A65" s="10">
        <f t="shared" si="0"/>
        <v>29</v>
      </c>
      <c r="B65" s="11">
        <f t="shared" si="1"/>
        <v>44317</v>
      </c>
      <c r="C65" s="15" t="str">
        <f t="shared" si="2"/>
        <v/>
      </c>
      <c r="D65" s="12">
        <f>IF(A65="","",IF(variable,IF(OR(A65=1,A65&lt;$I$18*periods_per_year),start_rate,MIN($I$19,IF(MOD(A65-1,$I$21)=0,MAX($I$20,D64+$I$22),D64))),start_rate))</f>
        <v>0.03</v>
      </c>
      <c r="E65" s="13">
        <f t="shared" si="3"/>
        <v>350.65</v>
      </c>
      <c r="F65" s="13">
        <f>IF(A65="","",IF(A65=nper,J64+E65,MIN(J64+E65,IF(D65=D64,F64,IF($E$8="Acc Bi-Weekly",ROUND((-PMT(((1+D65/CP)^(CP/12))-1,(nper-A65+1)*12/26,J64))/2,2),IF($E$8="Acc Weekly",ROUND((-PMT(((1+D65/CP)^(CP/12))-1,(nper-A65+1)*12/52,J64))/4,2),ROUND(-PMT(((1+D65/CP)^(CP/periods_per_year))-1,nper-A65+1,J64),2)))))))</f>
        <v>711.32</v>
      </c>
      <c r="G65" s="13">
        <f>IF(OR(A65="",A65&lt;$X$2),"",IF(J64&lt;=F65,0,IF(IF(AND(A65&gt;=$X$2,MOD(A65-$X$2,int)=0),$X$3,0)+F65&gt;=J64+E65,J64+E65-F65,IF(AND(A65&gt;=$X$2,MOD(A65-$X$2,int)=0),$X$3,0)+IF(IF(AND(A65&gt;=$X$2,MOD(A65-$X$2,int)=0),$X$3,0)+IF(MOD(A65-$X$6,periods_per_year)=0,$X$5,0)+F65&lt;J64+E65,IF(MOD(A65-$X$6,periods_per_year)=0,$X$5,0),J64+E65-IF(AND(A65&gt;=$X$2,MOD(A65-$X$2,int)=0),$X$3,0)-F65))))</f>
        <v>0</v>
      </c>
      <c r="H65" s="14"/>
      <c r="I65" s="13">
        <f t="shared" si="4"/>
        <v>360.67000000000007</v>
      </c>
      <c r="J65" s="13">
        <f t="shared" si="5"/>
        <v>139897.52999999997</v>
      </c>
      <c r="M65" s="17">
        <f>IF(S64="","",IF(OR(M64&gt;=nper,ROUND(S64,2)&lt;=0),"",M64+1))</f>
        <v>22</v>
      </c>
      <c r="N65" s="18">
        <f>IF(M65="","",IF(OR(periods_per_year=26,periods_per_year=52),IF(periods_per_year=26,IF(M65=1,fpdate,N64+14),IF(periods_per_year=52,IF(M65=1,fpdate,N64+7),"n/a")),IF(periods_per_year=24,DATE(YEAR(fpdate),MONTH(fpdate)+(M65-1)/2+IF(AND(DAY(fpdate)&gt;=15,MOD(M65,2)=0),1,0),IF(MOD(M65,2)=0,IF(DAY(fpdate)&gt;=15,DAY(fpdate)-14,DAY(fpdate)+14),DAY(fpdate))),IF(DAY(DATE(YEAR(fpdate),MONTH(fpdate)+M65-1,DAY(fpdate)))&lt;&gt;DAY(fpdate),DATE(YEAR(fpdate),MONTH(fpdate)+M65,0),DATE(YEAR(fpdate),MONTH(fpdate)+M65-1,DAY(fpdate))))))</f>
        <v>44105</v>
      </c>
      <c r="O65" s="19">
        <f>IF(M65="","",IF(variable,IF(M65&lt;MortgageCalculator!$I$18*periods_per_year,start_rate,IF(MortgageCalculator!$I$22&gt;=0,MIN(MortgageCalculator!$I$19,start_rate+MortgageCalculator!$I$22*ROUNDUP((M65-MortgageCalculator!$I$18*periods_per_year)/MortgageCalculator!$I$21,0)),MAX(MortgageCalculator!$I$20,start_rate+MortgageCalculator!$I$22*ROUNDUP((M65-MortgageCalculator!$I$18*periods_per_year)/MortgageCalculator!$I$21,0)))),start_rate))</f>
        <v>0.03</v>
      </c>
      <c r="P65" s="20">
        <f>IF(M65="","",ROUND((((1+O65/CP)^(CP/periods_per_year))-1)*S64,2))</f>
        <v>356.89</v>
      </c>
      <c r="Q65" s="20">
        <f>IF(M65="","",IF(M65=nper,S64+P65,MIN(S64+P65,IF(O65=O64,Q64,ROUND(-PMT(((1+O65/CP)^(CP/periods_per_year))-1,nper-M65+1,S64),2)))))</f>
        <v>711.32</v>
      </c>
      <c r="R65" s="20">
        <f t="shared" si="6"/>
        <v>354.43000000000006</v>
      </c>
      <c r="S65" s="20">
        <f t="shared" si="7"/>
        <v>142403.44</v>
      </c>
    </row>
    <row r="66" spans="1:19" x14ac:dyDescent="0.2">
      <c r="A66" s="10">
        <f t="shared" si="0"/>
        <v>30</v>
      </c>
      <c r="B66" s="11">
        <f t="shared" si="1"/>
        <v>44348</v>
      </c>
      <c r="C66" s="15" t="str">
        <f t="shared" si="2"/>
        <v/>
      </c>
      <c r="D66" s="12">
        <f>IF(A66="","",IF(variable,IF(OR(A66=1,A66&lt;$I$18*periods_per_year),start_rate,MIN($I$19,IF(MOD(A66-1,$I$21)=0,MAX($I$20,D65+$I$22),D65))),start_rate))</f>
        <v>0.03</v>
      </c>
      <c r="E66" s="13">
        <f t="shared" si="3"/>
        <v>349.74</v>
      </c>
      <c r="F66" s="13">
        <f>IF(A66="","",IF(A66=nper,J65+E66,MIN(J65+E66,IF(D66=D65,F65,IF($E$8="Acc Bi-Weekly",ROUND((-PMT(((1+D66/CP)^(CP/12))-1,(nper-A66+1)*12/26,J65))/2,2),IF($E$8="Acc Weekly",ROUND((-PMT(((1+D66/CP)^(CP/12))-1,(nper-A66+1)*12/52,J65))/4,2),ROUND(-PMT(((1+D66/CP)^(CP/periods_per_year))-1,nper-A66+1,J65),2)))))))</f>
        <v>711.32</v>
      </c>
      <c r="G66" s="13">
        <f>IF(OR(A66="",A66&lt;$X$2),"",IF(J65&lt;=F66,0,IF(IF(AND(A66&gt;=$X$2,MOD(A66-$X$2,int)=0),$X$3,0)+F66&gt;=J65+E66,J65+E66-F66,IF(AND(A66&gt;=$X$2,MOD(A66-$X$2,int)=0),$X$3,0)+IF(IF(AND(A66&gt;=$X$2,MOD(A66-$X$2,int)=0),$X$3,0)+IF(MOD(A66-$X$6,periods_per_year)=0,$X$5,0)+F66&lt;J65+E66,IF(MOD(A66-$X$6,periods_per_year)=0,$X$5,0),J65+E66-IF(AND(A66&gt;=$X$2,MOD(A66-$X$2,int)=0),$X$3,0)-F66))))</f>
        <v>0</v>
      </c>
      <c r="H66" s="14"/>
      <c r="I66" s="13">
        <f t="shared" si="4"/>
        <v>361.58000000000004</v>
      </c>
      <c r="J66" s="13">
        <f t="shared" si="5"/>
        <v>139535.94999999998</v>
      </c>
      <c r="M66" s="17">
        <f>IF(S65="","",IF(OR(M65&gt;=nper,ROUND(S65,2)&lt;=0),"",M65+1))</f>
        <v>23</v>
      </c>
      <c r="N66" s="18">
        <f>IF(M66="","",IF(OR(periods_per_year=26,periods_per_year=52),IF(periods_per_year=26,IF(M66=1,fpdate,N65+14),IF(periods_per_year=52,IF(M66=1,fpdate,N65+7),"n/a")),IF(periods_per_year=24,DATE(YEAR(fpdate),MONTH(fpdate)+(M66-1)/2+IF(AND(DAY(fpdate)&gt;=15,MOD(M66,2)=0),1,0),IF(MOD(M66,2)=0,IF(DAY(fpdate)&gt;=15,DAY(fpdate)-14,DAY(fpdate)+14),DAY(fpdate))),IF(DAY(DATE(YEAR(fpdate),MONTH(fpdate)+M66-1,DAY(fpdate)))&lt;&gt;DAY(fpdate),DATE(YEAR(fpdate),MONTH(fpdate)+M66,0),DATE(YEAR(fpdate),MONTH(fpdate)+M66-1,DAY(fpdate))))))</f>
        <v>44136</v>
      </c>
      <c r="O66" s="19">
        <f>IF(M66="","",IF(variable,IF(M66&lt;MortgageCalculator!$I$18*periods_per_year,start_rate,IF(MortgageCalculator!$I$22&gt;=0,MIN(MortgageCalculator!$I$19,start_rate+MortgageCalculator!$I$22*ROUNDUP((M66-MortgageCalculator!$I$18*periods_per_year)/MortgageCalculator!$I$21,0)),MAX(MortgageCalculator!$I$20,start_rate+MortgageCalculator!$I$22*ROUNDUP((M66-MortgageCalculator!$I$18*periods_per_year)/MortgageCalculator!$I$21,0)))),start_rate))</f>
        <v>0.03</v>
      </c>
      <c r="P66" s="20">
        <f>IF(M66="","",ROUND((((1+O66/CP)^(CP/periods_per_year))-1)*S65,2))</f>
        <v>356.01</v>
      </c>
      <c r="Q66" s="20">
        <f>IF(M66="","",IF(M66=nper,S65+P66,MIN(S65+P66,IF(O66=O65,Q65,ROUND(-PMT(((1+O66/CP)^(CP/periods_per_year))-1,nper-M66+1,S65),2)))))</f>
        <v>711.32</v>
      </c>
      <c r="R66" s="20">
        <f t="shared" si="6"/>
        <v>355.31000000000006</v>
      </c>
      <c r="S66" s="20">
        <f t="shared" si="7"/>
        <v>142048.13</v>
      </c>
    </row>
    <row r="67" spans="1:19" x14ac:dyDescent="0.2">
      <c r="A67" s="10">
        <f t="shared" si="0"/>
        <v>31</v>
      </c>
      <c r="B67" s="11">
        <f t="shared" si="1"/>
        <v>44378</v>
      </c>
      <c r="C67" s="15" t="str">
        <f t="shared" si="2"/>
        <v/>
      </c>
      <c r="D67" s="12">
        <f>IF(A67="","",IF(variable,IF(OR(A67=1,A67&lt;$I$18*periods_per_year),start_rate,MIN($I$19,IF(MOD(A67-1,$I$21)=0,MAX($I$20,D66+$I$22),D66))),start_rate))</f>
        <v>0.03</v>
      </c>
      <c r="E67" s="13">
        <f t="shared" si="3"/>
        <v>348.84</v>
      </c>
      <c r="F67" s="13">
        <f>IF(A67="","",IF(A67=nper,J66+E67,MIN(J66+E67,IF(D67=D66,F66,IF($E$8="Acc Bi-Weekly",ROUND((-PMT(((1+D67/CP)^(CP/12))-1,(nper-A67+1)*12/26,J66))/2,2),IF($E$8="Acc Weekly",ROUND((-PMT(((1+D67/CP)^(CP/12))-1,(nper-A67+1)*12/52,J66))/4,2),ROUND(-PMT(((1+D67/CP)^(CP/periods_per_year))-1,nper-A67+1,J66),2)))))))</f>
        <v>711.32</v>
      </c>
      <c r="G67" s="13">
        <f>IF(OR(A67="",A67&lt;$X$2),"",IF(J66&lt;=F67,0,IF(IF(AND(A67&gt;=$X$2,MOD(A67-$X$2,int)=0),$X$3,0)+F67&gt;=J66+E67,J66+E67-F67,IF(AND(A67&gt;=$X$2,MOD(A67-$X$2,int)=0),$X$3,0)+IF(IF(AND(A67&gt;=$X$2,MOD(A67-$X$2,int)=0),$X$3,0)+IF(MOD(A67-$X$6,periods_per_year)=0,$X$5,0)+F67&lt;J66+E67,IF(MOD(A67-$X$6,periods_per_year)=0,$X$5,0),J66+E67-IF(AND(A67&gt;=$X$2,MOD(A67-$X$2,int)=0),$X$3,0)-F67))))</f>
        <v>0</v>
      </c>
      <c r="H67" s="14"/>
      <c r="I67" s="13">
        <f t="shared" si="4"/>
        <v>362.48000000000008</v>
      </c>
      <c r="J67" s="13">
        <f t="shared" si="5"/>
        <v>139173.46999999997</v>
      </c>
      <c r="M67" s="17">
        <f>IF(S66="","",IF(OR(M66&gt;=nper,ROUND(S66,2)&lt;=0),"",M66+1))</f>
        <v>24</v>
      </c>
      <c r="N67" s="18">
        <f>IF(M67="","",IF(OR(periods_per_year=26,periods_per_year=52),IF(periods_per_year=26,IF(M67=1,fpdate,N66+14),IF(periods_per_year=52,IF(M67=1,fpdate,N66+7),"n/a")),IF(periods_per_year=24,DATE(YEAR(fpdate),MONTH(fpdate)+(M67-1)/2+IF(AND(DAY(fpdate)&gt;=15,MOD(M67,2)=0),1,0),IF(MOD(M67,2)=0,IF(DAY(fpdate)&gt;=15,DAY(fpdate)-14,DAY(fpdate)+14),DAY(fpdate))),IF(DAY(DATE(YEAR(fpdate),MONTH(fpdate)+M67-1,DAY(fpdate)))&lt;&gt;DAY(fpdate),DATE(YEAR(fpdate),MONTH(fpdate)+M67,0),DATE(YEAR(fpdate),MONTH(fpdate)+M67-1,DAY(fpdate))))))</f>
        <v>44166</v>
      </c>
      <c r="O67" s="19">
        <f>IF(M67="","",IF(variable,IF(M67&lt;MortgageCalculator!$I$18*periods_per_year,start_rate,IF(MortgageCalculator!$I$22&gt;=0,MIN(MortgageCalculator!$I$19,start_rate+MortgageCalculator!$I$22*ROUNDUP((M67-MortgageCalculator!$I$18*periods_per_year)/MortgageCalculator!$I$21,0)),MAX(MortgageCalculator!$I$20,start_rate+MortgageCalculator!$I$22*ROUNDUP((M67-MortgageCalculator!$I$18*periods_per_year)/MortgageCalculator!$I$21,0)))),start_rate))</f>
        <v>0.03</v>
      </c>
      <c r="P67" s="20">
        <f>IF(M67="","",ROUND((((1+O67/CP)^(CP/periods_per_year))-1)*S66,2))</f>
        <v>355.12</v>
      </c>
      <c r="Q67" s="20">
        <f>IF(M67="","",IF(M67=nper,S66+P67,MIN(S66+P67,IF(O67=O66,Q66,ROUND(-PMT(((1+O67/CP)^(CP/periods_per_year))-1,nper-M67+1,S66),2)))))</f>
        <v>711.32</v>
      </c>
      <c r="R67" s="20">
        <f t="shared" si="6"/>
        <v>356.20000000000005</v>
      </c>
      <c r="S67" s="20">
        <f t="shared" si="7"/>
        <v>141691.93</v>
      </c>
    </row>
    <row r="68" spans="1:19" x14ac:dyDescent="0.2">
      <c r="A68" s="10">
        <f t="shared" si="0"/>
        <v>32</v>
      </c>
      <c r="B68" s="11">
        <f t="shared" si="1"/>
        <v>44409</v>
      </c>
      <c r="C68" s="15" t="str">
        <f t="shared" si="2"/>
        <v/>
      </c>
      <c r="D68" s="12">
        <f>IF(A68="","",IF(variable,IF(OR(A68=1,A68&lt;$I$18*periods_per_year),start_rate,MIN($I$19,IF(MOD(A68-1,$I$21)=0,MAX($I$20,D67+$I$22),D67))),start_rate))</f>
        <v>0.03</v>
      </c>
      <c r="E68" s="13">
        <f t="shared" si="3"/>
        <v>347.93</v>
      </c>
      <c r="F68" s="13">
        <f>IF(A68="","",IF(A68=nper,J67+E68,MIN(J67+E68,IF(D68=D67,F67,IF($E$8="Acc Bi-Weekly",ROUND((-PMT(((1+D68/CP)^(CP/12))-1,(nper-A68+1)*12/26,J67))/2,2),IF($E$8="Acc Weekly",ROUND((-PMT(((1+D68/CP)^(CP/12))-1,(nper-A68+1)*12/52,J67))/4,2),ROUND(-PMT(((1+D68/CP)^(CP/periods_per_year))-1,nper-A68+1,J67),2)))))))</f>
        <v>711.32</v>
      </c>
      <c r="G68" s="13">
        <f>IF(OR(A68="",A68&lt;$X$2),"",IF(J67&lt;=F68,0,IF(IF(AND(A68&gt;=$X$2,MOD(A68-$X$2,int)=0),$X$3,0)+F68&gt;=J67+E68,J67+E68-F68,IF(AND(A68&gt;=$X$2,MOD(A68-$X$2,int)=0),$X$3,0)+IF(IF(AND(A68&gt;=$X$2,MOD(A68-$X$2,int)=0),$X$3,0)+IF(MOD(A68-$X$6,periods_per_year)=0,$X$5,0)+F68&lt;J67+E68,IF(MOD(A68-$X$6,periods_per_year)=0,$X$5,0),J67+E68-IF(AND(A68&gt;=$X$2,MOD(A68-$X$2,int)=0),$X$3,0)-F68))))</f>
        <v>0</v>
      </c>
      <c r="H68" s="14"/>
      <c r="I68" s="13">
        <f t="shared" si="4"/>
        <v>363.39000000000004</v>
      </c>
      <c r="J68" s="13">
        <f t="shared" si="5"/>
        <v>138810.07999999996</v>
      </c>
      <c r="M68" s="17">
        <f>IF(S67="","",IF(OR(M67&gt;=nper,ROUND(S67,2)&lt;=0),"",M67+1))</f>
        <v>25</v>
      </c>
      <c r="N68" s="18">
        <f>IF(M68="","",IF(OR(periods_per_year=26,periods_per_year=52),IF(periods_per_year=26,IF(M68=1,fpdate,N67+14),IF(periods_per_year=52,IF(M68=1,fpdate,N67+7),"n/a")),IF(periods_per_year=24,DATE(YEAR(fpdate),MONTH(fpdate)+(M68-1)/2+IF(AND(DAY(fpdate)&gt;=15,MOD(M68,2)=0),1,0),IF(MOD(M68,2)=0,IF(DAY(fpdate)&gt;=15,DAY(fpdate)-14,DAY(fpdate)+14),DAY(fpdate))),IF(DAY(DATE(YEAR(fpdate),MONTH(fpdate)+M68-1,DAY(fpdate)))&lt;&gt;DAY(fpdate),DATE(YEAR(fpdate),MONTH(fpdate)+M68,0),DATE(YEAR(fpdate),MONTH(fpdate)+M68-1,DAY(fpdate))))))</f>
        <v>44197</v>
      </c>
      <c r="O68" s="19">
        <f>IF(M68="","",IF(variable,IF(M68&lt;MortgageCalculator!$I$18*periods_per_year,start_rate,IF(MortgageCalculator!$I$22&gt;=0,MIN(MortgageCalculator!$I$19,start_rate+MortgageCalculator!$I$22*ROUNDUP((M68-MortgageCalculator!$I$18*periods_per_year)/MortgageCalculator!$I$21,0)),MAX(MortgageCalculator!$I$20,start_rate+MortgageCalculator!$I$22*ROUNDUP((M68-MortgageCalculator!$I$18*periods_per_year)/MortgageCalculator!$I$21,0)))),start_rate))</f>
        <v>0.03</v>
      </c>
      <c r="P68" s="20">
        <f>IF(M68="","",ROUND((((1+O68/CP)^(CP/periods_per_year))-1)*S67,2))</f>
        <v>354.23</v>
      </c>
      <c r="Q68" s="20">
        <f>IF(M68="","",IF(M68=nper,S67+P68,MIN(S67+P68,IF(O68=O67,Q67,ROUND(-PMT(((1+O68/CP)^(CP/periods_per_year))-1,nper-M68+1,S67),2)))))</f>
        <v>711.32</v>
      </c>
      <c r="R68" s="20">
        <f t="shared" si="6"/>
        <v>357.09000000000003</v>
      </c>
      <c r="S68" s="20">
        <f t="shared" si="7"/>
        <v>141334.84</v>
      </c>
    </row>
    <row r="69" spans="1:19" x14ac:dyDescent="0.2">
      <c r="A69" s="10">
        <f t="shared" si="0"/>
        <v>33</v>
      </c>
      <c r="B69" s="11">
        <f t="shared" si="1"/>
        <v>44440</v>
      </c>
      <c r="C69" s="15" t="str">
        <f t="shared" si="2"/>
        <v/>
      </c>
      <c r="D69" s="12">
        <f>IF(A69="","",IF(variable,IF(OR(A69=1,A69&lt;$I$18*periods_per_year),start_rate,MIN($I$19,IF(MOD(A69-1,$I$21)=0,MAX($I$20,D68+$I$22),D68))),start_rate))</f>
        <v>0.03</v>
      </c>
      <c r="E69" s="13">
        <f t="shared" si="3"/>
        <v>347.03</v>
      </c>
      <c r="F69" s="13">
        <f>IF(A69="","",IF(A69=nper,J68+E69,MIN(J68+E69,IF(D69=D68,F68,IF($E$8="Acc Bi-Weekly",ROUND((-PMT(((1+D69/CP)^(CP/12))-1,(nper-A69+1)*12/26,J68))/2,2),IF($E$8="Acc Weekly",ROUND((-PMT(((1+D69/CP)^(CP/12))-1,(nper-A69+1)*12/52,J68))/4,2),ROUND(-PMT(((1+D69/CP)^(CP/periods_per_year))-1,nper-A69+1,J68),2)))))))</f>
        <v>711.32</v>
      </c>
      <c r="G69" s="13">
        <f>IF(OR(A69="",A69&lt;$X$2),"",IF(J68&lt;=F69,0,IF(IF(AND(A69&gt;=$X$2,MOD(A69-$X$2,int)=0),$X$3,0)+F69&gt;=J68+E69,J68+E69-F69,IF(AND(A69&gt;=$X$2,MOD(A69-$X$2,int)=0),$X$3,0)+IF(IF(AND(A69&gt;=$X$2,MOD(A69-$X$2,int)=0),$X$3,0)+IF(MOD(A69-$X$6,periods_per_year)=0,$X$5,0)+F69&lt;J68+E69,IF(MOD(A69-$X$6,periods_per_year)=0,$X$5,0),J68+E69-IF(AND(A69&gt;=$X$2,MOD(A69-$X$2,int)=0),$X$3,0)-F69))))</f>
        <v>0</v>
      </c>
      <c r="H69" s="14"/>
      <c r="I69" s="13">
        <f t="shared" si="4"/>
        <v>364.29000000000008</v>
      </c>
      <c r="J69" s="13">
        <f t="shared" si="5"/>
        <v>138445.78999999995</v>
      </c>
      <c r="M69" s="17">
        <f>IF(S68="","",IF(OR(M68&gt;=nper,ROUND(S68,2)&lt;=0),"",M68+1))</f>
        <v>26</v>
      </c>
      <c r="N69" s="18">
        <f>IF(M69="","",IF(OR(periods_per_year=26,periods_per_year=52),IF(periods_per_year=26,IF(M69=1,fpdate,N68+14),IF(periods_per_year=52,IF(M69=1,fpdate,N68+7),"n/a")),IF(periods_per_year=24,DATE(YEAR(fpdate),MONTH(fpdate)+(M69-1)/2+IF(AND(DAY(fpdate)&gt;=15,MOD(M69,2)=0),1,0),IF(MOD(M69,2)=0,IF(DAY(fpdate)&gt;=15,DAY(fpdate)-14,DAY(fpdate)+14),DAY(fpdate))),IF(DAY(DATE(YEAR(fpdate),MONTH(fpdate)+M69-1,DAY(fpdate)))&lt;&gt;DAY(fpdate),DATE(YEAR(fpdate),MONTH(fpdate)+M69,0),DATE(YEAR(fpdate),MONTH(fpdate)+M69-1,DAY(fpdate))))))</f>
        <v>44228</v>
      </c>
      <c r="O69" s="19">
        <f>IF(M69="","",IF(variable,IF(M69&lt;MortgageCalculator!$I$18*periods_per_year,start_rate,IF(MortgageCalculator!$I$22&gt;=0,MIN(MortgageCalculator!$I$19,start_rate+MortgageCalculator!$I$22*ROUNDUP((M69-MortgageCalculator!$I$18*periods_per_year)/MortgageCalculator!$I$21,0)),MAX(MortgageCalculator!$I$20,start_rate+MortgageCalculator!$I$22*ROUNDUP((M69-MortgageCalculator!$I$18*periods_per_year)/MortgageCalculator!$I$21,0)))),start_rate))</f>
        <v>0.03</v>
      </c>
      <c r="P69" s="20">
        <f>IF(M69="","",ROUND((((1+O69/CP)^(CP/periods_per_year))-1)*S68,2))</f>
        <v>353.34</v>
      </c>
      <c r="Q69" s="20">
        <f>IF(M69="","",IF(M69=nper,S68+P69,MIN(S68+P69,IF(O69=O68,Q68,ROUND(-PMT(((1+O69/CP)^(CP/periods_per_year))-1,nper-M69+1,S68),2)))))</f>
        <v>711.32</v>
      </c>
      <c r="R69" s="20">
        <f t="shared" si="6"/>
        <v>357.98000000000008</v>
      </c>
      <c r="S69" s="20">
        <f t="shared" si="7"/>
        <v>140976.85999999999</v>
      </c>
    </row>
    <row r="70" spans="1:19" x14ac:dyDescent="0.2">
      <c r="A70" s="10">
        <f t="shared" si="0"/>
        <v>34</v>
      </c>
      <c r="B70" s="11">
        <f t="shared" si="1"/>
        <v>44470</v>
      </c>
      <c r="C70" s="15" t="str">
        <f t="shared" si="2"/>
        <v/>
      </c>
      <c r="D70" s="12">
        <f>IF(A70="","",IF(variable,IF(OR(A70=1,A70&lt;$I$18*periods_per_year),start_rate,MIN($I$19,IF(MOD(A70-1,$I$21)=0,MAX($I$20,D69+$I$22),D69))),start_rate))</f>
        <v>0.03</v>
      </c>
      <c r="E70" s="13">
        <f t="shared" si="3"/>
        <v>346.11</v>
      </c>
      <c r="F70" s="13">
        <f>IF(A70="","",IF(A70=nper,J69+E70,MIN(J69+E70,IF(D70=D69,F69,IF($E$8="Acc Bi-Weekly",ROUND((-PMT(((1+D70/CP)^(CP/12))-1,(nper-A70+1)*12/26,J69))/2,2),IF($E$8="Acc Weekly",ROUND((-PMT(((1+D70/CP)^(CP/12))-1,(nper-A70+1)*12/52,J69))/4,2),ROUND(-PMT(((1+D70/CP)^(CP/periods_per_year))-1,nper-A70+1,J69),2)))))))</f>
        <v>711.32</v>
      </c>
      <c r="G70" s="13">
        <f>IF(OR(A70="",A70&lt;$X$2),"",IF(J69&lt;=F70,0,IF(IF(AND(A70&gt;=$X$2,MOD(A70-$X$2,int)=0),$X$3,0)+F70&gt;=J69+E70,J69+E70-F70,IF(AND(A70&gt;=$X$2,MOD(A70-$X$2,int)=0),$X$3,0)+IF(IF(AND(A70&gt;=$X$2,MOD(A70-$X$2,int)=0),$X$3,0)+IF(MOD(A70-$X$6,periods_per_year)=0,$X$5,0)+F70&lt;J69+E70,IF(MOD(A70-$X$6,periods_per_year)=0,$X$5,0),J69+E70-IF(AND(A70&gt;=$X$2,MOD(A70-$X$2,int)=0),$X$3,0)-F70))))</f>
        <v>0</v>
      </c>
      <c r="H70" s="14"/>
      <c r="I70" s="13">
        <f t="shared" si="4"/>
        <v>365.21000000000004</v>
      </c>
      <c r="J70" s="13">
        <f t="shared" si="5"/>
        <v>138080.57999999996</v>
      </c>
      <c r="M70" s="17">
        <f>IF(S69="","",IF(OR(M69&gt;=nper,ROUND(S69,2)&lt;=0),"",M69+1))</f>
        <v>27</v>
      </c>
      <c r="N70" s="18">
        <f>IF(M70="","",IF(OR(periods_per_year=26,periods_per_year=52),IF(periods_per_year=26,IF(M70=1,fpdate,N69+14),IF(periods_per_year=52,IF(M70=1,fpdate,N69+7),"n/a")),IF(periods_per_year=24,DATE(YEAR(fpdate),MONTH(fpdate)+(M70-1)/2+IF(AND(DAY(fpdate)&gt;=15,MOD(M70,2)=0),1,0),IF(MOD(M70,2)=0,IF(DAY(fpdate)&gt;=15,DAY(fpdate)-14,DAY(fpdate)+14),DAY(fpdate))),IF(DAY(DATE(YEAR(fpdate),MONTH(fpdate)+M70-1,DAY(fpdate)))&lt;&gt;DAY(fpdate),DATE(YEAR(fpdate),MONTH(fpdate)+M70,0),DATE(YEAR(fpdate),MONTH(fpdate)+M70-1,DAY(fpdate))))))</f>
        <v>44256</v>
      </c>
      <c r="O70" s="19">
        <f>IF(M70="","",IF(variable,IF(M70&lt;MortgageCalculator!$I$18*periods_per_year,start_rate,IF(MortgageCalculator!$I$22&gt;=0,MIN(MortgageCalculator!$I$19,start_rate+MortgageCalculator!$I$22*ROUNDUP((M70-MortgageCalculator!$I$18*periods_per_year)/MortgageCalculator!$I$21,0)),MAX(MortgageCalculator!$I$20,start_rate+MortgageCalculator!$I$22*ROUNDUP((M70-MortgageCalculator!$I$18*periods_per_year)/MortgageCalculator!$I$21,0)))),start_rate))</f>
        <v>0.03</v>
      </c>
      <c r="P70" s="20">
        <f>IF(M70="","",ROUND((((1+O70/CP)^(CP/periods_per_year))-1)*S69,2))</f>
        <v>352.44</v>
      </c>
      <c r="Q70" s="20">
        <f>IF(M70="","",IF(M70=nper,S69+P70,MIN(S69+P70,IF(O70=O69,Q69,ROUND(-PMT(((1+O70/CP)^(CP/periods_per_year))-1,nper-M70+1,S69),2)))))</f>
        <v>711.32</v>
      </c>
      <c r="R70" s="20">
        <f t="shared" si="6"/>
        <v>358.88000000000005</v>
      </c>
      <c r="S70" s="20">
        <f t="shared" si="7"/>
        <v>140617.97999999998</v>
      </c>
    </row>
    <row r="71" spans="1:19" x14ac:dyDescent="0.2">
      <c r="A71" s="10">
        <f t="shared" si="0"/>
        <v>35</v>
      </c>
      <c r="B71" s="11">
        <f t="shared" si="1"/>
        <v>44501</v>
      </c>
      <c r="C71" s="15" t="str">
        <f t="shared" si="2"/>
        <v/>
      </c>
      <c r="D71" s="12">
        <f>IF(A71="","",IF(variable,IF(OR(A71=1,A71&lt;$I$18*periods_per_year),start_rate,MIN($I$19,IF(MOD(A71-1,$I$21)=0,MAX($I$20,D70+$I$22),D70))),start_rate))</f>
        <v>0.03</v>
      </c>
      <c r="E71" s="13">
        <f t="shared" si="3"/>
        <v>345.2</v>
      </c>
      <c r="F71" s="13">
        <f>IF(A71="","",IF(A71=nper,J70+E71,MIN(J70+E71,IF(D71=D70,F70,IF($E$8="Acc Bi-Weekly",ROUND((-PMT(((1+D71/CP)^(CP/12))-1,(nper-A71+1)*12/26,J70))/2,2),IF($E$8="Acc Weekly",ROUND((-PMT(((1+D71/CP)^(CP/12))-1,(nper-A71+1)*12/52,J70))/4,2),ROUND(-PMT(((1+D71/CP)^(CP/periods_per_year))-1,nper-A71+1,J70),2)))))))</f>
        <v>711.32</v>
      </c>
      <c r="G71" s="13">
        <f>IF(OR(A71="",A71&lt;$X$2),"",IF(J70&lt;=F71,0,IF(IF(AND(A71&gt;=$X$2,MOD(A71-$X$2,int)=0),$X$3,0)+F71&gt;=J70+E71,J70+E71-F71,IF(AND(A71&gt;=$X$2,MOD(A71-$X$2,int)=0),$X$3,0)+IF(IF(AND(A71&gt;=$X$2,MOD(A71-$X$2,int)=0),$X$3,0)+IF(MOD(A71-$X$6,periods_per_year)=0,$X$5,0)+F71&lt;J70+E71,IF(MOD(A71-$X$6,periods_per_year)=0,$X$5,0),J70+E71-IF(AND(A71&gt;=$X$2,MOD(A71-$X$2,int)=0),$X$3,0)-F71))))</f>
        <v>0</v>
      </c>
      <c r="H71" s="14"/>
      <c r="I71" s="13">
        <f t="shared" si="4"/>
        <v>366.12000000000006</v>
      </c>
      <c r="J71" s="13">
        <f t="shared" si="5"/>
        <v>137714.45999999996</v>
      </c>
      <c r="M71" s="17">
        <f>IF(S70="","",IF(OR(M70&gt;=nper,ROUND(S70,2)&lt;=0),"",M70+1))</f>
        <v>28</v>
      </c>
      <c r="N71" s="18">
        <f>IF(M71="","",IF(OR(periods_per_year=26,periods_per_year=52),IF(periods_per_year=26,IF(M71=1,fpdate,N70+14),IF(periods_per_year=52,IF(M71=1,fpdate,N70+7),"n/a")),IF(periods_per_year=24,DATE(YEAR(fpdate),MONTH(fpdate)+(M71-1)/2+IF(AND(DAY(fpdate)&gt;=15,MOD(M71,2)=0),1,0),IF(MOD(M71,2)=0,IF(DAY(fpdate)&gt;=15,DAY(fpdate)-14,DAY(fpdate)+14),DAY(fpdate))),IF(DAY(DATE(YEAR(fpdate),MONTH(fpdate)+M71-1,DAY(fpdate)))&lt;&gt;DAY(fpdate),DATE(YEAR(fpdate),MONTH(fpdate)+M71,0),DATE(YEAR(fpdate),MONTH(fpdate)+M71-1,DAY(fpdate))))))</f>
        <v>44287</v>
      </c>
      <c r="O71" s="19">
        <f>IF(M71="","",IF(variable,IF(M71&lt;MortgageCalculator!$I$18*periods_per_year,start_rate,IF(MortgageCalculator!$I$22&gt;=0,MIN(MortgageCalculator!$I$19,start_rate+MortgageCalculator!$I$22*ROUNDUP((M71-MortgageCalculator!$I$18*periods_per_year)/MortgageCalculator!$I$21,0)),MAX(MortgageCalculator!$I$20,start_rate+MortgageCalculator!$I$22*ROUNDUP((M71-MortgageCalculator!$I$18*periods_per_year)/MortgageCalculator!$I$21,0)))),start_rate))</f>
        <v>0.03</v>
      </c>
      <c r="P71" s="20">
        <f>IF(M71="","",ROUND((((1+O71/CP)^(CP/periods_per_year))-1)*S70,2))</f>
        <v>351.54</v>
      </c>
      <c r="Q71" s="20">
        <f>IF(M71="","",IF(M71=nper,S70+P71,MIN(S70+P71,IF(O71=O70,Q70,ROUND(-PMT(((1+O71/CP)^(CP/periods_per_year))-1,nper-M71+1,S70),2)))))</f>
        <v>711.32</v>
      </c>
      <c r="R71" s="20">
        <f t="shared" si="6"/>
        <v>359.78000000000003</v>
      </c>
      <c r="S71" s="20">
        <f t="shared" si="7"/>
        <v>140258.19999999998</v>
      </c>
    </row>
    <row r="72" spans="1:19" x14ac:dyDescent="0.2">
      <c r="A72" s="10">
        <f t="shared" si="0"/>
        <v>36</v>
      </c>
      <c r="B72" s="11">
        <f t="shared" si="1"/>
        <v>44531</v>
      </c>
      <c r="C72" s="15">
        <f t="shared" si="2"/>
        <v>3</v>
      </c>
      <c r="D72" s="12">
        <f>IF(A72="","",IF(variable,IF(OR(A72=1,A72&lt;$I$18*periods_per_year),start_rate,MIN($I$19,IF(MOD(A72-1,$I$21)=0,MAX($I$20,D71+$I$22),D71))),start_rate))</f>
        <v>0.03</v>
      </c>
      <c r="E72" s="13">
        <f t="shared" si="3"/>
        <v>344.29</v>
      </c>
      <c r="F72" s="13">
        <f>IF(A72="","",IF(A72=nper,J71+E72,MIN(J71+E72,IF(D72=D71,F71,IF($E$8="Acc Bi-Weekly",ROUND((-PMT(((1+D72/CP)^(CP/12))-1,(nper-A72+1)*12/26,J71))/2,2),IF($E$8="Acc Weekly",ROUND((-PMT(((1+D72/CP)^(CP/12))-1,(nper-A72+1)*12/52,J71))/4,2),ROUND(-PMT(((1+D72/CP)^(CP/periods_per_year))-1,nper-A72+1,J71),2)))))))</f>
        <v>711.32</v>
      </c>
      <c r="G72" s="13">
        <f>IF(OR(A72="",A72&lt;$X$2),"",IF(J71&lt;=F72,0,IF(IF(AND(A72&gt;=$X$2,MOD(A72-$X$2,int)=0),$X$3,0)+F72&gt;=J71+E72,J71+E72-F72,IF(AND(A72&gt;=$X$2,MOD(A72-$X$2,int)=0),$X$3,0)+IF(IF(AND(A72&gt;=$X$2,MOD(A72-$X$2,int)=0),$X$3,0)+IF(MOD(A72-$X$6,periods_per_year)=0,$X$5,0)+F72&lt;J71+E72,IF(MOD(A72-$X$6,periods_per_year)=0,$X$5,0),J71+E72-IF(AND(A72&gt;=$X$2,MOD(A72-$X$2,int)=0),$X$3,0)-F72))))</f>
        <v>0</v>
      </c>
      <c r="H72" s="14"/>
      <c r="I72" s="13">
        <f t="shared" si="4"/>
        <v>367.03000000000003</v>
      </c>
      <c r="J72" s="13">
        <f t="shared" si="5"/>
        <v>137347.42999999996</v>
      </c>
      <c r="M72" s="17">
        <f>IF(S71="","",IF(OR(M71&gt;=nper,ROUND(S71,2)&lt;=0),"",M71+1))</f>
        <v>29</v>
      </c>
      <c r="N72" s="18">
        <f>IF(M72="","",IF(OR(periods_per_year=26,periods_per_year=52),IF(periods_per_year=26,IF(M72=1,fpdate,N71+14),IF(periods_per_year=52,IF(M72=1,fpdate,N71+7),"n/a")),IF(periods_per_year=24,DATE(YEAR(fpdate),MONTH(fpdate)+(M72-1)/2+IF(AND(DAY(fpdate)&gt;=15,MOD(M72,2)=0),1,0),IF(MOD(M72,2)=0,IF(DAY(fpdate)&gt;=15,DAY(fpdate)-14,DAY(fpdate)+14),DAY(fpdate))),IF(DAY(DATE(YEAR(fpdate),MONTH(fpdate)+M72-1,DAY(fpdate)))&lt;&gt;DAY(fpdate),DATE(YEAR(fpdate),MONTH(fpdate)+M72,0),DATE(YEAR(fpdate),MONTH(fpdate)+M72-1,DAY(fpdate))))))</f>
        <v>44317</v>
      </c>
      <c r="O72" s="19">
        <f>IF(M72="","",IF(variable,IF(M72&lt;MortgageCalculator!$I$18*periods_per_year,start_rate,IF(MortgageCalculator!$I$22&gt;=0,MIN(MortgageCalculator!$I$19,start_rate+MortgageCalculator!$I$22*ROUNDUP((M72-MortgageCalculator!$I$18*periods_per_year)/MortgageCalculator!$I$21,0)),MAX(MortgageCalculator!$I$20,start_rate+MortgageCalculator!$I$22*ROUNDUP((M72-MortgageCalculator!$I$18*periods_per_year)/MortgageCalculator!$I$21,0)))),start_rate))</f>
        <v>0.03</v>
      </c>
      <c r="P72" s="20">
        <f>IF(M72="","",ROUND((((1+O72/CP)^(CP/periods_per_year))-1)*S71,2))</f>
        <v>350.65</v>
      </c>
      <c r="Q72" s="20">
        <f>IF(M72="","",IF(M72=nper,S71+P72,MIN(S71+P72,IF(O72=O71,Q71,ROUND(-PMT(((1+O72/CP)^(CP/periods_per_year))-1,nper-M72+1,S71),2)))))</f>
        <v>711.32</v>
      </c>
      <c r="R72" s="20">
        <f t="shared" si="6"/>
        <v>360.67000000000007</v>
      </c>
      <c r="S72" s="20">
        <f t="shared" si="7"/>
        <v>139897.52999999997</v>
      </c>
    </row>
    <row r="73" spans="1:19" x14ac:dyDescent="0.2">
      <c r="A73" s="10">
        <f t="shared" si="0"/>
        <v>37</v>
      </c>
      <c r="B73" s="11">
        <f t="shared" si="1"/>
        <v>44562</v>
      </c>
      <c r="C73" s="15" t="str">
        <f t="shared" si="2"/>
        <v/>
      </c>
      <c r="D73" s="12">
        <f>IF(A73="","",IF(variable,IF(OR(A73=1,A73&lt;$I$18*periods_per_year),start_rate,MIN($I$19,IF(MOD(A73-1,$I$21)=0,MAX($I$20,D72+$I$22),D72))),start_rate))</f>
        <v>0.03</v>
      </c>
      <c r="E73" s="13">
        <f t="shared" si="3"/>
        <v>343.37</v>
      </c>
      <c r="F73" s="13">
        <f>IF(A73="","",IF(A73=nper,J72+E73,MIN(J72+E73,IF(D73=D72,F72,IF($E$8="Acc Bi-Weekly",ROUND((-PMT(((1+D73/CP)^(CP/12))-1,(nper-A73+1)*12/26,J72))/2,2),IF($E$8="Acc Weekly",ROUND((-PMT(((1+D73/CP)^(CP/12))-1,(nper-A73+1)*12/52,J72))/4,2),ROUND(-PMT(((1+D73/CP)^(CP/periods_per_year))-1,nper-A73+1,J72),2)))))))</f>
        <v>711.32</v>
      </c>
      <c r="G73" s="13">
        <f>IF(OR(A73="",A73&lt;$X$2),"",IF(J72&lt;=F73,0,IF(IF(AND(A73&gt;=$X$2,MOD(A73-$X$2,int)=0),$X$3,0)+F73&gt;=J72+E73,J72+E73-F73,IF(AND(A73&gt;=$X$2,MOD(A73-$X$2,int)=0),$X$3,0)+IF(IF(AND(A73&gt;=$X$2,MOD(A73-$X$2,int)=0),$X$3,0)+IF(MOD(A73-$X$6,periods_per_year)=0,$X$5,0)+F73&lt;J72+E73,IF(MOD(A73-$X$6,periods_per_year)=0,$X$5,0),J72+E73-IF(AND(A73&gt;=$X$2,MOD(A73-$X$2,int)=0),$X$3,0)-F73))))</f>
        <v>0</v>
      </c>
      <c r="H73" s="14"/>
      <c r="I73" s="13">
        <f t="shared" si="4"/>
        <v>367.95000000000005</v>
      </c>
      <c r="J73" s="13">
        <f t="shared" si="5"/>
        <v>136979.47999999995</v>
      </c>
      <c r="M73" s="17">
        <f>IF(S72="","",IF(OR(M72&gt;=nper,ROUND(S72,2)&lt;=0),"",M72+1))</f>
        <v>30</v>
      </c>
      <c r="N73" s="18">
        <f>IF(M73="","",IF(OR(periods_per_year=26,periods_per_year=52),IF(periods_per_year=26,IF(M73=1,fpdate,N72+14),IF(periods_per_year=52,IF(M73=1,fpdate,N72+7),"n/a")),IF(periods_per_year=24,DATE(YEAR(fpdate),MONTH(fpdate)+(M73-1)/2+IF(AND(DAY(fpdate)&gt;=15,MOD(M73,2)=0),1,0),IF(MOD(M73,2)=0,IF(DAY(fpdate)&gt;=15,DAY(fpdate)-14,DAY(fpdate)+14),DAY(fpdate))),IF(DAY(DATE(YEAR(fpdate),MONTH(fpdate)+M73-1,DAY(fpdate)))&lt;&gt;DAY(fpdate),DATE(YEAR(fpdate),MONTH(fpdate)+M73,0),DATE(YEAR(fpdate),MONTH(fpdate)+M73-1,DAY(fpdate))))))</f>
        <v>44348</v>
      </c>
      <c r="O73" s="19">
        <f>IF(M73="","",IF(variable,IF(M73&lt;MortgageCalculator!$I$18*periods_per_year,start_rate,IF(MortgageCalculator!$I$22&gt;=0,MIN(MortgageCalculator!$I$19,start_rate+MortgageCalculator!$I$22*ROUNDUP((M73-MortgageCalculator!$I$18*periods_per_year)/MortgageCalculator!$I$21,0)),MAX(MortgageCalculator!$I$20,start_rate+MortgageCalculator!$I$22*ROUNDUP((M73-MortgageCalculator!$I$18*periods_per_year)/MortgageCalculator!$I$21,0)))),start_rate))</f>
        <v>0.03</v>
      </c>
      <c r="P73" s="20">
        <f>IF(M73="","",ROUND((((1+O73/CP)^(CP/periods_per_year))-1)*S72,2))</f>
        <v>349.74</v>
      </c>
      <c r="Q73" s="20">
        <f>IF(M73="","",IF(M73=nper,S72+P73,MIN(S72+P73,IF(O73=O72,Q72,ROUND(-PMT(((1+O73/CP)^(CP/periods_per_year))-1,nper-M73+1,S72),2)))))</f>
        <v>711.32</v>
      </c>
      <c r="R73" s="20">
        <f t="shared" si="6"/>
        <v>361.58000000000004</v>
      </c>
      <c r="S73" s="20">
        <f t="shared" si="7"/>
        <v>139535.94999999998</v>
      </c>
    </row>
    <row r="74" spans="1:19" x14ac:dyDescent="0.2">
      <c r="A74" s="10">
        <f t="shared" si="0"/>
        <v>38</v>
      </c>
      <c r="B74" s="11">
        <f t="shared" si="1"/>
        <v>44593</v>
      </c>
      <c r="C74" s="15" t="str">
        <f t="shared" si="2"/>
        <v/>
      </c>
      <c r="D74" s="12">
        <f>IF(A74="","",IF(variable,IF(OR(A74=1,A74&lt;$I$18*periods_per_year),start_rate,MIN($I$19,IF(MOD(A74-1,$I$21)=0,MAX($I$20,D73+$I$22),D73))),start_rate))</f>
        <v>0.03</v>
      </c>
      <c r="E74" s="13">
        <f t="shared" si="3"/>
        <v>342.45</v>
      </c>
      <c r="F74" s="13">
        <f>IF(A74="","",IF(A74=nper,J73+E74,MIN(J73+E74,IF(D74=D73,F73,IF($E$8="Acc Bi-Weekly",ROUND((-PMT(((1+D74/CP)^(CP/12))-1,(nper-A74+1)*12/26,J73))/2,2),IF($E$8="Acc Weekly",ROUND((-PMT(((1+D74/CP)^(CP/12))-1,(nper-A74+1)*12/52,J73))/4,2),ROUND(-PMT(((1+D74/CP)^(CP/periods_per_year))-1,nper-A74+1,J73),2)))))))</f>
        <v>711.32</v>
      </c>
      <c r="G74" s="13">
        <f>IF(OR(A74="",A74&lt;$X$2),"",IF(J73&lt;=F74,0,IF(IF(AND(A74&gt;=$X$2,MOD(A74-$X$2,int)=0),$X$3,0)+F74&gt;=J73+E74,J73+E74-F74,IF(AND(A74&gt;=$X$2,MOD(A74-$X$2,int)=0),$X$3,0)+IF(IF(AND(A74&gt;=$X$2,MOD(A74-$X$2,int)=0),$X$3,0)+IF(MOD(A74-$X$6,periods_per_year)=0,$X$5,0)+F74&lt;J73+E74,IF(MOD(A74-$X$6,periods_per_year)=0,$X$5,0),J73+E74-IF(AND(A74&gt;=$X$2,MOD(A74-$X$2,int)=0),$X$3,0)-F74))))</f>
        <v>0</v>
      </c>
      <c r="H74" s="14"/>
      <c r="I74" s="13">
        <f t="shared" si="4"/>
        <v>368.87000000000006</v>
      </c>
      <c r="J74" s="13">
        <f t="shared" si="5"/>
        <v>136610.60999999996</v>
      </c>
      <c r="M74" s="17">
        <f>IF(S73="","",IF(OR(M73&gt;=nper,ROUND(S73,2)&lt;=0),"",M73+1))</f>
        <v>31</v>
      </c>
      <c r="N74" s="18">
        <f>IF(M74="","",IF(OR(periods_per_year=26,periods_per_year=52),IF(periods_per_year=26,IF(M74=1,fpdate,N73+14),IF(periods_per_year=52,IF(M74=1,fpdate,N73+7),"n/a")),IF(periods_per_year=24,DATE(YEAR(fpdate),MONTH(fpdate)+(M74-1)/2+IF(AND(DAY(fpdate)&gt;=15,MOD(M74,2)=0),1,0),IF(MOD(M74,2)=0,IF(DAY(fpdate)&gt;=15,DAY(fpdate)-14,DAY(fpdate)+14),DAY(fpdate))),IF(DAY(DATE(YEAR(fpdate),MONTH(fpdate)+M74-1,DAY(fpdate)))&lt;&gt;DAY(fpdate),DATE(YEAR(fpdate),MONTH(fpdate)+M74,0),DATE(YEAR(fpdate),MONTH(fpdate)+M74-1,DAY(fpdate))))))</f>
        <v>44378</v>
      </c>
      <c r="O74" s="19">
        <f>IF(M74="","",IF(variable,IF(M74&lt;MortgageCalculator!$I$18*periods_per_year,start_rate,IF(MortgageCalculator!$I$22&gt;=0,MIN(MortgageCalculator!$I$19,start_rate+MortgageCalculator!$I$22*ROUNDUP((M74-MortgageCalculator!$I$18*periods_per_year)/MortgageCalculator!$I$21,0)),MAX(MortgageCalculator!$I$20,start_rate+MortgageCalculator!$I$22*ROUNDUP((M74-MortgageCalculator!$I$18*periods_per_year)/MortgageCalculator!$I$21,0)))),start_rate))</f>
        <v>0.03</v>
      </c>
      <c r="P74" s="20">
        <f>IF(M74="","",ROUND((((1+O74/CP)^(CP/periods_per_year))-1)*S73,2))</f>
        <v>348.84</v>
      </c>
      <c r="Q74" s="20">
        <f>IF(M74="","",IF(M74=nper,S73+P74,MIN(S73+P74,IF(O74=O73,Q73,ROUND(-PMT(((1+O74/CP)^(CP/periods_per_year))-1,nper-M74+1,S73),2)))))</f>
        <v>711.32</v>
      </c>
      <c r="R74" s="20">
        <f t="shared" si="6"/>
        <v>362.48000000000008</v>
      </c>
      <c r="S74" s="20">
        <f t="shared" si="7"/>
        <v>139173.46999999997</v>
      </c>
    </row>
    <row r="75" spans="1:19" x14ac:dyDescent="0.2">
      <c r="A75" s="10">
        <f t="shared" si="0"/>
        <v>39</v>
      </c>
      <c r="B75" s="11">
        <f t="shared" si="1"/>
        <v>44621</v>
      </c>
      <c r="C75" s="15" t="str">
        <f t="shared" si="2"/>
        <v/>
      </c>
      <c r="D75" s="12">
        <f>IF(A75="","",IF(variable,IF(OR(A75=1,A75&lt;$I$18*periods_per_year),start_rate,MIN($I$19,IF(MOD(A75-1,$I$21)=0,MAX($I$20,D74+$I$22),D74))),start_rate))</f>
        <v>0.03</v>
      </c>
      <c r="E75" s="13">
        <f t="shared" si="3"/>
        <v>341.53</v>
      </c>
      <c r="F75" s="13">
        <f>IF(A75="","",IF(A75=nper,J74+E75,MIN(J74+E75,IF(D75=D74,F74,IF($E$8="Acc Bi-Weekly",ROUND((-PMT(((1+D75/CP)^(CP/12))-1,(nper-A75+1)*12/26,J74))/2,2),IF($E$8="Acc Weekly",ROUND((-PMT(((1+D75/CP)^(CP/12))-1,(nper-A75+1)*12/52,J74))/4,2),ROUND(-PMT(((1+D75/CP)^(CP/periods_per_year))-1,nper-A75+1,J74),2)))))))</f>
        <v>711.32</v>
      </c>
      <c r="G75" s="13">
        <f>IF(OR(A75="",A75&lt;$X$2),"",IF(J74&lt;=F75,0,IF(IF(AND(A75&gt;=$X$2,MOD(A75-$X$2,int)=0),$X$3,0)+F75&gt;=J74+E75,J74+E75-F75,IF(AND(A75&gt;=$X$2,MOD(A75-$X$2,int)=0),$X$3,0)+IF(IF(AND(A75&gt;=$X$2,MOD(A75-$X$2,int)=0),$X$3,0)+IF(MOD(A75-$X$6,periods_per_year)=0,$X$5,0)+F75&lt;J74+E75,IF(MOD(A75-$X$6,periods_per_year)=0,$X$5,0),J74+E75-IF(AND(A75&gt;=$X$2,MOD(A75-$X$2,int)=0),$X$3,0)-F75))))</f>
        <v>0</v>
      </c>
      <c r="H75" s="14"/>
      <c r="I75" s="13">
        <f t="shared" si="4"/>
        <v>369.79000000000008</v>
      </c>
      <c r="J75" s="13">
        <f t="shared" si="5"/>
        <v>136240.81999999995</v>
      </c>
      <c r="M75" s="17">
        <f>IF(S74="","",IF(OR(M74&gt;=nper,ROUND(S74,2)&lt;=0),"",M74+1))</f>
        <v>32</v>
      </c>
      <c r="N75" s="18">
        <f>IF(M75="","",IF(OR(periods_per_year=26,periods_per_year=52),IF(periods_per_year=26,IF(M75=1,fpdate,N74+14),IF(periods_per_year=52,IF(M75=1,fpdate,N74+7),"n/a")),IF(periods_per_year=24,DATE(YEAR(fpdate),MONTH(fpdate)+(M75-1)/2+IF(AND(DAY(fpdate)&gt;=15,MOD(M75,2)=0),1,0),IF(MOD(M75,2)=0,IF(DAY(fpdate)&gt;=15,DAY(fpdate)-14,DAY(fpdate)+14),DAY(fpdate))),IF(DAY(DATE(YEAR(fpdate),MONTH(fpdate)+M75-1,DAY(fpdate)))&lt;&gt;DAY(fpdate),DATE(YEAR(fpdate),MONTH(fpdate)+M75,0),DATE(YEAR(fpdate),MONTH(fpdate)+M75-1,DAY(fpdate))))))</f>
        <v>44409</v>
      </c>
      <c r="O75" s="19">
        <f>IF(M75="","",IF(variable,IF(M75&lt;MortgageCalculator!$I$18*periods_per_year,start_rate,IF(MortgageCalculator!$I$22&gt;=0,MIN(MortgageCalculator!$I$19,start_rate+MortgageCalculator!$I$22*ROUNDUP((M75-MortgageCalculator!$I$18*periods_per_year)/MortgageCalculator!$I$21,0)),MAX(MortgageCalculator!$I$20,start_rate+MortgageCalculator!$I$22*ROUNDUP((M75-MortgageCalculator!$I$18*periods_per_year)/MortgageCalculator!$I$21,0)))),start_rate))</f>
        <v>0.03</v>
      </c>
      <c r="P75" s="20">
        <f>IF(M75="","",ROUND((((1+O75/CP)^(CP/periods_per_year))-1)*S74,2))</f>
        <v>347.93</v>
      </c>
      <c r="Q75" s="20">
        <f>IF(M75="","",IF(M75=nper,S74+P75,MIN(S74+P75,IF(O75=O74,Q74,ROUND(-PMT(((1+O75/CP)^(CP/periods_per_year))-1,nper-M75+1,S74),2)))))</f>
        <v>711.32</v>
      </c>
      <c r="R75" s="20">
        <f t="shared" si="6"/>
        <v>363.39000000000004</v>
      </c>
      <c r="S75" s="20">
        <f t="shared" si="7"/>
        <v>138810.07999999996</v>
      </c>
    </row>
    <row r="76" spans="1:19" x14ac:dyDescent="0.2">
      <c r="A76" s="10">
        <f t="shared" si="0"/>
        <v>40</v>
      </c>
      <c r="B76" s="11">
        <f t="shared" si="1"/>
        <v>44652</v>
      </c>
      <c r="C76" s="15" t="str">
        <f t="shared" si="2"/>
        <v/>
      </c>
      <c r="D76" s="12">
        <f>IF(A76="","",IF(variable,IF(OR(A76=1,A76&lt;$I$18*periods_per_year),start_rate,MIN($I$19,IF(MOD(A76-1,$I$21)=0,MAX($I$20,D75+$I$22),D75))),start_rate))</f>
        <v>0.03</v>
      </c>
      <c r="E76" s="13">
        <f t="shared" si="3"/>
        <v>340.6</v>
      </c>
      <c r="F76" s="13">
        <f>IF(A76="","",IF(A76=nper,J75+E76,MIN(J75+E76,IF(D76=D75,F75,IF($E$8="Acc Bi-Weekly",ROUND((-PMT(((1+D76/CP)^(CP/12))-1,(nper-A76+1)*12/26,J75))/2,2),IF($E$8="Acc Weekly",ROUND((-PMT(((1+D76/CP)^(CP/12))-1,(nper-A76+1)*12/52,J75))/4,2),ROUND(-PMT(((1+D76/CP)^(CP/periods_per_year))-1,nper-A76+1,J75),2)))))))</f>
        <v>711.32</v>
      </c>
      <c r="G76" s="13">
        <f>IF(OR(A76="",A76&lt;$X$2),"",IF(J75&lt;=F76,0,IF(IF(AND(A76&gt;=$X$2,MOD(A76-$X$2,int)=0),$X$3,0)+F76&gt;=J75+E76,J75+E76-F76,IF(AND(A76&gt;=$X$2,MOD(A76-$X$2,int)=0),$X$3,0)+IF(IF(AND(A76&gt;=$X$2,MOD(A76-$X$2,int)=0),$X$3,0)+IF(MOD(A76-$X$6,periods_per_year)=0,$X$5,0)+F76&lt;J75+E76,IF(MOD(A76-$X$6,periods_per_year)=0,$X$5,0),J75+E76-IF(AND(A76&gt;=$X$2,MOD(A76-$X$2,int)=0),$X$3,0)-F76))))</f>
        <v>0</v>
      </c>
      <c r="H76" s="14"/>
      <c r="I76" s="13">
        <f t="shared" si="4"/>
        <v>370.72</v>
      </c>
      <c r="J76" s="13">
        <f t="shared" si="5"/>
        <v>135870.09999999995</v>
      </c>
      <c r="M76" s="17">
        <f>IF(S75="","",IF(OR(M75&gt;=nper,ROUND(S75,2)&lt;=0),"",M75+1))</f>
        <v>33</v>
      </c>
      <c r="N76" s="18">
        <f>IF(M76="","",IF(OR(periods_per_year=26,periods_per_year=52),IF(periods_per_year=26,IF(M76=1,fpdate,N75+14),IF(periods_per_year=52,IF(M76=1,fpdate,N75+7),"n/a")),IF(periods_per_year=24,DATE(YEAR(fpdate),MONTH(fpdate)+(M76-1)/2+IF(AND(DAY(fpdate)&gt;=15,MOD(M76,2)=0),1,0),IF(MOD(M76,2)=0,IF(DAY(fpdate)&gt;=15,DAY(fpdate)-14,DAY(fpdate)+14),DAY(fpdate))),IF(DAY(DATE(YEAR(fpdate),MONTH(fpdate)+M76-1,DAY(fpdate)))&lt;&gt;DAY(fpdate),DATE(YEAR(fpdate),MONTH(fpdate)+M76,0),DATE(YEAR(fpdate),MONTH(fpdate)+M76-1,DAY(fpdate))))))</f>
        <v>44440</v>
      </c>
      <c r="O76" s="19">
        <f>IF(M76="","",IF(variable,IF(M76&lt;MortgageCalculator!$I$18*periods_per_year,start_rate,IF(MortgageCalculator!$I$22&gt;=0,MIN(MortgageCalculator!$I$19,start_rate+MortgageCalculator!$I$22*ROUNDUP((M76-MortgageCalculator!$I$18*periods_per_year)/MortgageCalculator!$I$21,0)),MAX(MortgageCalculator!$I$20,start_rate+MortgageCalculator!$I$22*ROUNDUP((M76-MortgageCalculator!$I$18*periods_per_year)/MortgageCalculator!$I$21,0)))),start_rate))</f>
        <v>0.03</v>
      </c>
      <c r="P76" s="20">
        <f>IF(M76="","",ROUND((((1+O76/CP)^(CP/periods_per_year))-1)*S75,2))</f>
        <v>347.03</v>
      </c>
      <c r="Q76" s="20">
        <f>IF(M76="","",IF(M76=nper,S75+P76,MIN(S75+P76,IF(O76=O75,Q75,ROUND(-PMT(((1+O76/CP)^(CP/periods_per_year))-1,nper-M76+1,S75),2)))))</f>
        <v>711.32</v>
      </c>
      <c r="R76" s="20">
        <f t="shared" si="6"/>
        <v>364.29000000000008</v>
      </c>
      <c r="S76" s="20">
        <f t="shared" si="7"/>
        <v>138445.78999999995</v>
      </c>
    </row>
    <row r="77" spans="1:19" x14ac:dyDescent="0.2">
      <c r="A77" s="10">
        <f t="shared" si="0"/>
        <v>41</v>
      </c>
      <c r="B77" s="11">
        <f t="shared" si="1"/>
        <v>44682</v>
      </c>
      <c r="C77" s="15" t="str">
        <f t="shared" si="2"/>
        <v/>
      </c>
      <c r="D77" s="12">
        <f>IF(A77="","",IF(variable,IF(OR(A77=1,A77&lt;$I$18*periods_per_year),start_rate,MIN($I$19,IF(MOD(A77-1,$I$21)=0,MAX($I$20,D76+$I$22),D76))),start_rate))</f>
        <v>0.03</v>
      </c>
      <c r="E77" s="13">
        <f t="shared" si="3"/>
        <v>339.68</v>
      </c>
      <c r="F77" s="13">
        <f>IF(A77="","",IF(A77=nper,J76+E77,MIN(J76+E77,IF(D77=D76,F76,IF($E$8="Acc Bi-Weekly",ROUND((-PMT(((1+D77/CP)^(CP/12))-1,(nper-A77+1)*12/26,J76))/2,2),IF($E$8="Acc Weekly",ROUND((-PMT(((1+D77/CP)^(CP/12))-1,(nper-A77+1)*12/52,J76))/4,2),ROUND(-PMT(((1+D77/CP)^(CP/periods_per_year))-1,nper-A77+1,J76),2)))))))</f>
        <v>711.32</v>
      </c>
      <c r="G77" s="13">
        <f>IF(OR(A77="",A77&lt;$X$2),"",IF(J76&lt;=F77,0,IF(IF(AND(A77&gt;=$X$2,MOD(A77-$X$2,int)=0),$X$3,0)+F77&gt;=J76+E77,J76+E77-F77,IF(AND(A77&gt;=$X$2,MOD(A77-$X$2,int)=0),$X$3,0)+IF(IF(AND(A77&gt;=$X$2,MOD(A77-$X$2,int)=0),$X$3,0)+IF(MOD(A77-$X$6,periods_per_year)=0,$X$5,0)+F77&lt;J76+E77,IF(MOD(A77-$X$6,periods_per_year)=0,$X$5,0),J76+E77-IF(AND(A77&gt;=$X$2,MOD(A77-$X$2,int)=0),$X$3,0)-F77))))</f>
        <v>0</v>
      </c>
      <c r="H77" s="14"/>
      <c r="I77" s="13">
        <f t="shared" si="4"/>
        <v>371.64000000000004</v>
      </c>
      <c r="J77" s="13">
        <f t="shared" si="5"/>
        <v>135498.45999999993</v>
      </c>
      <c r="M77" s="17">
        <f>IF(S76="","",IF(OR(M76&gt;=nper,ROUND(S76,2)&lt;=0),"",M76+1))</f>
        <v>34</v>
      </c>
      <c r="N77" s="18">
        <f>IF(M77="","",IF(OR(periods_per_year=26,periods_per_year=52),IF(periods_per_year=26,IF(M77=1,fpdate,N76+14),IF(periods_per_year=52,IF(M77=1,fpdate,N76+7),"n/a")),IF(periods_per_year=24,DATE(YEAR(fpdate),MONTH(fpdate)+(M77-1)/2+IF(AND(DAY(fpdate)&gt;=15,MOD(M77,2)=0),1,0),IF(MOD(M77,2)=0,IF(DAY(fpdate)&gt;=15,DAY(fpdate)-14,DAY(fpdate)+14),DAY(fpdate))),IF(DAY(DATE(YEAR(fpdate),MONTH(fpdate)+M77-1,DAY(fpdate)))&lt;&gt;DAY(fpdate),DATE(YEAR(fpdate),MONTH(fpdate)+M77,0),DATE(YEAR(fpdate),MONTH(fpdate)+M77-1,DAY(fpdate))))))</f>
        <v>44470</v>
      </c>
      <c r="O77" s="19">
        <f>IF(M77="","",IF(variable,IF(M77&lt;MortgageCalculator!$I$18*periods_per_year,start_rate,IF(MortgageCalculator!$I$22&gt;=0,MIN(MortgageCalculator!$I$19,start_rate+MortgageCalculator!$I$22*ROUNDUP((M77-MortgageCalculator!$I$18*periods_per_year)/MortgageCalculator!$I$21,0)),MAX(MortgageCalculator!$I$20,start_rate+MortgageCalculator!$I$22*ROUNDUP((M77-MortgageCalculator!$I$18*periods_per_year)/MortgageCalculator!$I$21,0)))),start_rate))</f>
        <v>0.03</v>
      </c>
      <c r="P77" s="20">
        <f>IF(M77="","",ROUND((((1+O77/CP)^(CP/periods_per_year))-1)*S76,2))</f>
        <v>346.11</v>
      </c>
      <c r="Q77" s="20">
        <f>IF(M77="","",IF(M77=nper,S76+P77,MIN(S76+P77,IF(O77=O76,Q76,ROUND(-PMT(((1+O77/CP)^(CP/periods_per_year))-1,nper-M77+1,S76),2)))))</f>
        <v>711.32</v>
      </c>
      <c r="R77" s="20">
        <f t="shared" si="6"/>
        <v>365.21000000000004</v>
      </c>
      <c r="S77" s="20">
        <f t="shared" si="7"/>
        <v>138080.57999999996</v>
      </c>
    </row>
    <row r="78" spans="1:19" x14ac:dyDescent="0.2">
      <c r="A78" s="10">
        <f t="shared" si="0"/>
        <v>42</v>
      </c>
      <c r="B78" s="11">
        <f t="shared" si="1"/>
        <v>44713</v>
      </c>
      <c r="C78" s="15" t="str">
        <f t="shared" si="2"/>
        <v/>
      </c>
      <c r="D78" s="12">
        <f>IF(A78="","",IF(variable,IF(OR(A78=1,A78&lt;$I$18*periods_per_year),start_rate,MIN($I$19,IF(MOD(A78-1,$I$21)=0,MAX($I$20,D77+$I$22),D77))),start_rate))</f>
        <v>0.03</v>
      </c>
      <c r="E78" s="13">
        <f t="shared" si="3"/>
        <v>338.75</v>
      </c>
      <c r="F78" s="13">
        <f>IF(A78="","",IF(A78=nper,J77+E78,MIN(J77+E78,IF(D78=D77,F77,IF($E$8="Acc Bi-Weekly",ROUND((-PMT(((1+D78/CP)^(CP/12))-1,(nper-A78+1)*12/26,J77))/2,2),IF($E$8="Acc Weekly",ROUND((-PMT(((1+D78/CP)^(CP/12))-1,(nper-A78+1)*12/52,J77))/4,2),ROUND(-PMT(((1+D78/CP)^(CP/periods_per_year))-1,nper-A78+1,J77),2)))))))</f>
        <v>711.32</v>
      </c>
      <c r="G78" s="13">
        <f>IF(OR(A78="",A78&lt;$X$2),"",IF(J77&lt;=F78,0,IF(IF(AND(A78&gt;=$X$2,MOD(A78-$X$2,int)=0),$X$3,0)+F78&gt;=J77+E78,J77+E78-F78,IF(AND(A78&gt;=$X$2,MOD(A78-$X$2,int)=0),$X$3,0)+IF(IF(AND(A78&gt;=$X$2,MOD(A78-$X$2,int)=0),$X$3,0)+IF(MOD(A78-$X$6,periods_per_year)=0,$X$5,0)+F78&lt;J77+E78,IF(MOD(A78-$X$6,periods_per_year)=0,$X$5,0),J77+E78-IF(AND(A78&gt;=$X$2,MOD(A78-$X$2,int)=0),$X$3,0)-F78))))</f>
        <v>0</v>
      </c>
      <c r="H78" s="14"/>
      <c r="I78" s="13">
        <f t="shared" si="4"/>
        <v>372.57000000000005</v>
      </c>
      <c r="J78" s="13">
        <f t="shared" si="5"/>
        <v>135125.88999999993</v>
      </c>
      <c r="M78" s="17">
        <f>IF(S77="","",IF(OR(M77&gt;=nper,ROUND(S77,2)&lt;=0),"",M77+1))</f>
        <v>35</v>
      </c>
      <c r="N78" s="18">
        <f>IF(M78="","",IF(OR(periods_per_year=26,periods_per_year=52),IF(periods_per_year=26,IF(M78=1,fpdate,N77+14),IF(periods_per_year=52,IF(M78=1,fpdate,N77+7),"n/a")),IF(periods_per_year=24,DATE(YEAR(fpdate),MONTH(fpdate)+(M78-1)/2+IF(AND(DAY(fpdate)&gt;=15,MOD(M78,2)=0),1,0),IF(MOD(M78,2)=0,IF(DAY(fpdate)&gt;=15,DAY(fpdate)-14,DAY(fpdate)+14),DAY(fpdate))),IF(DAY(DATE(YEAR(fpdate),MONTH(fpdate)+M78-1,DAY(fpdate)))&lt;&gt;DAY(fpdate),DATE(YEAR(fpdate),MONTH(fpdate)+M78,0),DATE(YEAR(fpdate),MONTH(fpdate)+M78-1,DAY(fpdate))))))</f>
        <v>44501</v>
      </c>
      <c r="O78" s="19">
        <f>IF(M78="","",IF(variable,IF(M78&lt;MortgageCalculator!$I$18*periods_per_year,start_rate,IF(MortgageCalculator!$I$22&gt;=0,MIN(MortgageCalculator!$I$19,start_rate+MortgageCalculator!$I$22*ROUNDUP((M78-MortgageCalculator!$I$18*periods_per_year)/MortgageCalculator!$I$21,0)),MAX(MortgageCalculator!$I$20,start_rate+MortgageCalculator!$I$22*ROUNDUP((M78-MortgageCalculator!$I$18*periods_per_year)/MortgageCalculator!$I$21,0)))),start_rate))</f>
        <v>0.03</v>
      </c>
      <c r="P78" s="20">
        <f>IF(M78="","",ROUND((((1+O78/CP)^(CP/periods_per_year))-1)*S77,2))</f>
        <v>345.2</v>
      </c>
      <c r="Q78" s="20">
        <f>IF(M78="","",IF(M78=nper,S77+P78,MIN(S77+P78,IF(O78=O77,Q77,ROUND(-PMT(((1+O78/CP)^(CP/periods_per_year))-1,nper-M78+1,S77),2)))))</f>
        <v>711.32</v>
      </c>
      <c r="R78" s="20">
        <f t="shared" si="6"/>
        <v>366.12000000000006</v>
      </c>
      <c r="S78" s="20">
        <f t="shared" si="7"/>
        <v>137714.45999999996</v>
      </c>
    </row>
    <row r="79" spans="1:19" x14ac:dyDescent="0.2">
      <c r="A79" s="10">
        <f t="shared" si="0"/>
        <v>43</v>
      </c>
      <c r="B79" s="11">
        <f t="shared" si="1"/>
        <v>44743</v>
      </c>
      <c r="C79" s="15" t="str">
        <f t="shared" si="2"/>
        <v/>
      </c>
      <c r="D79" s="12">
        <f>IF(A79="","",IF(variable,IF(OR(A79=1,A79&lt;$I$18*periods_per_year),start_rate,MIN($I$19,IF(MOD(A79-1,$I$21)=0,MAX($I$20,D78+$I$22),D78))),start_rate))</f>
        <v>0.03</v>
      </c>
      <c r="E79" s="13">
        <f t="shared" si="3"/>
        <v>337.81</v>
      </c>
      <c r="F79" s="13">
        <f>IF(A79="","",IF(A79=nper,J78+E79,MIN(J78+E79,IF(D79=D78,F78,IF($E$8="Acc Bi-Weekly",ROUND((-PMT(((1+D79/CP)^(CP/12))-1,(nper-A79+1)*12/26,J78))/2,2),IF($E$8="Acc Weekly",ROUND((-PMT(((1+D79/CP)^(CP/12))-1,(nper-A79+1)*12/52,J78))/4,2),ROUND(-PMT(((1+D79/CP)^(CP/periods_per_year))-1,nper-A79+1,J78),2)))))))</f>
        <v>711.32</v>
      </c>
      <c r="G79" s="13">
        <f>IF(OR(A79="",A79&lt;$X$2),"",IF(J78&lt;=F79,0,IF(IF(AND(A79&gt;=$X$2,MOD(A79-$X$2,int)=0),$X$3,0)+F79&gt;=J78+E79,J78+E79-F79,IF(AND(A79&gt;=$X$2,MOD(A79-$X$2,int)=0),$X$3,0)+IF(IF(AND(A79&gt;=$X$2,MOD(A79-$X$2,int)=0),$X$3,0)+IF(MOD(A79-$X$6,periods_per_year)=0,$X$5,0)+F79&lt;J78+E79,IF(MOD(A79-$X$6,periods_per_year)=0,$X$5,0),J78+E79-IF(AND(A79&gt;=$X$2,MOD(A79-$X$2,int)=0),$X$3,0)-F79))))</f>
        <v>0</v>
      </c>
      <c r="H79" s="14"/>
      <c r="I79" s="13">
        <f t="shared" si="4"/>
        <v>373.51000000000005</v>
      </c>
      <c r="J79" s="13">
        <f t="shared" si="5"/>
        <v>134752.37999999992</v>
      </c>
      <c r="M79" s="17">
        <f>IF(S78="","",IF(OR(M78&gt;=nper,ROUND(S78,2)&lt;=0),"",M78+1))</f>
        <v>36</v>
      </c>
      <c r="N79" s="18">
        <f>IF(M79="","",IF(OR(periods_per_year=26,periods_per_year=52),IF(periods_per_year=26,IF(M79=1,fpdate,N78+14),IF(periods_per_year=52,IF(M79=1,fpdate,N78+7),"n/a")),IF(periods_per_year=24,DATE(YEAR(fpdate),MONTH(fpdate)+(M79-1)/2+IF(AND(DAY(fpdate)&gt;=15,MOD(M79,2)=0),1,0),IF(MOD(M79,2)=0,IF(DAY(fpdate)&gt;=15,DAY(fpdate)-14,DAY(fpdate)+14),DAY(fpdate))),IF(DAY(DATE(YEAR(fpdate),MONTH(fpdate)+M79-1,DAY(fpdate)))&lt;&gt;DAY(fpdate),DATE(YEAR(fpdate),MONTH(fpdate)+M79,0),DATE(YEAR(fpdate),MONTH(fpdate)+M79-1,DAY(fpdate))))))</f>
        <v>44531</v>
      </c>
      <c r="O79" s="19">
        <f>IF(M79="","",IF(variable,IF(M79&lt;MortgageCalculator!$I$18*periods_per_year,start_rate,IF(MortgageCalculator!$I$22&gt;=0,MIN(MortgageCalculator!$I$19,start_rate+MortgageCalculator!$I$22*ROUNDUP((M79-MortgageCalculator!$I$18*periods_per_year)/MortgageCalculator!$I$21,0)),MAX(MortgageCalculator!$I$20,start_rate+MortgageCalculator!$I$22*ROUNDUP((M79-MortgageCalculator!$I$18*periods_per_year)/MortgageCalculator!$I$21,0)))),start_rate))</f>
        <v>0.03</v>
      </c>
      <c r="P79" s="20">
        <f>IF(M79="","",ROUND((((1+O79/CP)^(CP/periods_per_year))-1)*S78,2))</f>
        <v>344.29</v>
      </c>
      <c r="Q79" s="20">
        <f>IF(M79="","",IF(M79=nper,S78+P79,MIN(S78+P79,IF(O79=O78,Q78,ROUND(-PMT(((1+O79/CP)^(CP/periods_per_year))-1,nper-M79+1,S78),2)))))</f>
        <v>711.32</v>
      </c>
      <c r="R79" s="20">
        <f t="shared" si="6"/>
        <v>367.03000000000003</v>
      </c>
      <c r="S79" s="20">
        <f t="shared" si="7"/>
        <v>137347.42999999996</v>
      </c>
    </row>
    <row r="80" spans="1:19" x14ac:dyDescent="0.2">
      <c r="A80" s="10">
        <f t="shared" si="0"/>
        <v>44</v>
      </c>
      <c r="B80" s="11">
        <f t="shared" si="1"/>
        <v>44774</v>
      </c>
      <c r="C80" s="15" t="str">
        <f t="shared" si="2"/>
        <v/>
      </c>
      <c r="D80" s="12">
        <f>IF(A80="","",IF(variable,IF(OR(A80=1,A80&lt;$I$18*periods_per_year),start_rate,MIN($I$19,IF(MOD(A80-1,$I$21)=0,MAX($I$20,D79+$I$22),D79))),start_rate))</f>
        <v>0.03</v>
      </c>
      <c r="E80" s="13">
        <f t="shared" si="3"/>
        <v>336.88</v>
      </c>
      <c r="F80" s="13">
        <f>IF(A80="","",IF(A80=nper,J79+E80,MIN(J79+E80,IF(D80=D79,F79,IF($E$8="Acc Bi-Weekly",ROUND((-PMT(((1+D80/CP)^(CP/12))-1,(nper-A80+1)*12/26,J79))/2,2),IF($E$8="Acc Weekly",ROUND((-PMT(((1+D80/CP)^(CP/12))-1,(nper-A80+1)*12/52,J79))/4,2),ROUND(-PMT(((1+D80/CP)^(CP/periods_per_year))-1,nper-A80+1,J79),2)))))))</f>
        <v>711.32</v>
      </c>
      <c r="G80" s="13">
        <f>IF(OR(A80="",A80&lt;$X$2),"",IF(J79&lt;=F80,0,IF(IF(AND(A80&gt;=$X$2,MOD(A80-$X$2,int)=0),$X$3,0)+F80&gt;=J79+E80,J79+E80-F80,IF(AND(A80&gt;=$X$2,MOD(A80-$X$2,int)=0),$X$3,0)+IF(IF(AND(A80&gt;=$X$2,MOD(A80-$X$2,int)=0),$X$3,0)+IF(MOD(A80-$X$6,periods_per_year)=0,$X$5,0)+F80&lt;J79+E80,IF(MOD(A80-$X$6,periods_per_year)=0,$X$5,0),J79+E80-IF(AND(A80&gt;=$X$2,MOD(A80-$X$2,int)=0),$X$3,0)-F80))))</f>
        <v>0</v>
      </c>
      <c r="H80" s="14"/>
      <c r="I80" s="13">
        <f t="shared" si="4"/>
        <v>374.44000000000005</v>
      </c>
      <c r="J80" s="13">
        <f t="shared" si="5"/>
        <v>134377.93999999992</v>
      </c>
      <c r="M80" s="17">
        <f>IF(S79="","",IF(OR(M79&gt;=nper,ROUND(S79,2)&lt;=0),"",M79+1))</f>
        <v>37</v>
      </c>
      <c r="N80" s="18">
        <f>IF(M80="","",IF(OR(periods_per_year=26,periods_per_year=52),IF(periods_per_year=26,IF(M80=1,fpdate,N79+14),IF(periods_per_year=52,IF(M80=1,fpdate,N79+7),"n/a")),IF(periods_per_year=24,DATE(YEAR(fpdate),MONTH(fpdate)+(M80-1)/2+IF(AND(DAY(fpdate)&gt;=15,MOD(M80,2)=0),1,0),IF(MOD(M80,2)=0,IF(DAY(fpdate)&gt;=15,DAY(fpdate)-14,DAY(fpdate)+14),DAY(fpdate))),IF(DAY(DATE(YEAR(fpdate),MONTH(fpdate)+M80-1,DAY(fpdate)))&lt;&gt;DAY(fpdate),DATE(YEAR(fpdate),MONTH(fpdate)+M80,0),DATE(YEAR(fpdate),MONTH(fpdate)+M80-1,DAY(fpdate))))))</f>
        <v>44562</v>
      </c>
      <c r="O80" s="19">
        <f>IF(M80="","",IF(variable,IF(M80&lt;MortgageCalculator!$I$18*periods_per_year,start_rate,IF(MortgageCalculator!$I$22&gt;=0,MIN(MortgageCalculator!$I$19,start_rate+MortgageCalculator!$I$22*ROUNDUP((M80-MortgageCalculator!$I$18*periods_per_year)/MortgageCalculator!$I$21,0)),MAX(MortgageCalculator!$I$20,start_rate+MortgageCalculator!$I$22*ROUNDUP((M80-MortgageCalculator!$I$18*periods_per_year)/MortgageCalculator!$I$21,0)))),start_rate))</f>
        <v>0.03</v>
      </c>
      <c r="P80" s="20">
        <f>IF(M80="","",ROUND((((1+O80/CP)^(CP/periods_per_year))-1)*S79,2))</f>
        <v>343.37</v>
      </c>
      <c r="Q80" s="20">
        <f>IF(M80="","",IF(M80=nper,S79+P80,MIN(S79+P80,IF(O80=O79,Q79,ROUND(-PMT(((1+O80/CP)^(CP/periods_per_year))-1,nper-M80+1,S79),2)))))</f>
        <v>711.32</v>
      </c>
      <c r="R80" s="20">
        <f t="shared" si="6"/>
        <v>367.95000000000005</v>
      </c>
      <c r="S80" s="20">
        <f t="shared" si="7"/>
        <v>136979.47999999995</v>
      </c>
    </row>
    <row r="81" spans="1:19" x14ac:dyDescent="0.2">
      <c r="A81" s="10">
        <f t="shared" si="0"/>
        <v>45</v>
      </c>
      <c r="B81" s="11">
        <f t="shared" si="1"/>
        <v>44805</v>
      </c>
      <c r="C81" s="15" t="str">
        <f t="shared" si="2"/>
        <v/>
      </c>
      <c r="D81" s="12">
        <f>IF(A81="","",IF(variable,IF(OR(A81=1,A81&lt;$I$18*periods_per_year),start_rate,MIN($I$19,IF(MOD(A81-1,$I$21)=0,MAX($I$20,D80+$I$22),D80))),start_rate))</f>
        <v>0.03</v>
      </c>
      <c r="E81" s="13">
        <f t="shared" si="3"/>
        <v>335.94</v>
      </c>
      <c r="F81" s="13">
        <f>IF(A81="","",IF(A81=nper,J80+E81,MIN(J80+E81,IF(D81=D80,F80,IF($E$8="Acc Bi-Weekly",ROUND((-PMT(((1+D81/CP)^(CP/12))-1,(nper-A81+1)*12/26,J80))/2,2),IF($E$8="Acc Weekly",ROUND((-PMT(((1+D81/CP)^(CP/12))-1,(nper-A81+1)*12/52,J80))/4,2),ROUND(-PMT(((1+D81/CP)^(CP/periods_per_year))-1,nper-A81+1,J80),2)))))))</f>
        <v>711.32</v>
      </c>
      <c r="G81" s="13">
        <f>IF(OR(A81="",A81&lt;$X$2),"",IF(J80&lt;=F81,0,IF(IF(AND(A81&gt;=$X$2,MOD(A81-$X$2,int)=0),$X$3,0)+F81&gt;=J80+E81,J80+E81-F81,IF(AND(A81&gt;=$X$2,MOD(A81-$X$2,int)=0),$X$3,0)+IF(IF(AND(A81&gt;=$X$2,MOD(A81-$X$2,int)=0),$X$3,0)+IF(MOD(A81-$X$6,periods_per_year)=0,$X$5,0)+F81&lt;J80+E81,IF(MOD(A81-$X$6,periods_per_year)=0,$X$5,0),J80+E81-IF(AND(A81&gt;=$X$2,MOD(A81-$X$2,int)=0),$X$3,0)-F81))))</f>
        <v>0</v>
      </c>
      <c r="H81" s="14"/>
      <c r="I81" s="13">
        <f t="shared" si="4"/>
        <v>375.38000000000005</v>
      </c>
      <c r="J81" s="13">
        <f t="shared" si="5"/>
        <v>134002.55999999991</v>
      </c>
      <c r="M81" s="17">
        <f>IF(S80="","",IF(OR(M80&gt;=nper,ROUND(S80,2)&lt;=0),"",M80+1))</f>
        <v>38</v>
      </c>
      <c r="N81" s="18">
        <f>IF(M81="","",IF(OR(periods_per_year=26,periods_per_year=52),IF(periods_per_year=26,IF(M81=1,fpdate,N80+14),IF(periods_per_year=52,IF(M81=1,fpdate,N80+7),"n/a")),IF(periods_per_year=24,DATE(YEAR(fpdate),MONTH(fpdate)+(M81-1)/2+IF(AND(DAY(fpdate)&gt;=15,MOD(M81,2)=0),1,0),IF(MOD(M81,2)=0,IF(DAY(fpdate)&gt;=15,DAY(fpdate)-14,DAY(fpdate)+14),DAY(fpdate))),IF(DAY(DATE(YEAR(fpdate),MONTH(fpdate)+M81-1,DAY(fpdate)))&lt;&gt;DAY(fpdate),DATE(YEAR(fpdate),MONTH(fpdate)+M81,0),DATE(YEAR(fpdate),MONTH(fpdate)+M81-1,DAY(fpdate))))))</f>
        <v>44593</v>
      </c>
      <c r="O81" s="19">
        <f>IF(M81="","",IF(variable,IF(M81&lt;MortgageCalculator!$I$18*periods_per_year,start_rate,IF(MortgageCalculator!$I$22&gt;=0,MIN(MortgageCalculator!$I$19,start_rate+MortgageCalculator!$I$22*ROUNDUP((M81-MortgageCalculator!$I$18*periods_per_year)/MortgageCalculator!$I$21,0)),MAX(MortgageCalculator!$I$20,start_rate+MortgageCalculator!$I$22*ROUNDUP((M81-MortgageCalculator!$I$18*periods_per_year)/MortgageCalculator!$I$21,0)))),start_rate))</f>
        <v>0.03</v>
      </c>
      <c r="P81" s="20">
        <f>IF(M81="","",ROUND((((1+O81/CP)^(CP/periods_per_year))-1)*S80,2))</f>
        <v>342.45</v>
      </c>
      <c r="Q81" s="20">
        <f>IF(M81="","",IF(M81=nper,S80+P81,MIN(S80+P81,IF(O81=O80,Q80,ROUND(-PMT(((1+O81/CP)^(CP/periods_per_year))-1,nper-M81+1,S80),2)))))</f>
        <v>711.32</v>
      </c>
      <c r="R81" s="20">
        <f t="shared" si="6"/>
        <v>368.87000000000006</v>
      </c>
      <c r="S81" s="20">
        <f t="shared" si="7"/>
        <v>136610.60999999996</v>
      </c>
    </row>
    <row r="82" spans="1:19" x14ac:dyDescent="0.2">
      <c r="A82" s="10">
        <f t="shared" si="0"/>
        <v>46</v>
      </c>
      <c r="B82" s="11">
        <f t="shared" si="1"/>
        <v>44835</v>
      </c>
      <c r="C82" s="15" t="str">
        <f t="shared" si="2"/>
        <v/>
      </c>
      <c r="D82" s="12">
        <f>IF(A82="","",IF(variable,IF(OR(A82=1,A82&lt;$I$18*periods_per_year),start_rate,MIN($I$19,IF(MOD(A82-1,$I$21)=0,MAX($I$20,D81+$I$22),D81))),start_rate))</f>
        <v>0.03</v>
      </c>
      <c r="E82" s="13">
        <f t="shared" si="3"/>
        <v>335.01</v>
      </c>
      <c r="F82" s="13">
        <f>IF(A82="","",IF(A82=nper,J81+E82,MIN(J81+E82,IF(D82=D81,F81,IF($E$8="Acc Bi-Weekly",ROUND((-PMT(((1+D82/CP)^(CP/12))-1,(nper-A82+1)*12/26,J81))/2,2),IF($E$8="Acc Weekly",ROUND((-PMT(((1+D82/CP)^(CP/12))-1,(nper-A82+1)*12/52,J81))/4,2),ROUND(-PMT(((1+D82/CP)^(CP/periods_per_year))-1,nper-A82+1,J81),2)))))))</f>
        <v>711.32</v>
      </c>
      <c r="G82" s="13">
        <f>IF(OR(A82="",A82&lt;$X$2),"",IF(J81&lt;=F82,0,IF(IF(AND(A82&gt;=$X$2,MOD(A82-$X$2,int)=0),$X$3,0)+F82&gt;=J81+E82,J81+E82-F82,IF(AND(A82&gt;=$X$2,MOD(A82-$X$2,int)=0),$X$3,0)+IF(IF(AND(A82&gt;=$X$2,MOD(A82-$X$2,int)=0),$X$3,0)+IF(MOD(A82-$X$6,periods_per_year)=0,$X$5,0)+F82&lt;J81+E82,IF(MOD(A82-$X$6,periods_per_year)=0,$X$5,0),J81+E82-IF(AND(A82&gt;=$X$2,MOD(A82-$X$2,int)=0),$X$3,0)-F82))))</f>
        <v>0</v>
      </c>
      <c r="H82" s="14"/>
      <c r="I82" s="13">
        <f t="shared" si="4"/>
        <v>376.31000000000006</v>
      </c>
      <c r="J82" s="13">
        <f t="shared" si="5"/>
        <v>133626.24999999991</v>
      </c>
      <c r="M82" s="17">
        <f>IF(S81="","",IF(OR(M81&gt;=nper,ROUND(S81,2)&lt;=0),"",M81+1))</f>
        <v>39</v>
      </c>
      <c r="N82" s="18">
        <f>IF(M82="","",IF(OR(periods_per_year=26,periods_per_year=52),IF(periods_per_year=26,IF(M82=1,fpdate,N81+14),IF(periods_per_year=52,IF(M82=1,fpdate,N81+7),"n/a")),IF(periods_per_year=24,DATE(YEAR(fpdate),MONTH(fpdate)+(M82-1)/2+IF(AND(DAY(fpdate)&gt;=15,MOD(M82,2)=0),1,0),IF(MOD(M82,2)=0,IF(DAY(fpdate)&gt;=15,DAY(fpdate)-14,DAY(fpdate)+14),DAY(fpdate))),IF(DAY(DATE(YEAR(fpdate),MONTH(fpdate)+M82-1,DAY(fpdate)))&lt;&gt;DAY(fpdate),DATE(YEAR(fpdate),MONTH(fpdate)+M82,0),DATE(YEAR(fpdate),MONTH(fpdate)+M82-1,DAY(fpdate))))))</f>
        <v>44621</v>
      </c>
      <c r="O82" s="19">
        <f>IF(M82="","",IF(variable,IF(M82&lt;MortgageCalculator!$I$18*periods_per_year,start_rate,IF(MortgageCalculator!$I$22&gt;=0,MIN(MortgageCalculator!$I$19,start_rate+MortgageCalculator!$I$22*ROUNDUP((M82-MortgageCalculator!$I$18*periods_per_year)/MortgageCalculator!$I$21,0)),MAX(MortgageCalculator!$I$20,start_rate+MortgageCalculator!$I$22*ROUNDUP((M82-MortgageCalculator!$I$18*periods_per_year)/MortgageCalculator!$I$21,0)))),start_rate))</f>
        <v>0.03</v>
      </c>
      <c r="P82" s="20">
        <f>IF(M82="","",ROUND((((1+O82/CP)^(CP/periods_per_year))-1)*S81,2))</f>
        <v>341.53</v>
      </c>
      <c r="Q82" s="20">
        <f>IF(M82="","",IF(M82=nper,S81+P82,MIN(S81+P82,IF(O82=O81,Q81,ROUND(-PMT(((1+O82/CP)^(CP/periods_per_year))-1,nper-M82+1,S81),2)))))</f>
        <v>711.32</v>
      </c>
      <c r="R82" s="20">
        <f t="shared" si="6"/>
        <v>369.79000000000008</v>
      </c>
      <c r="S82" s="20">
        <f t="shared" si="7"/>
        <v>136240.81999999995</v>
      </c>
    </row>
    <row r="83" spans="1:19" x14ac:dyDescent="0.2">
      <c r="A83" s="10">
        <f t="shared" si="0"/>
        <v>47</v>
      </c>
      <c r="B83" s="11">
        <f t="shared" si="1"/>
        <v>44866</v>
      </c>
      <c r="C83" s="15" t="str">
        <f t="shared" si="2"/>
        <v/>
      </c>
      <c r="D83" s="12">
        <f>IF(A83="","",IF(variable,IF(OR(A83=1,A83&lt;$I$18*periods_per_year),start_rate,MIN($I$19,IF(MOD(A83-1,$I$21)=0,MAX($I$20,D82+$I$22),D82))),start_rate))</f>
        <v>0.03</v>
      </c>
      <c r="E83" s="13">
        <f t="shared" si="3"/>
        <v>334.07</v>
      </c>
      <c r="F83" s="13">
        <f>IF(A83="","",IF(A83=nper,J82+E83,MIN(J82+E83,IF(D83=D82,F82,IF($E$8="Acc Bi-Weekly",ROUND((-PMT(((1+D83/CP)^(CP/12))-1,(nper-A83+1)*12/26,J82))/2,2),IF($E$8="Acc Weekly",ROUND((-PMT(((1+D83/CP)^(CP/12))-1,(nper-A83+1)*12/52,J82))/4,2),ROUND(-PMT(((1+D83/CP)^(CP/periods_per_year))-1,nper-A83+1,J82),2)))))))</f>
        <v>711.32</v>
      </c>
      <c r="G83" s="13">
        <f>IF(OR(A83="",A83&lt;$X$2),"",IF(J82&lt;=F83,0,IF(IF(AND(A83&gt;=$X$2,MOD(A83-$X$2,int)=0),$X$3,0)+F83&gt;=J82+E83,J82+E83-F83,IF(AND(A83&gt;=$X$2,MOD(A83-$X$2,int)=0),$X$3,0)+IF(IF(AND(A83&gt;=$X$2,MOD(A83-$X$2,int)=0),$X$3,0)+IF(MOD(A83-$X$6,periods_per_year)=0,$X$5,0)+F83&lt;J82+E83,IF(MOD(A83-$X$6,periods_per_year)=0,$X$5,0),J82+E83-IF(AND(A83&gt;=$X$2,MOD(A83-$X$2,int)=0),$X$3,0)-F83))))</f>
        <v>0</v>
      </c>
      <c r="H83" s="14"/>
      <c r="I83" s="13">
        <f t="shared" si="4"/>
        <v>377.25000000000006</v>
      </c>
      <c r="J83" s="13">
        <f t="shared" si="5"/>
        <v>133248.99999999991</v>
      </c>
      <c r="M83" s="17">
        <f>IF(S82="","",IF(OR(M82&gt;=nper,ROUND(S82,2)&lt;=0),"",M82+1))</f>
        <v>40</v>
      </c>
      <c r="N83" s="18">
        <f>IF(M83="","",IF(OR(periods_per_year=26,periods_per_year=52),IF(periods_per_year=26,IF(M83=1,fpdate,N82+14),IF(periods_per_year=52,IF(M83=1,fpdate,N82+7),"n/a")),IF(periods_per_year=24,DATE(YEAR(fpdate),MONTH(fpdate)+(M83-1)/2+IF(AND(DAY(fpdate)&gt;=15,MOD(M83,2)=0),1,0),IF(MOD(M83,2)=0,IF(DAY(fpdate)&gt;=15,DAY(fpdate)-14,DAY(fpdate)+14),DAY(fpdate))),IF(DAY(DATE(YEAR(fpdate),MONTH(fpdate)+M83-1,DAY(fpdate)))&lt;&gt;DAY(fpdate),DATE(YEAR(fpdate),MONTH(fpdate)+M83,0),DATE(YEAR(fpdate),MONTH(fpdate)+M83-1,DAY(fpdate))))))</f>
        <v>44652</v>
      </c>
      <c r="O83" s="19">
        <f>IF(M83="","",IF(variable,IF(M83&lt;MortgageCalculator!$I$18*periods_per_year,start_rate,IF(MortgageCalculator!$I$22&gt;=0,MIN(MortgageCalculator!$I$19,start_rate+MortgageCalculator!$I$22*ROUNDUP((M83-MortgageCalculator!$I$18*periods_per_year)/MortgageCalculator!$I$21,0)),MAX(MortgageCalculator!$I$20,start_rate+MortgageCalculator!$I$22*ROUNDUP((M83-MortgageCalculator!$I$18*periods_per_year)/MortgageCalculator!$I$21,0)))),start_rate))</f>
        <v>0.03</v>
      </c>
      <c r="P83" s="20">
        <f>IF(M83="","",ROUND((((1+O83/CP)^(CP/periods_per_year))-1)*S82,2))</f>
        <v>340.6</v>
      </c>
      <c r="Q83" s="20">
        <f>IF(M83="","",IF(M83=nper,S82+P83,MIN(S82+P83,IF(O83=O82,Q82,ROUND(-PMT(((1+O83/CP)^(CP/periods_per_year))-1,nper-M83+1,S82),2)))))</f>
        <v>711.32</v>
      </c>
      <c r="R83" s="20">
        <f t="shared" si="6"/>
        <v>370.72</v>
      </c>
      <c r="S83" s="20">
        <f t="shared" si="7"/>
        <v>135870.09999999995</v>
      </c>
    </row>
    <row r="84" spans="1:19" x14ac:dyDescent="0.2">
      <c r="A84" s="10">
        <f t="shared" si="0"/>
        <v>48</v>
      </c>
      <c r="B84" s="11">
        <f t="shared" si="1"/>
        <v>44896</v>
      </c>
      <c r="C84" s="15">
        <f t="shared" si="2"/>
        <v>4</v>
      </c>
      <c r="D84" s="12">
        <f>IF(A84="","",IF(variable,IF(OR(A84=1,A84&lt;$I$18*periods_per_year),start_rate,MIN($I$19,IF(MOD(A84-1,$I$21)=0,MAX($I$20,D83+$I$22),D83))),start_rate))</f>
        <v>0.03</v>
      </c>
      <c r="E84" s="13">
        <f t="shared" si="3"/>
        <v>333.12</v>
      </c>
      <c r="F84" s="13">
        <f>IF(A84="","",IF(A84=nper,J83+E84,MIN(J83+E84,IF(D84=D83,F83,IF($E$8="Acc Bi-Weekly",ROUND((-PMT(((1+D84/CP)^(CP/12))-1,(nper-A84+1)*12/26,J83))/2,2),IF($E$8="Acc Weekly",ROUND((-PMT(((1+D84/CP)^(CP/12))-1,(nper-A84+1)*12/52,J83))/4,2),ROUND(-PMT(((1+D84/CP)^(CP/periods_per_year))-1,nper-A84+1,J83),2)))))))</f>
        <v>711.32</v>
      </c>
      <c r="G84" s="13">
        <f>IF(OR(A84="",A84&lt;$X$2),"",IF(J83&lt;=F84,0,IF(IF(AND(A84&gt;=$X$2,MOD(A84-$X$2,int)=0),$X$3,0)+F84&gt;=J83+E84,J83+E84-F84,IF(AND(A84&gt;=$X$2,MOD(A84-$X$2,int)=0),$X$3,0)+IF(IF(AND(A84&gt;=$X$2,MOD(A84-$X$2,int)=0),$X$3,0)+IF(MOD(A84-$X$6,periods_per_year)=0,$X$5,0)+F84&lt;J83+E84,IF(MOD(A84-$X$6,periods_per_year)=0,$X$5,0),J83+E84-IF(AND(A84&gt;=$X$2,MOD(A84-$X$2,int)=0),$X$3,0)-F84))))</f>
        <v>0</v>
      </c>
      <c r="H84" s="14"/>
      <c r="I84" s="13">
        <f t="shared" si="4"/>
        <v>378.20000000000005</v>
      </c>
      <c r="J84" s="13">
        <f t="shared" si="5"/>
        <v>132870.7999999999</v>
      </c>
      <c r="M84" s="17">
        <f>IF(S83="","",IF(OR(M83&gt;=nper,ROUND(S83,2)&lt;=0),"",M83+1))</f>
        <v>41</v>
      </c>
      <c r="N84" s="18">
        <f>IF(M84="","",IF(OR(periods_per_year=26,periods_per_year=52),IF(periods_per_year=26,IF(M84=1,fpdate,N83+14),IF(periods_per_year=52,IF(M84=1,fpdate,N83+7),"n/a")),IF(periods_per_year=24,DATE(YEAR(fpdate),MONTH(fpdate)+(M84-1)/2+IF(AND(DAY(fpdate)&gt;=15,MOD(M84,2)=0),1,0),IF(MOD(M84,2)=0,IF(DAY(fpdate)&gt;=15,DAY(fpdate)-14,DAY(fpdate)+14),DAY(fpdate))),IF(DAY(DATE(YEAR(fpdate),MONTH(fpdate)+M84-1,DAY(fpdate)))&lt;&gt;DAY(fpdate),DATE(YEAR(fpdate),MONTH(fpdate)+M84,0),DATE(YEAR(fpdate),MONTH(fpdate)+M84-1,DAY(fpdate))))))</f>
        <v>44682</v>
      </c>
      <c r="O84" s="19">
        <f>IF(M84="","",IF(variable,IF(M84&lt;MortgageCalculator!$I$18*periods_per_year,start_rate,IF(MortgageCalculator!$I$22&gt;=0,MIN(MortgageCalculator!$I$19,start_rate+MortgageCalculator!$I$22*ROUNDUP((M84-MortgageCalculator!$I$18*periods_per_year)/MortgageCalculator!$I$21,0)),MAX(MortgageCalculator!$I$20,start_rate+MortgageCalculator!$I$22*ROUNDUP((M84-MortgageCalculator!$I$18*periods_per_year)/MortgageCalculator!$I$21,0)))),start_rate))</f>
        <v>0.03</v>
      </c>
      <c r="P84" s="20">
        <f>IF(M84="","",ROUND((((1+O84/CP)^(CP/periods_per_year))-1)*S83,2))</f>
        <v>339.68</v>
      </c>
      <c r="Q84" s="20">
        <f>IF(M84="","",IF(M84=nper,S83+P84,MIN(S83+P84,IF(O84=O83,Q83,ROUND(-PMT(((1+O84/CP)^(CP/periods_per_year))-1,nper-M84+1,S83),2)))))</f>
        <v>711.32</v>
      </c>
      <c r="R84" s="20">
        <f t="shared" si="6"/>
        <v>371.64000000000004</v>
      </c>
      <c r="S84" s="20">
        <f t="shared" si="7"/>
        <v>135498.45999999993</v>
      </c>
    </row>
    <row r="85" spans="1:19" x14ac:dyDescent="0.2">
      <c r="A85" s="10">
        <f t="shared" si="0"/>
        <v>49</v>
      </c>
      <c r="B85" s="11">
        <f t="shared" si="1"/>
        <v>44927</v>
      </c>
      <c r="C85" s="15" t="str">
        <f t="shared" si="2"/>
        <v/>
      </c>
      <c r="D85" s="12">
        <f>IF(A85="","",IF(variable,IF(OR(A85=1,A85&lt;$I$18*periods_per_year),start_rate,MIN($I$19,IF(MOD(A85-1,$I$21)=0,MAX($I$20,D84+$I$22),D84))),start_rate))</f>
        <v>0.03</v>
      </c>
      <c r="E85" s="13">
        <f t="shared" si="3"/>
        <v>332.18</v>
      </c>
      <c r="F85" s="13">
        <f>IF(A85="","",IF(A85=nper,J84+E85,MIN(J84+E85,IF(D85=D84,F84,IF($E$8="Acc Bi-Weekly",ROUND((-PMT(((1+D85/CP)^(CP/12))-1,(nper-A85+1)*12/26,J84))/2,2),IF($E$8="Acc Weekly",ROUND((-PMT(((1+D85/CP)^(CP/12))-1,(nper-A85+1)*12/52,J84))/4,2),ROUND(-PMT(((1+D85/CP)^(CP/periods_per_year))-1,nper-A85+1,J84),2)))))))</f>
        <v>711.32</v>
      </c>
      <c r="G85" s="13">
        <f>IF(OR(A85="",A85&lt;$X$2),"",IF(J84&lt;=F85,0,IF(IF(AND(A85&gt;=$X$2,MOD(A85-$X$2,int)=0),$X$3,0)+F85&gt;=J84+E85,J84+E85-F85,IF(AND(A85&gt;=$X$2,MOD(A85-$X$2,int)=0),$X$3,0)+IF(IF(AND(A85&gt;=$X$2,MOD(A85-$X$2,int)=0),$X$3,0)+IF(MOD(A85-$X$6,periods_per_year)=0,$X$5,0)+F85&lt;J84+E85,IF(MOD(A85-$X$6,periods_per_year)=0,$X$5,0),J84+E85-IF(AND(A85&gt;=$X$2,MOD(A85-$X$2,int)=0),$X$3,0)-F85))))</f>
        <v>0</v>
      </c>
      <c r="H85" s="14"/>
      <c r="I85" s="13">
        <f t="shared" si="4"/>
        <v>379.14000000000004</v>
      </c>
      <c r="J85" s="13">
        <f t="shared" si="5"/>
        <v>132491.65999999989</v>
      </c>
      <c r="M85" s="17">
        <f>IF(S84="","",IF(OR(M84&gt;=nper,ROUND(S84,2)&lt;=0),"",M84+1))</f>
        <v>42</v>
      </c>
      <c r="N85" s="18">
        <f>IF(M85="","",IF(OR(periods_per_year=26,periods_per_year=52),IF(periods_per_year=26,IF(M85=1,fpdate,N84+14),IF(periods_per_year=52,IF(M85=1,fpdate,N84+7),"n/a")),IF(periods_per_year=24,DATE(YEAR(fpdate),MONTH(fpdate)+(M85-1)/2+IF(AND(DAY(fpdate)&gt;=15,MOD(M85,2)=0),1,0),IF(MOD(M85,2)=0,IF(DAY(fpdate)&gt;=15,DAY(fpdate)-14,DAY(fpdate)+14),DAY(fpdate))),IF(DAY(DATE(YEAR(fpdate),MONTH(fpdate)+M85-1,DAY(fpdate)))&lt;&gt;DAY(fpdate),DATE(YEAR(fpdate),MONTH(fpdate)+M85,0),DATE(YEAR(fpdate),MONTH(fpdate)+M85-1,DAY(fpdate))))))</f>
        <v>44713</v>
      </c>
      <c r="O85" s="19">
        <f>IF(M85="","",IF(variable,IF(M85&lt;MortgageCalculator!$I$18*periods_per_year,start_rate,IF(MortgageCalculator!$I$22&gt;=0,MIN(MortgageCalculator!$I$19,start_rate+MortgageCalculator!$I$22*ROUNDUP((M85-MortgageCalculator!$I$18*periods_per_year)/MortgageCalculator!$I$21,0)),MAX(MortgageCalculator!$I$20,start_rate+MortgageCalculator!$I$22*ROUNDUP((M85-MortgageCalculator!$I$18*periods_per_year)/MortgageCalculator!$I$21,0)))),start_rate))</f>
        <v>0.03</v>
      </c>
      <c r="P85" s="20">
        <f>IF(M85="","",ROUND((((1+O85/CP)^(CP/periods_per_year))-1)*S84,2))</f>
        <v>338.75</v>
      </c>
      <c r="Q85" s="20">
        <f>IF(M85="","",IF(M85=nper,S84+P85,MIN(S84+P85,IF(O85=O84,Q84,ROUND(-PMT(((1+O85/CP)^(CP/periods_per_year))-1,nper-M85+1,S84),2)))))</f>
        <v>711.32</v>
      </c>
      <c r="R85" s="20">
        <f t="shared" si="6"/>
        <v>372.57000000000005</v>
      </c>
      <c r="S85" s="20">
        <f t="shared" si="7"/>
        <v>135125.88999999993</v>
      </c>
    </row>
    <row r="86" spans="1:19" x14ac:dyDescent="0.2">
      <c r="A86" s="10">
        <f t="shared" si="0"/>
        <v>50</v>
      </c>
      <c r="B86" s="11">
        <f t="shared" si="1"/>
        <v>44958</v>
      </c>
      <c r="C86" s="15" t="str">
        <f t="shared" si="2"/>
        <v/>
      </c>
      <c r="D86" s="12">
        <f>IF(A86="","",IF(variable,IF(OR(A86=1,A86&lt;$I$18*periods_per_year),start_rate,MIN($I$19,IF(MOD(A86-1,$I$21)=0,MAX($I$20,D85+$I$22),D85))),start_rate))</f>
        <v>0.03</v>
      </c>
      <c r="E86" s="13">
        <f t="shared" si="3"/>
        <v>331.23</v>
      </c>
      <c r="F86" s="13">
        <f>IF(A86="","",IF(A86=nper,J85+E86,MIN(J85+E86,IF(D86=D85,F85,IF($E$8="Acc Bi-Weekly",ROUND((-PMT(((1+D86/CP)^(CP/12))-1,(nper-A86+1)*12/26,J85))/2,2),IF($E$8="Acc Weekly",ROUND((-PMT(((1+D86/CP)^(CP/12))-1,(nper-A86+1)*12/52,J85))/4,2),ROUND(-PMT(((1+D86/CP)^(CP/periods_per_year))-1,nper-A86+1,J85),2)))))))</f>
        <v>711.32</v>
      </c>
      <c r="G86" s="13">
        <f>IF(OR(A86="",A86&lt;$X$2),"",IF(J85&lt;=F86,0,IF(IF(AND(A86&gt;=$X$2,MOD(A86-$X$2,int)=0),$X$3,0)+F86&gt;=J85+E86,J85+E86-F86,IF(AND(A86&gt;=$X$2,MOD(A86-$X$2,int)=0),$X$3,0)+IF(IF(AND(A86&gt;=$X$2,MOD(A86-$X$2,int)=0),$X$3,0)+IF(MOD(A86-$X$6,periods_per_year)=0,$X$5,0)+F86&lt;J85+E86,IF(MOD(A86-$X$6,periods_per_year)=0,$X$5,0),J85+E86-IF(AND(A86&gt;=$X$2,MOD(A86-$X$2,int)=0),$X$3,0)-F86))))</f>
        <v>0</v>
      </c>
      <c r="H86" s="14"/>
      <c r="I86" s="13">
        <f t="shared" si="4"/>
        <v>380.09000000000003</v>
      </c>
      <c r="J86" s="13">
        <f t="shared" si="5"/>
        <v>132111.56999999989</v>
      </c>
      <c r="M86" s="17">
        <f>IF(S85="","",IF(OR(M85&gt;=nper,ROUND(S85,2)&lt;=0),"",M85+1))</f>
        <v>43</v>
      </c>
      <c r="N86" s="18">
        <f>IF(M86="","",IF(OR(periods_per_year=26,periods_per_year=52),IF(periods_per_year=26,IF(M86=1,fpdate,N85+14),IF(periods_per_year=52,IF(M86=1,fpdate,N85+7),"n/a")),IF(periods_per_year=24,DATE(YEAR(fpdate),MONTH(fpdate)+(M86-1)/2+IF(AND(DAY(fpdate)&gt;=15,MOD(M86,2)=0),1,0),IF(MOD(M86,2)=0,IF(DAY(fpdate)&gt;=15,DAY(fpdate)-14,DAY(fpdate)+14),DAY(fpdate))),IF(DAY(DATE(YEAR(fpdate),MONTH(fpdate)+M86-1,DAY(fpdate)))&lt;&gt;DAY(fpdate),DATE(YEAR(fpdate),MONTH(fpdate)+M86,0),DATE(YEAR(fpdate),MONTH(fpdate)+M86-1,DAY(fpdate))))))</f>
        <v>44743</v>
      </c>
      <c r="O86" s="19">
        <f>IF(M86="","",IF(variable,IF(M86&lt;MortgageCalculator!$I$18*periods_per_year,start_rate,IF(MortgageCalculator!$I$22&gt;=0,MIN(MortgageCalculator!$I$19,start_rate+MortgageCalculator!$I$22*ROUNDUP((M86-MortgageCalculator!$I$18*periods_per_year)/MortgageCalculator!$I$21,0)),MAX(MortgageCalculator!$I$20,start_rate+MortgageCalculator!$I$22*ROUNDUP((M86-MortgageCalculator!$I$18*periods_per_year)/MortgageCalculator!$I$21,0)))),start_rate))</f>
        <v>0.03</v>
      </c>
      <c r="P86" s="20">
        <f>IF(M86="","",ROUND((((1+O86/CP)^(CP/periods_per_year))-1)*S85,2))</f>
        <v>337.81</v>
      </c>
      <c r="Q86" s="20">
        <f>IF(M86="","",IF(M86=nper,S85+P86,MIN(S85+P86,IF(O86=O85,Q85,ROUND(-PMT(((1+O86/CP)^(CP/periods_per_year))-1,nper-M86+1,S85),2)))))</f>
        <v>711.32</v>
      </c>
      <c r="R86" s="20">
        <f t="shared" si="6"/>
        <v>373.51000000000005</v>
      </c>
      <c r="S86" s="20">
        <f t="shared" si="7"/>
        <v>134752.37999999992</v>
      </c>
    </row>
    <row r="87" spans="1:19" x14ac:dyDescent="0.2">
      <c r="A87" s="10">
        <f t="shared" si="0"/>
        <v>51</v>
      </c>
      <c r="B87" s="11">
        <f t="shared" si="1"/>
        <v>44986</v>
      </c>
      <c r="C87" s="15" t="str">
        <f t="shared" si="2"/>
        <v/>
      </c>
      <c r="D87" s="12">
        <f>IF(A87="","",IF(variable,IF(OR(A87=1,A87&lt;$I$18*periods_per_year),start_rate,MIN($I$19,IF(MOD(A87-1,$I$21)=0,MAX($I$20,D86+$I$22),D86))),start_rate))</f>
        <v>0.03</v>
      </c>
      <c r="E87" s="13">
        <f t="shared" si="3"/>
        <v>330.28</v>
      </c>
      <c r="F87" s="13">
        <f>IF(A87="","",IF(A87=nper,J86+E87,MIN(J86+E87,IF(D87=D86,F86,IF($E$8="Acc Bi-Weekly",ROUND((-PMT(((1+D87/CP)^(CP/12))-1,(nper-A87+1)*12/26,J86))/2,2),IF($E$8="Acc Weekly",ROUND((-PMT(((1+D87/CP)^(CP/12))-1,(nper-A87+1)*12/52,J86))/4,2),ROUND(-PMT(((1+D87/CP)^(CP/periods_per_year))-1,nper-A87+1,J86),2)))))))</f>
        <v>711.32</v>
      </c>
      <c r="G87" s="13">
        <f>IF(OR(A87="",A87&lt;$X$2),"",IF(J86&lt;=F87,0,IF(IF(AND(A87&gt;=$X$2,MOD(A87-$X$2,int)=0),$X$3,0)+F87&gt;=J86+E87,J86+E87-F87,IF(AND(A87&gt;=$X$2,MOD(A87-$X$2,int)=0),$X$3,0)+IF(IF(AND(A87&gt;=$X$2,MOD(A87-$X$2,int)=0),$X$3,0)+IF(MOD(A87-$X$6,periods_per_year)=0,$X$5,0)+F87&lt;J86+E87,IF(MOD(A87-$X$6,periods_per_year)=0,$X$5,0),J86+E87-IF(AND(A87&gt;=$X$2,MOD(A87-$X$2,int)=0),$X$3,0)-F87))))</f>
        <v>0</v>
      </c>
      <c r="H87" s="14"/>
      <c r="I87" s="13">
        <f t="shared" si="4"/>
        <v>381.04000000000008</v>
      </c>
      <c r="J87" s="13">
        <f t="shared" si="5"/>
        <v>131730.52999999988</v>
      </c>
      <c r="M87" s="17">
        <f>IF(S86="","",IF(OR(M86&gt;=nper,ROUND(S86,2)&lt;=0),"",M86+1))</f>
        <v>44</v>
      </c>
      <c r="N87" s="18">
        <f>IF(M87="","",IF(OR(periods_per_year=26,periods_per_year=52),IF(periods_per_year=26,IF(M87=1,fpdate,N86+14),IF(periods_per_year=52,IF(M87=1,fpdate,N86+7),"n/a")),IF(periods_per_year=24,DATE(YEAR(fpdate),MONTH(fpdate)+(M87-1)/2+IF(AND(DAY(fpdate)&gt;=15,MOD(M87,2)=0),1,0),IF(MOD(M87,2)=0,IF(DAY(fpdate)&gt;=15,DAY(fpdate)-14,DAY(fpdate)+14),DAY(fpdate))),IF(DAY(DATE(YEAR(fpdate),MONTH(fpdate)+M87-1,DAY(fpdate)))&lt;&gt;DAY(fpdate),DATE(YEAR(fpdate),MONTH(fpdate)+M87,0),DATE(YEAR(fpdate),MONTH(fpdate)+M87-1,DAY(fpdate))))))</f>
        <v>44774</v>
      </c>
      <c r="O87" s="19">
        <f>IF(M87="","",IF(variable,IF(M87&lt;MortgageCalculator!$I$18*periods_per_year,start_rate,IF(MortgageCalculator!$I$22&gt;=0,MIN(MortgageCalculator!$I$19,start_rate+MortgageCalculator!$I$22*ROUNDUP((M87-MortgageCalculator!$I$18*periods_per_year)/MortgageCalculator!$I$21,0)),MAX(MortgageCalculator!$I$20,start_rate+MortgageCalculator!$I$22*ROUNDUP((M87-MortgageCalculator!$I$18*periods_per_year)/MortgageCalculator!$I$21,0)))),start_rate))</f>
        <v>0.03</v>
      </c>
      <c r="P87" s="20">
        <f>IF(M87="","",ROUND((((1+O87/CP)^(CP/periods_per_year))-1)*S86,2))</f>
        <v>336.88</v>
      </c>
      <c r="Q87" s="20">
        <f>IF(M87="","",IF(M87=nper,S86+P87,MIN(S86+P87,IF(O87=O86,Q86,ROUND(-PMT(((1+O87/CP)^(CP/periods_per_year))-1,nper-M87+1,S86),2)))))</f>
        <v>711.32</v>
      </c>
      <c r="R87" s="20">
        <f t="shared" si="6"/>
        <v>374.44000000000005</v>
      </c>
      <c r="S87" s="20">
        <f t="shared" si="7"/>
        <v>134377.93999999992</v>
      </c>
    </row>
    <row r="88" spans="1:19" x14ac:dyDescent="0.2">
      <c r="A88" s="10">
        <f t="shared" si="0"/>
        <v>52</v>
      </c>
      <c r="B88" s="11">
        <f t="shared" si="1"/>
        <v>45017</v>
      </c>
      <c r="C88" s="15" t="str">
        <f t="shared" si="2"/>
        <v/>
      </c>
      <c r="D88" s="12">
        <f>IF(A88="","",IF(variable,IF(OR(A88=1,A88&lt;$I$18*periods_per_year),start_rate,MIN($I$19,IF(MOD(A88-1,$I$21)=0,MAX($I$20,D87+$I$22),D87))),start_rate))</f>
        <v>0.03</v>
      </c>
      <c r="E88" s="13">
        <f t="shared" si="3"/>
        <v>329.33</v>
      </c>
      <c r="F88" s="13">
        <f>IF(A88="","",IF(A88=nper,J87+E88,MIN(J87+E88,IF(D88=D87,F87,IF($E$8="Acc Bi-Weekly",ROUND((-PMT(((1+D88/CP)^(CP/12))-1,(nper-A88+1)*12/26,J87))/2,2),IF($E$8="Acc Weekly",ROUND((-PMT(((1+D88/CP)^(CP/12))-1,(nper-A88+1)*12/52,J87))/4,2),ROUND(-PMT(((1+D88/CP)^(CP/periods_per_year))-1,nper-A88+1,J87),2)))))))</f>
        <v>711.32</v>
      </c>
      <c r="G88" s="13">
        <f>IF(OR(A88="",A88&lt;$X$2),"",IF(J87&lt;=F88,0,IF(IF(AND(A88&gt;=$X$2,MOD(A88-$X$2,int)=0),$X$3,0)+F88&gt;=J87+E88,J87+E88-F88,IF(AND(A88&gt;=$X$2,MOD(A88-$X$2,int)=0),$X$3,0)+IF(IF(AND(A88&gt;=$X$2,MOD(A88-$X$2,int)=0),$X$3,0)+IF(MOD(A88-$X$6,periods_per_year)=0,$X$5,0)+F88&lt;J87+E88,IF(MOD(A88-$X$6,periods_per_year)=0,$X$5,0),J87+E88-IF(AND(A88&gt;=$X$2,MOD(A88-$X$2,int)=0),$X$3,0)-F88))))</f>
        <v>0</v>
      </c>
      <c r="H88" s="14"/>
      <c r="I88" s="13">
        <f t="shared" si="4"/>
        <v>381.99000000000007</v>
      </c>
      <c r="J88" s="13">
        <f t="shared" si="5"/>
        <v>131348.53999999989</v>
      </c>
      <c r="M88" s="17">
        <f>IF(S87="","",IF(OR(M87&gt;=nper,ROUND(S87,2)&lt;=0),"",M87+1))</f>
        <v>45</v>
      </c>
      <c r="N88" s="18">
        <f>IF(M88="","",IF(OR(periods_per_year=26,periods_per_year=52),IF(periods_per_year=26,IF(M88=1,fpdate,N87+14),IF(periods_per_year=52,IF(M88=1,fpdate,N87+7),"n/a")),IF(periods_per_year=24,DATE(YEAR(fpdate),MONTH(fpdate)+(M88-1)/2+IF(AND(DAY(fpdate)&gt;=15,MOD(M88,2)=0),1,0),IF(MOD(M88,2)=0,IF(DAY(fpdate)&gt;=15,DAY(fpdate)-14,DAY(fpdate)+14),DAY(fpdate))),IF(DAY(DATE(YEAR(fpdate),MONTH(fpdate)+M88-1,DAY(fpdate)))&lt;&gt;DAY(fpdate),DATE(YEAR(fpdate),MONTH(fpdate)+M88,0),DATE(YEAR(fpdate),MONTH(fpdate)+M88-1,DAY(fpdate))))))</f>
        <v>44805</v>
      </c>
      <c r="O88" s="19">
        <f>IF(M88="","",IF(variable,IF(M88&lt;MortgageCalculator!$I$18*periods_per_year,start_rate,IF(MortgageCalculator!$I$22&gt;=0,MIN(MortgageCalculator!$I$19,start_rate+MortgageCalculator!$I$22*ROUNDUP((M88-MortgageCalculator!$I$18*periods_per_year)/MortgageCalculator!$I$21,0)),MAX(MortgageCalculator!$I$20,start_rate+MortgageCalculator!$I$22*ROUNDUP((M88-MortgageCalculator!$I$18*periods_per_year)/MortgageCalculator!$I$21,0)))),start_rate))</f>
        <v>0.03</v>
      </c>
      <c r="P88" s="20">
        <f>IF(M88="","",ROUND((((1+O88/CP)^(CP/periods_per_year))-1)*S87,2))</f>
        <v>335.94</v>
      </c>
      <c r="Q88" s="20">
        <f>IF(M88="","",IF(M88=nper,S87+P88,MIN(S87+P88,IF(O88=O87,Q87,ROUND(-PMT(((1+O88/CP)^(CP/periods_per_year))-1,nper-M88+1,S87),2)))))</f>
        <v>711.32</v>
      </c>
      <c r="R88" s="20">
        <f t="shared" si="6"/>
        <v>375.38000000000005</v>
      </c>
      <c r="S88" s="20">
        <f t="shared" si="7"/>
        <v>134002.55999999991</v>
      </c>
    </row>
    <row r="89" spans="1:19" x14ac:dyDescent="0.2">
      <c r="A89" s="10">
        <f t="shared" si="0"/>
        <v>53</v>
      </c>
      <c r="B89" s="11">
        <f t="shared" si="1"/>
        <v>45047</v>
      </c>
      <c r="C89" s="15" t="str">
        <f t="shared" si="2"/>
        <v/>
      </c>
      <c r="D89" s="12">
        <f>IF(A89="","",IF(variable,IF(OR(A89=1,A89&lt;$I$18*periods_per_year),start_rate,MIN($I$19,IF(MOD(A89-1,$I$21)=0,MAX($I$20,D88+$I$22),D88))),start_rate))</f>
        <v>0.03</v>
      </c>
      <c r="E89" s="13">
        <f t="shared" si="3"/>
        <v>328.37</v>
      </c>
      <c r="F89" s="13">
        <f>IF(A89="","",IF(A89=nper,J88+E89,MIN(J88+E89,IF(D89=D88,F88,IF($E$8="Acc Bi-Weekly",ROUND((-PMT(((1+D89/CP)^(CP/12))-1,(nper-A89+1)*12/26,J88))/2,2),IF($E$8="Acc Weekly",ROUND((-PMT(((1+D89/CP)^(CP/12))-1,(nper-A89+1)*12/52,J88))/4,2),ROUND(-PMT(((1+D89/CP)^(CP/periods_per_year))-1,nper-A89+1,J88),2)))))))</f>
        <v>711.32</v>
      </c>
      <c r="G89" s="13">
        <f>IF(OR(A89="",A89&lt;$X$2),"",IF(J88&lt;=F89,0,IF(IF(AND(A89&gt;=$X$2,MOD(A89-$X$2,int)=0),$X$3,0)+F89&gt;=J88+E89,J88+E89-F89,IF(AND(A89&gt;=$X$2,MOD(A89-$X$2,int)=0),$X$3,0)+IF(IF(AND(A89&gt;=$X$2,MOD(A89-$X$2,int)=0),$X$3,0)+IF(MOD(A89-$X$6,periods_per_year)=0,$X$5,0)+F89&lt;J88+E89,IF(MOD(A89-$X$6,periods_per_year)=0,$X$5,0),J88+E89-IF(AND(A89&gt;=$X$2,MOD(A89-$X$2,int)=0),$X$3,0)-F89))))</f>
        <v>0</v>
      </c>
      <c r="H89" s="14"/>
      <c r="I89" s="13">
        <f t="shared" si="4"/>
        <v>382.95000000000005</v>
      </c>
      <c r="J89" s="13">
        <f t="shared" si="5"/>
        <v>130965.58999999989</v>
      </c>
      <c r="M89" s="17">
        <f>IF(S88="","",IF(OR(M88&gt;=nper,ROUND(S88,2)&lt;=0),"",M88+1))</f>
        <v>46</v>
      </c>
      <c r="N89" s="18">
        <f>IF(M89="","",IF(OR(periods_per_year=26,periods_per_year=52),IF(periods_per_year=26,IF(M89=1,fpdate,N88+14),IF(periods_per_year=52,IF(M89=1,fpdate,N88+7),"n/a")),IF(periods_per_year=24,DATE(YEAR(fpdate),MONTH(fpdate)+(M89-1)/2+IF(AND(DAY(fpdate)&gt;=15,MOD(M89,2)=0),1,0),IF(MOD(M89,2)=0,IF(DAY(fpdate)&gt;=15,DAY(fpdate)-14,DAY(fpdate)+14),DAY(fpdate))),IF(DAY(DATE(YEAR(fpdate),MONTH(fpdate)+M89-1,DAY(fpdate)))&lt;&gt;DAY(fpdate),DATE(YEAR(fpdate),MONTH(fpdate)+M89,0),DATE(YEAR(fpdate),MONTH(fpdate)+M89-1,DAY(fpdate))))))</f>
        <v>44835</v>
      </c>
      <c r="O89" s="19">
        <f>IF(M89="","",IF(variable,IF(M89&lt;MortgageCalculator!$I$18*periods_per_year,start_rate,IF(MortgageCalculator!$I$22&gt;=0,MIN(MortgageCalculator!$I$19,start_rate+MortgageCalculator!$I$22*ROUNDUP((M89-MortgageCalculator!$I$18*periods_per_year)/MortgageCalculator!$I$21,0)),MAX(MortgageCalculator!$I$20,start_rate+MortgageCalculator!$I$22*ROUNDUP((M89-MortgageCalculator!$I$18*periods_per_year)/MortgageCalculator!$I$21,0)))),start_rate))</f>
        <v>0.03</v>
      </c>
      <c r="P89" s="20">
        <f>IF(M89="","",ROUND((((1+O89/CP)^(CP/periods_per_year))-1)*S88,2))</f>
        <v>335.01</v>
      </c>
      <c r="Q89" s="20">
        <f>IF(M89="","",IF(M89=nper,S88+P89,MIN(S88+P89,IF(O89=O88,Q88,ROUND(-PMT(((1+O89/CP)^(CP/periods_per_year))-1,nper-M89+1,S88),2)))))</f>
        <v>711.32</v>
      </c>
      <c r="R89" s="20">
        <f t="shared" si="6"/>
        <v>376.31000000000006</v>
      </c>
      <c r="S89" s="20">
        <f t="shared" si="7"/>
        <v>133626.24999999991</v>
      </c>
    </row>
    <row r="90" spans="1:19" x14ac:dyDescent="0.2">
      <c r="A90" s="10">
        <f t="shared" si="0"/>
        <v>54</v>
      </c>
      <c r="B90" s="11">
        <f t="shared" si="1"/>
        <v>45078</v>
      </c>
      <c r="C90" s="15" t="str">
        <f t="shared" si="2"/>
        <v/>
      </c>
      <c r="D90" s="12">
        <f>IF(A90="","",IF(variable,IF(OR(A90=1,A90&lt;$I$18*periods_per_year),start_rate,MIN($I$19,IF(MOD(A90-1,$I$21)=0,MAX($I$20,D89+$I$22),D89))),start_rate))</f>
        <v>0.03</v>
      </c>
      <c r="E90" s="13">
        <f t="shared" si="3"/>
        <v>327.41000000000003</v>
      </c>
      <c r="F90" s="13">
        <f>IF(A90="","",IF(A90=nper,J89+E90,MIN(J89+E90,IF(D90=D89,F89,IF($E$8="Acc Bi-Weekly",ROUND((-PMT(((1+D90/CP)^(CP/12))-1,(nper-A90+1)*12/26,J89))/2,2),IF($E$8="Acc Weekly",ROUND((-PMT(((1+D90/CP)^(CP/12))-1,(nper-A90+1)*12/52,J89))/4,2),ROUND(-PMT(((1+D90/CP)^(CP/periods_per_year))-1,nper-A90+1,J89),2)))))))</f>
        <v>711.32</v>
      </c>
      <c r="G90" s="13">
        <f>IF(OR(A90="",A90&lt;$X$2),"",IF(J89&lt;=F90,0,IF(IF(AND(A90&gt;=$X$2,MOD(A90-$X$2,int)=0),$X$3,0)+F90&gt;=J89+E90,J89+E90-F90,IF(AND(A90&gt;=$X$2,MOD(A90-$X$2,int)=0),$X$3,0)+IF(IF(AND(A90&gt;=$X$2,MOD(A90-$X$2,int)=0),$X$3,0)+IF(MOD(A90-$X$6,periods_per_year)=0,$X$5,0)+F90&lt;J89+E90,IF(MOD(A90-$X$6,periods_per_year)=0,$X$5,0),J89+E90-IF(AND(A90&gt;=$X$2,MOD(A90-$X$2,int)=0),$X$3,0)-F90))))</f>
        <v>0</v>
      </c>
      <c r="H90" s="14"/>
      <c r="I90" s="13">
        <f t="shared" si="4"/>
        <v>383.91</v>
      </c>
      <c r="J90" s="13">
        <f t="shared" si="5"/>
        <v>130581.67999999989</v>
      </c>
      <c r="M90" s="17">
        <f>IF(S89="","",IF(OR(M89&gt;=nper,ROUND(S89,2)&lt;=0),"",M89+1))</f>
        <v>47</v>
      </c>
      <c r="N90" s="18">
        <f>IF(M90="","",IF(OR(periods_per_year=26,periods_per_year=52),IF(periods_per_year=26,IF(M90=1,fpdate,N89+14),IF(periods_per_year=52,IF(M90=1,fpdate,N89+7),"n/a")),IF(periods_per_year=24,DATE(YEAR(fpdate),MONTH(fpdate)+(M90-1)/2+IF(AND(DAY(fpdate)&gt;=15,MOD(M90,2)=0),1,0),IF(MOD(M90,2)=0,IF(DAY(fpdate)&gt;=15,DAY(fpdate)-14,DAY(fpdate)+14),DAY(fpdate))),IF(DAY(DATE(YEAR(fpdate),MONTH(fpdate)+M90-1,DAY(fpdate)))&lt;&gt;DAY(fpdate),DATE(YEAR(fpdate),MONTH(fpdate)+M90,0),DATE(YEAR(fpdate),MONTH(fpdate)+M90-1,DAY(fpdate))))))</f>
        <v>44866</v>
      </c>
      <c r="O90" s="19">
        <f>IF(M90="","",IF(variable,IF(M90&lt;MortgageCalculator!$I$18*periods_per_year,start_rate,IF(MortgageCalculator!$I$22&gt;=0,MIN(MortgageCalculator!$I$19,start_rate+MortgageCalculator!$I$22*ROUNDUP((M90-MortgageCalculator!$I$18*periods_per_year)/MortgageCalculator!$I$21,0)),MAX(MortgageCalculator!$I$20,start_rate+MortgageCalculator!$I$22*ROUNDUP((M90-MortgageCalculator!$I$18*periods_per_year)/MortgageCalculator!$I$21,0)))),start_rate))</f>
        <v>0.03</v>
      </c>
      <c r="P90" s="20">
        <f>IF(M90="","",ROUND((((1+O90/CP)^(CP/periods_per_year))-1)*S89,2))</f>
        <v>334.07</v>
      </c>
      <c r="Q90" s="20">
        <f>IF(M90="","",IF(M90=nper,S89+P90,MIN(S89+P90,IF(O90=O89,Q89,ROUND(-PMT(((1+O90/CP)^(CP/periods_per_year))-1,nper-M90+1,S89),2)))))</f>
        <v>711.32</v>
      </c>
      <c r="R90" s="20">
        <f t="shared" si="6"/>
        <v>377.25000000000006</v>
      </c>
      <c r="S90" s="20">
        <f t="shared" si="7"/>
        <v>133248.99999999991</v>
      </c>
    </row>
    <row r="91" spans="1:19" x14ac:dyDescent="0.2">
      <c r="A91" s="10">
        <f t="shared" si="0"/>
        <v>55</v>
      </c>
      <c r="B91" s="11">
        <f t="shared" si="1"/>
        <v>45108</v>
      </c>
      <c r="C91" s="15" t="str">
        <f t="shared" si="2"/>
        <v/>
      </c>
      <c r="D91" s="12">
        <f>IF(A91="","",IF(variable,IF(OR(A91=1,A91&lt;$I$18*periods_per_year),start_rate,MIN($I$19,IF(MOD(A91-1,$I$21)=0,MAX($I$20,D90+$I$22),D90))),start_rate))</f>
        <v>0.03</v>
      </c>
      <c r="E91" s="13">
        <f t="shared" si="3"/>
        <v>326.45</v>
      </c>
      <c r="F91" s="13">
        <f>IF(A91="","",IF(A91=nper,J90+E91,MIN(J90+E91,IF(D91=D90,F90,IF($E$8="Acc Bi-Weekly",ROUND((-PMT(((1+D91/CP)^(CP/12))-1,(nper-A91+1)*12/26,J90))/2,2),IF($E$8="Acc Weekly",ROUND((-PMT(((1+D91/CP)^(CP/12))-1,(nper-A91+1)*12/52,J90))/4,2),ROUND(-PMT(((1+D91/CP)^(CP/periods_per_year))-1,nper-A91+1,J90),2)))))))</f>
        <v>711.32</v>
      </c>
      <c r="G91" s="13">
        <f>IF(OR(A91="",A91&lt;$X$2),"",IF(J90&lt;=F91,0,IF(IF(AND(A91&gt;=$X$2,MOD(A91-$X$2,int)=0),$X$3,0)+F91&gt;=J90+E91,J90+E91-F91,IF(AND(A91&gt;=$X$2,MOD(A91-$X$2,int)=0),$X$3,0)+IF(IF(AND(A91&gt;=$X$2,MOD(A91-$X$2,int)=0),$X$3,0)+IF(MOD(A91-$X$6,periods_per_year)=0,$X$5,0)+F91&lt;J90+E91,IF(MOD(A91-$X$6,periods_per_year)=0,$X$5,0),J90+E91-IF(AND(A91&gt;=$X$2,MOD(A91-$X$2,int)=0),$X$3,0)-F91))))</f>
        <v>0</v>
      </c>
      <c r="H91" s="14"/>
      <c r="I91" s="13">
        <f t="shared" si="4"/>
        <v>384.87000000000006</v>
      </c>
      <c r="J91" s="13">
        <f t="shared" si="5"/>
        <v>130196.8099999999</v>
      </c>
      <c r="M91" s="17">
        <f>IF(S90="","",IF(OR(M90&gt;=nper,ROUND(S90,2)&lt;=0),"",M90+1))</f>
        <v>48</v>
      </c>
      <c r="N91" s="18">
        <f>IF(M91="","",IF(OR(periods_per_year=26,periods_per_year=52),IF(periods_per_year=26,IF(M91=1,fpdate,N90+14),IF(periods_per_year=52,IF(M91=1,fpdate,N90+7),"n/a")),IF(periods_per_year=24,DATE(YEAR(fpdate),MONTH(fpdate)+(M91-1)/2+IF(AND(DAY(fpdate)&gt;=15,MOD(M91,2)=0),1,0),IF(MOD(M91,2)=0,IF(DAY(fpdate)&gt;=15,DAY(fpdate)-14,DAY(fpdate)+14),DAY(fpdate))),IF(DAY(DATE(YEAR(fpdate),MONTH(fpdate)+M91-1,DAY(fpdate)))&lt;&gt;DAY(fpdate),DATE(YEAR(fpdate),MONTH(fpdate)+M91,0),DATE(YEAR(fpdate),MONTH(fpdate)+M91-1,DAY(fpdate))))))</f>
        <v>44896</v>
      </c>
      <c r="O91" s="19">
        <f>IF(M91="","",IF(variable,IF(M91&lt;MortgageCalculator!$I$18*periods_per_year,start_rate,IF(MortgageCalculator!$I$22&gt;=0,MIN(MortgageCalculator!$I$19,start_rate+MortgageCalculator!$I$22*ROUNDUP((M91-MortgageCalculator!$I$18*periods_per_year)/MortgageCalculator!$I$21,0)),MAX(MortgageCalculator!$I$20,start_rate+MortgageCalculator!$I$22*ROUNDUP((M91-MortgageCalculator!$I$18*periods_per_year)/MortgageCalculator!$I$21,0)))),start_rate))</f>
        <v>0.03</v>
      </c>
      <c r="P91" s="20">
        <f>IF(M91="","",ROUND((((1+O91/CP)^(CP/periods_per_year))-1)*S90,2))</f>
        <v>333.12</v>
      </c>
      <c r="Q91" s="20">
        <f>IF(M91="","",IF(M91=nper,S90+P91,MIN(S90+P91,IF(O91=O90,Q90,ROUND(-PMT(((1+O91/CP)^(CP/periods_per_year))-1,nper-M91+1,S90),2)))))</f>
        <v>711.32</v>
      </c>
      <c r="R91" s="20">
        <f t="shared" si="6"/>
        <v>378.20000000000005</v>
      </c>
      <c r="S91" s="20">
        <f t="shared" si="7"/>
        <v>132870.7999999999</v>
      </c>
    </row>
    <row r="92" spans="1:19" x14ac:dyDescent="0.2">
      <c r="A92" s="10">
        <f t="shared" si="0"/>
        <v>56</v>
      </c>
      <c r="B92" s="11">
        <f t="shared" si="1"/>
        <v>45139</v>
      </c>
      <c r="C92" s="15" t="str">
        <f t="shared" si="2"/>
        <v/>
      </c>
      <c r="D92" s="12">
        <f>IF(A92="","",IF(variable,IF(OR(A92=1,A92&lt;$I$18*periods_per_year),start_rate,MIN($I$19,IF(MOD(A92-1,$I$21)=0,MAX($I$20,D91+$I$22),D91))),start_rate))</f>
        <v>0.03</v>
      </c>
      <c r="E92" s="13">
        <f t="shared" si="3"/>
        <v>325.49</v>
      </c>
      <c r="F92" s="13">
        <f>IF(A92="","",IF(A92=nper,J91+E92,MIN(J91+E92,IF(D92=D91,F91,IF($E$8="Acc Bi-Weekly",ROUND((-PMT(((1+D92/CP)^(CP/12))-1,(nper-A92+1)*12/26,J91))/2,2),IF($E$8="Acc Weekly",ROUND((-PMT(((1+D92/CP)^(CP/12))-1,(nper-A92+1)*12/52,J91))/4,2),ROUND(-PMT(((1+D92/CP)^(CP/periods_per_year))-1,nper-A92+1,J91),2)))))))</f>
        <v>711.32</v>
      </c>
      <c r="G92" s="13">
        <f>IF(OR(A92="",A92&lt;$X$2),"",IF(J91&lt;=F92,0,IF(IF(AND(A92&gt;=$X$2,MOD(A92-$X$2,int)=0),$X$3,0)+F92&gt;=J91+E92,J91+E92-F92,IF(AND(A92&gt;=$X$2,MOD(A92-$X$2,int)=0),$X$3,0)+IF(IF(AND(A92&gt;=$X$2,MOD(A92-$X$2,int)=0),$X$3,0)+IF(MOD(A92-$X$6,periods_per_year)=0,$X$5,0)+F92&lt;J91+E92,IF(MOD(A92-$X$6,periods_per_year)=0,$X$5,0),J91+E92-IF(AND(A92&gt;=$X$2,MOD(A92-$X$2,int)=0),$X$3,0)-F92))))</f>
        <v>0</v>
      </c>
      <c r="H92" s="14"/>
      <c r="I92" s="13">
        <f t="shared" si="4"/>
        <v>385.83000000000004</v>
      </c>
      <c r="J92" s="13">
        <f t="shared" si="5"/>
        <v>129810.97999999989</v>
      </c>
      <c r="M92" s="17">
        <f>IF(S91="","",IF(OR(M91&gt;=nper,ROUND(S91,2)&lt;=0),"",M91+1))</f>
        <v>49</v>
      </c>
      <c r="N92" s="18">
        <f>IF(M92="","",IF(OR(periods_per_year=26,periods_per_year=52),IF(periods_per_year=26,IF(M92=1,fpdate,N91+14),IF(periods_per_year=52,IF(M92=1,fpdate,N91+7),"n/a")),IF(periods_per_year=24,DATE(YEAR(fpdate),MONTH(fpdate)+(M92-1)/2+IF(AND(DAY(fpdate)&gt;=15,MOD(M92,2)=0),1,0),IF(MOD(M92,2)=0,IF(DAY(fpdate)&gt;=15,DAY(fpdate)-14,DAY(fpdate)+14),DAY(fpdate))),IF(DAY(DATE(YEAR(fpdate),MONTH(fpdate)+M92-1,DAY(fpdate)))&lt;&gt;DAY(fpdate),DATE(YEAR(fpdate),MONTH(fpdate)+M92,0),DATE(YEAR(fpdate),MONTH(fpdate)+M92-1,DAY(fpdate))))))</f>
        <v>44927</v>
      </c>
      <c r="O92" s="19">
        <f>IF(M92="","",IF(variable,IF(M92&lt;MortgageCalculator!$I$18*periods_per_year,start_rate,IF(MortgageCalculator!$I$22&gt;=0,MIN(MortgageCalculator!$I$19,start_rate+MortgageCalculator!$I$22*ROUNDUP((M92-MortgageCalculator!$I$18*periods_per_year)/MortgageCalculator!$I$21,0)),MAX(MortgageCalculator!$I$20,start_rate+MortgageCalculator!$I$22*ROUNDUP((M92-MortgageCalculator!$I$18*periods_per_year)/MortgageCalculator!$I$21,0)))),start_rate))</f>
        <v>0.03</v>
      </c>
      <c r="P92" s="20">
        <f>IF(M92="","",ROUND((((1+O92/CP)^(CP/periods_per_year))-1)*S91,2))</f>
        <v>332.18</v>
      </c>
      <c r="Q92" s="20">
        <f>IF(M92="","",IF(M92=nper,S91+P92,MIN(S91+P92,IF(O92=O91,Q91,ROUND(-PMT(((1+O92/CP)^(CP/periods_per_year))-1,nper-M92+1,S91),2)))))</f>
        <v>711.32</v>
      </c>
      <c r="R92" s="20">
        <f t="shared" si="6"/>
        <v>379.14000000000004</v>
      </c>
      <c r="S92" s="20">
        <f t="shared" si="7"/>
        <v>132491.65999999989</v>
      </c>
    </row>
    <row r="93" spans="1:19" x14ac:dyDescent="0.2">
      <c r="A93" s="10">
        <f t="shared" si="0"/>
        <v>57</v>
      </c>
      <c r="B93" s="11">
        <f t="shared" si="1"/>
        <v>45170</v>
      </c>
      <c r="C93" s="15" t="str">
        <f t="shared" si="2"/>
        <v/>
      </c>
      <c r="D93" s="12">
        <f>IF(A93="","",IF(variable,IF(OR(A93=1,A93&lt;$I$18*periods_per_year),start_rate,MIN($I$19,IF(MOD(A93-1,$I$21)=0,MAX($I$20,D92+$I$22),D92))),start_rate))</f>
        <v>0.03</v>
      </c>
      <c r="E93" s="13">
        <f t="shared" si="3"/>
        <v>324.52999999999997</v>
      </c>
      <c r="F93" s="13">
        <f>IF(A93="","",IF(A93=nper,J92+E93,MIN(J92+E93,IF(D93=D92,F92,IF($E$8="Acc Bi-Weekly",ROUND((-PMT(((1+D93/CP)^(CP/12))-1,(nper-A93+1)*12/26,J92))/2,2),IF($E$8="Acc Weekly",ROUND((-PMT(((1+D93/CP)^(CP/12))-1,(nper-A93+1)*12/52,J92))/4,2),ROUND(-PMT(((1+D93/CP)^(CP/periods_per_year))-1,nper-A93+1,J92),2)))))))</f>
        <v>711.32</v>
      </c>
      <c r="G93" s="13">
        <f>IF(OR(A93="",A93&lt;$X$2),"",IF(J92&lt;=F93,0,IF(IF(AND(A93&gt;=$X$2,MOD(A93-$X$2,int)=0),$X$3,0)+F93&gt;=J92+E93,J92+E93-F93,IF(AND(A93&gt;=$X$2,MOD(A93-$X$2,int)=0),$X$3,0)+IF(IF(AND(A93&gt;=$X$2,MOD(A93-$X$2,int)=0),$X$3,0)+IF(MOD(A93-$X$6,periods_per_year)=0,$X$5,0)+F93&lt;J92+E93,IF(MOD(A93-$X$6,periods_per_year)=0,$X$5,0),J92+E93-IF(AND(A93&gt;=$X$2,MOD(A93-$X$2,int)=0),$X$3,0)-F93))))</f>
        <v>0</v>
      </c>
      <c r="H93" s="14"/>
      <c r="I93" s="13">
        <f t="shared" si="4"/>
        <v>386.79000000000008</v>
      </c>
      <c r="J93" s="13">
        <f t="shared" si="5"/>
        <v>129424.1899999999</v>
      </c>
      <c r="M93" s="17">
        <f>IF(S92="","",IF(OR(M92&gt;=nper,ROUND(S92,2)&lt;=0),"",M92+1))</f>
        <v>50</v>
      </c>
      <c r="N93" s="18">
        <f>IF(M93="","",IF(OR(periods_per_year=26,periods_per_year=52),IF(periods_per_year=26,IF(M93=1,fpdate,N92+14),IF(periods_per_year=52,IF(M93=1,fpdate,N92+7),"n/a")),IF(periods_per_year=24,DATE(YEAR(fpdate),MONTH(fpdate)+(M93-1)/2+IF(AND(DAY(fpdate)&gt;=15,MOD(M93,2)=0),1,0),IF(MOD(M93,2)=0,IF(DAY(fpdate)&gt;=15,DAY(fpdate)-14,DAY(fpdate)+14),DAY(fpdate))),IF(DAY(DATE(YEAR(fpdate),MONTH(fpdate)+M93-1,DAY(fpdate)))&lt;&gt;DAY(fpdate),DATE(YEAR(fpdate),MONTH(fpdate)+M93,0),DATE(YEAR(fpdate),MONTH(fpdate)+M93-1,DAY(fpdate))))))</f>
        <v>44958</v>
      </c>
      <c r="O93" s="19">
        <f>IF(M93="","",IF(variable,IF(M93&lt;MortgageCalculator!$I$18*periods_per_year,start_rate,IF(MortgageCalculator!$I$22&gt;=0,MIN(MortgageCalculator!$I$19,start_rate+MortgageCalculator!$I$22*ROUNDUP((M93-MortgageCalculator!$I$18*periods_per_year)/MortgageCalculator!$I$21,0)),MAX(MortgageCalculator!$I$20,start_rate+MortgageCalculator!$I$22*ROUNDUP((M93-MortgageCalculator!$I$18*periods_per_year)/MortgageCalculator!$I$21,0)))),start_rate))</f>
        <v>0.03</v>
      </c>
      <c r="P93" s="20">
        <f>IF(M93="","",ROUND((((1+O93/CP)^(CP/periods_per_year))-1)*S92,2))</f>
        <v>331.23</v>
      </c>
      <c r="Q93" s="20">
        <f>IF(M93="","",IF(M93=nper,S92+P93,MIN(S92+P93,IF(O93=O92,Q92,ROUND(-PMT(((1+O93/CP)^(CP/periods_per_year))-1,nper-M93+1,S92),2)))))</f>
        <v>711.32</v>
      </c>
      <c r="R93" s="20">
        <f t="shared" si="6"/>
        <v>380.09000000000003</v>
      </c>
      <c r="S93" s="20">
        <f t="shared" si="7"/>
        <v>132111.56999999989</v>
      </c>
    </row>
    <row r="94" spans="1:19" x14ac:dyDescent="0.2">
      <c r="A94" s="10">
        <f t="shared" si="0"/>
        <v>58</v>
      </c>
      <c r="B94" s="11">
        <f t="shared" si="1"/>
        <v>45200</v>
      </c>
      <c r="C94" s="15" t="str">
        <f t="shared" si="2"/>
        <v/>
      </c>
      <c r="D94" s="12">
        <f>IF(A94="","",IF(variable,IF(OR(A94=1,A94&lt;$I$18*periods_per_year),start_rate,MIN($I$19,IF(MOD(A94-1,$I$21)=0,MAX($I$20,D93+$I$22),D93))),start_rate))</f>
        <v>0.03</v>
      </c>
      <c r="E94" s="13">
        <f t="shared" si="3"/>
        <v>323.56</v>
      </c>
      <c r="F94" s="13">
        <f>IF(A94="","",IF(A94=nper,J93+E94,MIN(J93+E94,IF(D94=D93,F93,IF($E$8="Acc Bi-Weekly",ROUND((-PMT(((1+D94/CP)^(CP/12))-1,(nper-A94+1)*12/26,J93))/2,2),IF($E$8="Acc Weekly",ROUND((-PMT(((1+D94/CP)^(CP/12))-1,(nper-A94+1)*12/52,J93))/4,2),ROUND(-PMT(((1+D94/CP)^(CP/periods_per_year))-1,nper-A94+1,J93),2)))))))</f>
        <v>711.32</v>
      </c>
      <c r="G94" s="13">
        <f>IF(OR(A94="",A94&lt;$X$2),"",IF(J93&lt;=F94,0,IF(IF(AND(A94&gt;=$X$2,MOD(A94-$X$2,int)=0),$X$3,0)+F94&gt;=J93+E94,J93+E94-F94,IF(AND(A94&gt;=$X$2,MOD(A94-$X$2,int)=0),$X$3,0)+IF(IF(AND(A94&gt;=$X$2,MOD(A94-$X$2,int)=0),$X$3,0)+IF(MOD(A94-$X$6,periods_per_year)=0,$X$5,0)+F94&lt;J93+E94,IF(MOD(A94-$X$6,periods_per_year)=0,$X$5,0),J93+E94-IF(AND(A94&gt;=$X$2,MOD(A94-$X$2,int)=0),$X$3,0)-F94))))</f>
        <v>0</v>
      </c>
      <c r="H94" s="14"/>
      <c r="I94" s="13">
        <f t="shared" si="4"/>
        <v>387.76000000000005</v>
      </c>
      <c r="J94" s="13">
        <f t="shared" si="5"/>
        <v>129036.42999999991</v>
      </c>
      <c r="M94" s="17">
        <f>IF(S93="","",IF(OR(M93&gt;=nper,ROUND(S93,2)&lt;=0),"",M93+1))</f>
        <v>51</v>
      </c>
      <c r="N94" s="18">
        <f>IF(M94="","",IF(OR(periods_per_year=26,periods_per_year=52),IF(periods_per_year=26,IF(M94=1,fpdate,N93+14),IF(periods_per_year=52,IF(M94=1,fpdate,N93+7),"n/a")),IF(periods_per_year=24,DATE(YEAR(fpdate),MONTH(fpdate)+(M94-1)/2+IF(AND(DAY(fpdate)&gt;=15,MOD(M94,2)=0),1,0),IF(MOD(M94,2)=0,IF(DAY(fpdate)&gt;=15,DAY(fpdate)-14,DAY(fpdate)+14),DAY(fpdate))),IF(DAY(DATE(YEAR(fpdate),MONTH(fpdate)+M94-1,DAY(fpdate)))&lt;&gt;DAY(fpdate),DATE(YEAR(fpdate),MONTH(fpdate)+M94,0),DATE(YEAR(fpdate),MONTH(fpdate)+M94-1,DAY(fpdate))))))</f>
        <v>44986</v>
      </c>
      <c r="O94" s="19">
        <f>IF(M94="","",IF(variable,IF(M94&lt;MortgageCalculator!$I$18*periods_per_year,start_rate,IF(MortgageCalculator!$I$22&gt;=0,MIN(MortgageCalculator!$I$19,start_rate+MortgageCalculator!$I$22*ROUNDUP((M94-MortgageCalculator!$I$18*periods_per_year)/MortgageCalculator!$I$21,0)),MAX(MortgageCalculator!$I$20,start_rate+MortgageCalculator!$I$22*ROUNDUP((M94-MortgageCalculator!$I$18*periods_per_year)/MortgageCalculator!$I$21,0)))),start_rate))</f>
        <v>0.03</v>
      </c>
      <c r="P94" s="20">
        <f>IF(M94="","",ROUND((((1+O94/CP)^(CP/periods_per_year))-1)*S93,2))</f>
        <v>330.28</v>
      </c>
      <c r="Q94" s="20">
        <f>IF(M94="","",IF(M94=nper,S93+P94,MIN(S93+P94,IF(O94=O93,Q93,ROUND(-PMT(((1+O94/CP)^(CP/periods_per_year))-1,nper-M94+1,S93),2)))))</f>
        <v>711.32</v>
      </c>
      <c r="R94" s="20">
        <f t="shared" si="6"/>
        <v>381.04000000000008</v>
      </c>
      <c r="S94" s="20">
        <f t="shared" si="7"/>
        <v>131730.52999999988</v>
      </c>
    </row>
    <row r="95" spans="1:19" x14ac:dyDescent="0.2">
      <c r="A95" s="10">
        <f t="shared" si="0"/>
        <v>59</v>
      </c>
      <c r="B95" s="11">
        <f t="shared" si="1"/>
        <v>45231</v>
      </c>
      <c r="C95" s="15" t="str">
        <f t="shared" si="2"/>
        <v/>
      </c>
      <c r="D95" s="12">
        <f>IF(A95="","",IF(variable,IF(OR(A95=1,A95&lt;$I$18*periods_per_year),start_rate,MIN($I$19,IF(MOD(A95-1,$I$21)=0,MAX($I$20,D94+$I$22),D94))),start_rate))</f>
        <v>0.03</v>
      </c>
      <c r="E95" s="13">
        <f t="shared" si="3"/>
        <v>322.58999999999997</v>
      </c>
      <c r="F95" s="13">
        <f>IF(A95="","",IF(A95=nper,J94+E95,MIN(J94+E95,IF(D95=D94,F94,IF($E$8="Acc Bi-Weekly",ROUND((-PMT(((1+D95/CP)^(CP/12))-1,(nper-A95+1)*12/26,J94))/2,2),IF($E$8="Acc Weekly",ROUND((-PMT(((1+D95/CP)^(CP/12))-1,(nper-A95+1)*12/52,J94))/4,2),ROUND(-PMT(((1+D95/CP)^(CP/periods_per_year))-1,nper-A95+1,J94),2)))))))</f>
        <v>711.32</v>
      </c>
      <c r="G95" s="13">
        <f>IF(OR(A95="",A95&lt;$X$2),"",IF(J94&lt;=F95,0,IF(IF(AND(A95&gt;=$X$2,MOD(A95-$X$2,int)=0),$X$3,0)+F95&gt;=J94+E95,J94+E95-F95,IF(AND(A95&gt;=$X$2,MOD(A95-$X$2,int)=0),$X$3,0)+IF(IF(AND(A95&gt;=$X$2,MOD(A95-$X$2,int)=0),$X$3,0)+IF(MOD(A95-$X$6,periods_per_year)=0,$X$5,0)+F95&lt;J94+E95,IF(MOD(A95-$X$6,periods_per_year)=0,$X$5,0),J94+E95-IF(AND(A95&gt;=$X$2,MOD(A95-$X$2,int)=0),$X$3,0)-F95))))</f>
        <v>0</v>
      </c>
      <c r="H95" s="14"/>
      <c r="I95" s="13">
        <f t="shared" si="4"/>
        <v>388.73000000000008</v>
      </c>
      <c r="J95" s="13">
        <f t="shared" si="5"/>
        <v>128647.69999999991</v>
      </c>
      <c r="M95" s="17">
        <f>IF(S94="","",IF(OR(M94&gt;=nper,ROUND(S94,2)&lt;=0),"",M94+1))</f>
        <v>52</v>
      </c>
      <c r="N95" s="18">
        <f>IF(M95="","",IF(OR(periods_per_year=26,periods_per_year=52),IF(periods_per_year=26,IF(M95=1,fpdate,N94+14),IF(periods_per_year=52,IF(M95=1,fpdate,N94+7),"n/a")),IF(periods_per_year=24,DATE(YEAR(fpdate),MONTH(fpdate)+(M95-1)/2+IF(AND(DAY(fpdate)&gt;=15,MOD(M95,2)=0),1,0),IF(MOD(M95,2)=0,IF(DAY(fpdate)&gt;=15,DAY(fpdate)-14,DAY(fpdate)+14),DAY(fpdate))),IF(DAY(DATE(YEAR(fpdate),MONTH(fpdate)+M95-1,DAY(fpdate)))&lt;&gt;DAY(fpdate),DATE(YEAR(fpdate),MONTH(fpdate)+M95,0),DATE(YEAR(fpdate),MONTH(fpdate)+M95-1,DAY(fpdate))))))</f>
        <v>45017</v>
      </c>
      <c r="O95" s="19">
        <f>IF(M95="","",IF(variable,IF(M95&lt;MortgageCalculator!$I$18*periods_per_year,start_rate,IF(MortgageCalculator!$I$22&gt;=0,MIN(MortgageCalculator!$I$19,start_rate+MortgageCalculator!$I$22*ROUNDUP((M95-MortgageCalculator!$I$18*periods_per_year)/MortgageCalculator!$I$21,0)),MAX(MortgageCalculator!$I$20,start_rate+MortgageCalculator!$I$22*ROUNDUP((M95-MortgageCalculator!$I$18*periods_per_year)/MortgageCalculator!$I$21,0)))),start_rate))</f>
        <v>0.03</v>
      </c>
      <c r="P95" s="20">
        <f>IF(M95="","",ROUND((((1+O95/CP)^(CP/periods_per_year))-1)*S94,2))</f>
        <v>329.33</v>
      </c>
      <c r="Q95" s="20">
        <f>IF(M95="","",IF(M95=nper,S94+P95,MIN(S94+P95,IF(O95=O94,Q94,ROUND(-PMT(((1+O95/CP)^(CP/periods_per_year))-1,nper-M95+1,S94),2)))))</f>
        <v>711.32</v>
      </c>
      <c r="R95" s="20">
        <f t="shared" si="6"/>
        <v>381.99000000000007</v>
      </c>
      <c r="S95" s="20">
        <f t="shared" si="7"/>
        <v>131348.53999999989</v>
      </c>
    </row>
    <row r="96" spans="1:19" x14ac:dyDescent="0.2">
      <c r="A96" s="10">
        <f t="shared" si="0"/>
        <v>60</v>
      </c>
      <c r="B96" s="11">
        <f t="shared" si="1"/>
        <v>45261</v>
      </c>
      <c r="C96" s="15">
        <f t="shared" si="2"/>
        <v>5</v>
      </c>
      <c r="D96" s="12">
        <f>IF(A96="","",IF(variable,IF(OR(A96=1,A96&lt;$I$18*periods_per_year),start_rate,MIN($I$19,IF(MOD(A96-1,$I$21)=0,MAX($I$20,D95+$I$22),D95))),start_rate))</f>
        <v>0.03</v>
      </c>
      <c r="E96" s="13">
        <f t="shared" si="3"/>
        <v>321.62</v>
      </c>
      <c r="F96" s="13">
        <f>IF(A96="","",IF(A96=nper,J95+E96,MIN(J95+E96,IF(D96=D95,F95,IF($E$8="Acc Bi-Weekly",ROUND((-PMT(((1+D96/CP)^(CP/12))-1,(nper-A96+1)*12/26,J95))/2,2),IF($E$8="Acc Weekly",ROUND((-PMT(((1+D96/CP)^(CP/12))-1,(nper-A96+1)*12/52,J95))/4,2),ROUND(-PMT(((1+D96/CP)^(CP/periods_per_year))-1,nper-A96+1,J95),2)))))))</f>
        <v>711.32</v>
      </c>
      <c r="G96" s="13">
        <f>IF(OR(A96="",A96&lt;$X$2),"",IF(J95&lt;=F96,0,IF(IF(AND(A96&gt;=$X$2,MOD(A96-$X$2,int)=0),$X$3,0)+F96&gt;=J95+E96,J95+E96-F96,IF(AND(A96&gt;=$X$2,MOD(A96-$X$2,int)=0),$X$3,0)+IF(IF(AND(A96&gt;=$X$2,MOD(A96-$X$2,int)=0),$X$3,0)+IF(MOD(A96-$X$6,periods_per_year)=0,$X$5,0)+F96&lt;J95+E96,IF(MOD(A96-$X$6,periods_per_year)=0,$X$5,0),J95+E96-IF(AND(A96&gt;=$X$2,MOD(A96-$X$2,int)=0),$X$3,0)-F96))))</f>
        <v>0</v>
      </c>
      <c r="H96" s="14"/>
      <c r="I96" s="13">
        <f t="shared" si="4"/>
        <v>389.70000000000005</v>
      </c>
      <c r="J96" s="13">
        <f t="shared" si="5"/>
        <v>128257.99999999991</v>
      </c>
      <c r="M96" s="17">
        <f>IF(S95="","",IF(OR(M95&gt;=nper,ROUND(S95,2)&lt;=0),"",M95+1))</f>
        <v>53</v>
      </c>
      <c r="N96" s="18">
        <f>IF(M96="","",IF(OR(periods_per_year=26,periods_per_year=52),IF(periods_per_year=26,IF(M96=1,fpdate,N95+14),IF(periods_per_year=52,IF(M96=1,fpdate,N95+7),"n/a")),IF(periods_per_year=24,DATE(YEAR(fpdate),MONTH(fpdate)+(M96-1)/2+IF(AND(DAY(fpdate)&gt;=15,MOD(M96,2)=0),1,0),IF(MOD(M96,2)=0,IF(DAY(fpdate)&gt;=15,DAY(fpdate)-14,DAY(fpdate)+14),DAY(fpdate))),IF(DAY(DATE(YEAR(fpdate),MONTH(fpdate)+M96-1,DAY(fpdate)))&lt;&gt;DAY(fpdate),DATE(YEAR(fpdate),MONTH(fpdate)+M96,0),DATE(YEAR(fpdate),MONTH(fpdate)+M96-1,DAY(fpdate))))))</f>
        <v>45047</v>
      </c>
      <c r="O96" s="19">
        <f>IF(M96="","",IF(variable,IF(M96&lt;MortgageCalculator!$I$18*periods_per_year,start_rate,IF(MortgageCalculator!$I$22&gt;=0,MIN(MortgageCalculator!$I$19,start_rate+MortgageCalculator!$I$22*ROUNDUP((M96-MortgageCalculator!$I$18*periods_per_year)/MortgageCalculator!$I$21,0)),MAX(MortgageCalculator!$I$20,start_rate+MortgageCalculator!$I$22*ROUNDUP((M96-MortgageCalculator!$I$18*periods_per_year)/MortgageCalculator!$I$21,0)))),start_rate))</f>
        <v>0.03</v>
      </c>
      <c r="P96" s="20">
        <f>IF(M96="","",ROUND((((1+O96/CP)^(CP/periods_per_year))-1)*S95,2))</f>
        <v>328.37</v>
      </c>
      <c r="Q96" s="20">
        <f>IF(M96="","",IF(M96=nper,S95+P96,MIN(S95+P96,IF(O96=O95,Q95,ROUND(-PMT(((1+O96/CP)^(CP/periods_per_year))-1,nper-M96+1,S95),2)))))</f>
        <v>711.32</v>
      </c>
      <c r="R96" s="20">
        <f t="shared" si="6"/>
        <v>382.95000000000005</v>
      </c>
      <c r="S96" s="20">
        <f t="shared" si="7"/>
        <v>130965.58999999989</v>
      </c>
    </row>
    <row r="97" spans="1:19" x14ac:dyDescent="0.2">
      <c r="A97" s="10">
        <f t="shared" si="0"/>
        <v>61</v>
      </c>
      <c r="B97" s="11">
        <f t="shared" si="1"/>
        <v>45292</v>
      </c>
      <c r="C97" s="15" t="str">
        <f t="shared" si="2"/>
        <v/>
      </c>
      <c r="D97" s="12">
        <f>IF(A97="","",IF(variable,IF(OR(A97=1,A97&lt;$I$18*periods_per_year),start_rate,MIN($I$19,IF(MOD(A97-1,$I$21)=0,MAX($I$20,D96+$I$22),D96))),start_rate))</f>
        <v>0.03</v>
      </c>
      <c r="E97" s="13">
        <f t="shared" si="3"/>
        <v>320.64</v>
      </c>
      <c r="F97" s="13">
        <f>IF(A97="","",IF(A97=nper,J96+E97,MIN(J96+E97,IF(D97=D96,F96,IF($E$8="Acc Bi-Weekly",ROUND((-PMT(((1+D97/CP)^(CP/12))-1,(nper-A97+1)*12/26,J96))/2,2),IF($E$8="Acc Weekly",ROUND((-PMT(((1+D97/CP)^(CP/12))-1,(nper-A97+1)*12/52,J96))/4,2),ROUND(-PMT(((1+D97/CP)^(CP/periods_per_year))-1,nper-A97+1,J96),2)))))))</f>
        <v>711.32</v>
      </c>
      <c r="G97" s="13">
        <f>IF(OR(A97="",A97&lt;$X$2),"",IF(J96&lt;=F97,0,IF(IF(AND(A97&gt;=$X$2,MOD(A97-$X$2,int)=0),$X$3,0)+F97&gt;=J96+E97,J96+E97-F97,IF(AND(A97&gt;=$X$2,MOD(A97-$X$2,int)=0),$X$3,0)+IF(IF(AND(A97&gt;=$X$2,MOD(A97-$X$2,int)=0),$X$3,0)+IF(MOD(A97-$X$6,periods_per_year)=0,$X$5,0)+F97&lt;J96+E97,IF(MOD(A97-$X$6,periods_per_year)=0,$X$5,0),J96+E97-IF(AND(A97&gt;=$X$2,MOD(A97-$X$2,int)=0),$X$3,0)-F97))))</f>
        <v>0</v>
      </c>
      <c r="H97" s="14"/>
      <c r="I97" s="13">
        <f t="shared" si="4"/>
        <v>390.68000000000006</v>
      </c>
      <c r="J97" s="13">
        <f t="shared" si="5"/>
        <v>127867.31999999992</v>
      </c>
      <c r="M97" s="17">
        <f>IF(S96="","",IF(OR(M96&gt;=nper,ROUND(S96,2)&lt;=0),"",M96+1))</f>
        <v>54</v>
      </c>
      <c r="N97" s="18">
        <f>IF(M97="","",IF(OR(periods_per_year=26,periods_per_year=52),IF(periods_per_year=26,IF(M97=1,fpdate,N96+14),IF(periods_per_year=52,IF(M97=1,fpdate,N96+7),"n/a")),IF(periods_per_year=24,DATE(YEAR(fpdate),MONTH(fpdate)+(M97-1)/2+IF(AND(DAY(fpdate)&gt;=15,MOD(M97,2)=0),1,0),IF(MOD(M97,2)=0,IF(DAY(fpdate)&gt;=15,DAY(fpdate)-14,DAY(fpdate)+14),DAY(fpdate))),IF(DAY(DATE(YEAR(fpdate),MONTH(fpdate)+M97-1,DAY(fpdate)))&lt;&gt;DAY(fpdate),DATE(YEAR(fpdate),MONTH(fpdate)+M97,0),DATE(YEAR(fpdate),MONTH(fpdate)+M97-1,DAY(fpdate))))))</f>
        <v>45078</v>
      </c>
      <c r="O97" s="19">
        <f>IF(M97="","",IF(variable,IF(M97&lt;MortgageCalculator!$I$18*periods_per_year,start_rate,IF(MortgageCalculator!$I$22&gt;=0,MIN(MortgageCalculator!$I$19,start_rate+MortgageCalculator!$I$22*ROUNDUP((M97-MortgageCalculator!$I$18*periods_per_year)/MortgageCalculator!$I$21,0)),MAX(MortgageCalculator!$I$20,start_rate+MortgageCalculator!$I$22*ROUNDUP((M97-MortgageCalculator!$I$18*periods_per_year)/MortgageCalculator!$I$21,0)))),start_rate))</f>
        <v>0.03</v>
      </c>
      <c r="P97" s="20">
        <f>IF(M97="","",ROUND((((1+O97/CP)^(CP/periods_per_year))-1)*S96,2))</f>
        <v>327.41000000000003</v>
      </c>
      <c r="Q97" s="20">
        <f>IF(M97="","",IF(M97=nper,S96+P97,MIN(S96+P97,IF(O97=O96,Q96,ROUND(-PMT(((1+O97/CP)^(CP/periods_per_year))-1,nper-M97+1,S96),2)))))</f>
        <v>711.32</v>
      </c>
      <c r="R97" s="20">
        <f t="shared" si="6"/>
        <v>383.91</v>
      </c>
      <c r="S97" s="20">
        <f t="shared" si="7"/>
        <v>130581.67999999989</v>
      </c>
    </row>
    <row r="98" spans="1:19" x14ac:dyDescent="0.2">
      <c r="A98" s="10">
        <f t="shared" si="0"/>
        <v>62</v>
      </c>
      <c r="B98" s="11">
        <f t="shared" si="1"/>
        <v>45323</v>
      </c>
      <c r="C98" s="15" t="str">
        <f t="shared" si="2"/>
        <v/>
      </c>
      <c r="D98" s="12">
        <f>IF(A98="","",IF(variable,IF(OR(A98=1,A98&lt;$I$18*periods_per_year),start_rate,MIN($I$19,IF(MOD(A98-1,$I$21)=0,MAX($I$20,D97+$I$22),D97))),start_rate))</f>
        <v>0.03</v>
      </c>
      <c r="E98" s="13">
        <f t="shared" si="3"/>
        <v>319.67</v>
      </c>
      <c r="F98" s="13">
        <f>IF(A98="","",IF(A98=nper,J97+E98,MIN(J97+E98,IF(D98=D97,F97,IF($E$8="Acc Bi-Weekly",ROUND((-PMT(((1+D98/CP)^(CP/12))-1,(nper-A98+1)*12/26,J97))/2,2),IF($E$8="Acc Weekly",ROUND((-PMT(((1+D98/CP)^(CP/12))-1,(nper-A98+1)*12/52,J97))/4,2),ROUND(-PMT(((1+D98/CP)^(CP/periods_per_year))-1,nper-A98+1,J97),2)))))))</f>
        <v>711.32</v>
      </c>
      <c r="G98" s="13">
        <f>IF(OR(A98="",A98&lt;$X$2),"",IF(J97&lt;=F98,0,IF(IF(AND(A98&gt;=$X$2,MOD(A98-$X$2,int)=0),$X$3,0)+F98&gt;=J97+E98,J97+E98-F98,IF(AND(A98&gt;=$X$2,MOD(A98-$X$2,int)=0),$X$3,0)+IF(IF(AND(A98&gt;=$X$2,MOD(A98-$X$2,int)=0),$X$3,0)+IF(MOD(A98-$X$6,periods_per_year)=0,$X$5,0)+F98&lt;J97+E98,IF(MOD(A98-$X$6,periods_per_year)=0,$X$5,0),J97+E98-IF(AND(A98&gt;=$X$2,MOD(A98-$X$2,int)=0),$X$3,0)-F98))))</f>
        <v>0</v>
      </c>
      <c r="H98" s="14"/>
      <c r="I98" s="13">
        <f t="shared" si="4"/>
        <v>391.65000000000003</v>
      </c>
      <c r="J98" s="13">
        <f t="shared" si="5"/>
        <v>127475.66999999993</v>
      </c>
      <c r="M98" s="17">
        <f>IF(S97="","",IF(OR(M97&gt;=nper,ROUND(S97,2)&lt;=0),"",M97+1))</f>
        <v>55</v>
      </c>
      <c r="N98" s="18">
        <f>IF(M98="","",IF(OR(periods_per_year=26,periods_per_year=52),IF(periods_per_year=26,IF(M98=1,fpdate,N97+14),IF(periods_per_year=52,IF(M98=1,fpdate,N97+7),"n/a")),IF(periods_per_year=24,DATE(YEAR(fpdate),MONTH(fpdate)+(M98-1)/2+IF(AND(DAY(fpdate)&gt;=15,MOD(M98,2)=0),1,0),IF(MOD(M98,2)=0,IF(DAY(fpdate)&gt;=15,DAY(fpdate)-14,DAY(fpdate)+14),DAY(fpdate))),IF(DAY(DATE(YEAR(fpdate),MONTH(fpdate)+M98-1,DAY(fpdate)))&lt;&gt;DAY(fpdate),DATE(YEAR(fpdate),MONTH(fpdate)+M98,0),DATE(YEAR(fpdate),MONTH(fpdate)+M98-1,DAY(fpdate))))))</f>
        <v>45108</v>
      </c>
      <c r="O98" s="19">
        <f>IF(M98="","",IF(variable,IF(M98&lt;MortgageCalculator!$I$18*periods_per_year,start_rate,IF(MortgageCalculator!$I$22&gt;=0,MIN(MortgageCalculator!$I$19,start_rate+MortgageCalculator!$I$22*ROUNDUP((M98-MortgageCalculator!$I$18*periods_per_year)/MortgageCalculator!$I$21,0)),MAX(MortgageCalculator!$I$20,start_rate+MortgageCalculator!$I$22*ROUNDUP((M98-MortgageCalculator!$I$18*periods_per_year)/MortgageCalculator!$I$21,0)))),start_rate))</f>
        <v>0.03</v>
      </c>
      <c r="P98" s="20">
        <f>IF(M98="","",ROUND((((1+O98/CP)^(CP/periods_per_year))-1)*S97,2))</f>
        <v>326.45</v>
      </c>
      <c r="Q98" s="20">
        <f>IF(M98="","",IF(M98=nper,S97+P98,MIN(S97+P98,IF(O98=O97,Q97,ROUND(-PMT(((1+O98/CP)^(CP/periods_per_year))-1,nper-M98+1,S97),2)))))</f>
        <v>711.32</v>
      </c>
      <c r="R98" s="20">
        <f t="shared" si="6"/>
        <v>384.87000000000006</v>
      </c>
      <c r="S98" s="20">
        <f t="shared" si="7"/>
        <v>130196.8099999999</v>
      </c>
    </row>
    <row r="99" spans="1:19" x14ac:dyDescent="0.2">
      <c r="A99" s="10">
        <f t="shared" si="0"/>
        <v>63</v>
      </c>
      <c r="B99" s="11">
        <f t="shared" si="1"/>
        <v>45352</v>
      </c>
      <c r="C99" s="15" t="str">
        <f t="shared" si="2"/>
        <v/>
      </c>
      <c r="D99" s="12">
        <f>IF(A99="","",IF(variable,IF(OR(A99=1,A99&lt;$I$18*periods_per_year),start_rate,MIN($I$19,IF(MOD(A99-1,$I$21)=0,MAX($I$20,D98+$I$22),D98))),start_rate))</f>
        <v>0.03</v>
      </c>
      <c r="E99" s="13">
        <f t="shared" si="3"/>
        <v>318.69</v>
      </c>
      <c r="F99" s="13">
        <f>IF(A99="","",IF(A99=nper,J98+E99,MIN(J98+E99,IF(D99=D98,F98,IF($E$8="Acc Bi-Weekly",ROUND((-PMT(((1+D99/CP)^(CP/12))-1,(nper-A99+1)*12/26,J98))/2,2),IF($E$8="Acc Weekly",ROUND((-PMT(((1+D99/CP)^(CP/12))-1,(nper-A99+1)*12/52,J98))/4,2),ROUND(-PMT(((1+D99/CP)^(CP/periods_per_year))-1,nper-A99+1,J98),2)))))))</f>
        <v>711.32</v>
      </c>
      <c r="G99" s="13">
        <f>IF(OR(A99="",A99&lt;$X$2),"",IF(J98&lt;=F99,0,IF(IF(AND(A99&gt;=$X$2,MOD(A99-$X$2,int)=0),$X$3,0)+F99&gt;=J98+E99,J98+E99-F99,IF(AND(A99&gt;=$X$2,MOD(A99-$X$2,int)=0),$X$3,0)+IF(IF(AND(A99&gt;=$X$2,MOD(A99-$X$2,int)=0),$X$3,0)+IF(MOD(A99-$X$6,periods_per_year)=0,$X$5,0)+F99&lt;J98+E99,IF(MOD(A99-$X$6,periods_per_year)=0,$X$5,0),J98+E99-IF(AND(A99&gt;=$X$2,MOD(A99-$X$2,int)=0),$X$3,0)-F99))))</f>
        <v>0</v>
      </c>
      <c r="H99" s="14"/>
      <c r="I99" s="13">
        <f t="shared" si="4"/>
        <v>392.63000000000005</v>
      </c>
      <c r="J99" s="13">
        <f t="shared" si="5"/>
        <v>127083.03999999992</v>
      </c>
      <c r="M99" s="17">
        <f>IF(S98="","",IF(OR(M98&gt;=nper,ROUND(S98,2)&lt;=0),"",M98+1))</f>
        <v>56</v>
      </c>
      <c r="N99" s="18">
        <f>IF(M99="","",IF(OR(periods_per_year=26,periods_per_year=52),IF(periods_per_year=26,IF(M99=1,fpdate,N98+14),IF(periods_per_year=52,IF(M99=1,fpdate,N98+7),"n/a")),IF(periods_per_year=24,DATE(YEAR(fpdate),MONTH(fpdate)+(M99-1)/2+IF(AND(DAY(fpdate)&gt;=15,MOD(M99,2)=0),1,0),IF(MOD(M99,2)=0,IF(DAY(fpdate)&gt;=15,DAY(fpdate)-14,DAY(fpdate)+14),DAY(fpdate))),IF(DAY(DATE(YEAR(fpdate),MONTH(fpdate)+M99-1,DAY(fpdate)))&lt;&gt;DAY(fpdate),DATE(YEAR(fpdate),MONTH(fpdate)+M99,0),DATE(YEAR(fpdate),MONTH(fpdate)+M99-1,DAY(fpdate))))))</f>
        <v>45139</v>
      </c>
      <c r="O99" s="19">
        <f>IF(M99="","",IF(variable,IF(M99&lt;MortgageCalculator!$I$18*periods_per_year,start_rate,IF(MortgageCalculator!$I$22&gt;=0,MIN(MortgageCalculator!$I$19,start_rate+MortgageCalculator!$I$22*ROUNDUP((M99-MortgageCalculator!$I$18*periods_per_year)/MortgageCalculator!$I$21,0)),MAX(MortgageCalculator!$I$20,start_rate+MortgageCalculator!$I$22*ROUNDUP((M99-MortgageCalculator!$I$18*periods_per_year)/MortgageCalculator!$I$21,0)))),start_rate))</f>
        <v>0.03</v>
      </c>
      <c r="P99" s="20">
        <f>IF(M99="","",ROUND((((1+O99/CP)^(CP/periods_per_year))-1)*S98,2))</f>
        <v>325.49</v>
      </c>
      <c r="Q99" s="20">
        <f>IF(M99="","",IF(M99=nper,S98+P99,MIN(S98+P99,IF(O99=O98,Q98,ROUND(-PMT(((1+O99/CP)^(CP/periods_per_year))-1,nper-M99+1,S98),2)))))</f>
        <v>711.32</v>
      </c>
      <c r="R99" s="20">
        <f t="shared" si="6"/>
        <v>385.83000000000004</v>
      </c>
      <c r="S99" s="20">
        <f t="shared" si="7"/>
        <v>129810.97999999989</v>
      </c>
    </row>
    <row r="100" spans="1:19" x14ac:dyDescent="0.2">
      <c r="A100" s="10">
        <f t="shared" si="0"/>
        <v>64</v>
      </c>
      <c r="B100" s="11">
        <f t="shared" si="1"/>
        <v>45383</v>
      </c>
      <c r="C100" s="15" t="str">
        <f t="shared" si="2"/>
        <v/>
      </c>
      <c r="D100" s="12">
        <f>IF(A100="","",IF(variable,IF(OR(A100=1,A100&lt;$I$18*periods_per_year),start_rate,MIN($I$19,IF(MOD(A100-1,$I$21)=0,MAX($I$20,D99+$I$22),D99))),start_rate))</f>
        <v>0.03</v>
      </c>
      <c r="E100" s="13">
        <f t="shared" si="3"/>
        <v>317.70999999999998</v>
      </c>
      <c r="F100" s="13">
        <f>IF(A100="","",IF(A100=nper,J99+E100,MIN(J99+E100,IF(D100=D99,F99,IF($E$8="Acc Bi-Weekly",ROUND((-PMT(((1+D100/CP)^(CP/12))-1,(nper-A100+1)*12/26,J99))/2,2),IF($E$8="Acc Weekly",ROUND((-PMT(((1+D100/CP)^(CP/12))-1,(nper-A100+1)*12/52,J99))/4,2),ROUND(-PMT(((1+D100/CP)^(CP/periods_per_year))-1,nper-A100+1,J99),2)))))))</f>
        <v>711.32</v>
      </c>
      <c r="G100" s="13">
        <f>IF(OR(A100="",A100&lt;$X$2),"",IF(J99&lt;=F100,0,IF(IF(AND(A100&gt;=$X$2,MOD(A100-$X$2,int)=0),$X$3,0)+F100&gt;=J99+E100,J99+E100-F100,IF(AND(A100&gt;=$X$2,MOD(A100-$X$2,int)=0),$X$3,0)+IF(IF(AND(A100&gt;=$X$2,MOD(A100-$X$2,int)=0),$X$3,0)+IF(MOD(A100-$X$6,periods_per_year)=0,$X$5,0)+F100&lt;J99+E100,IF(MOD(A100-$X$6,periods_per_year)=0,$X$5,0),J99+E100-IF(AND(A100&gt;=$X$2,MOD(A100-$X$2,int)=0),$X$3,0)-F100))))</f>
        <v>0</v>
      </c>
      <c r="H100" s="14"/>
      <c r="I100" s="13">
        <f t="shared" si="4"/>
        <v>393.61000000000007</v>
      </c>
      <c r="J100" s="13">
        <f t="shared" si="5"/>
        <v>126689.42999999992</v>
      </c>
      <c r="M100" s="17">
        <f>IF(S99="","",IF(OR(M99&gt;=nper,ROUND(S99,2)&lt;=0),"",M99+1))</f>
        <v>57</v>
      </c>
      <c r="N100" s="18">
        <f>IF(M100="","",IF(OR(periods_per_year=26,periods_per_year=52),IF(periods_per_year=26,IF(M100=1,fpdate,N99+14),IF(periods_per_year=52,IF(M100=1,fpdate,N99+7),"n/a")),IF(periods_per_year=24,DATE(YEAR(fpdate),MONTH(fpdate)+(M100-1)/2+IF(AND(DAY(fpdate)&gt;=15,MOD(M100,2)=0),1,0),IF(MOD(M100,2)=0,IF(DAY(fpdate)&gt;=15,DAY(fpdate)-14,DAY(fpdate)+14),DAY(fpdate))),IF(DAY(DATE(YEAR(fpdate),MONTH(fpdate)+M100-1,DAY(fpdate)))&lt;&gt;DAY(fpdate),DATE(YEAR(fpdate),MONTH(fpdate)+M100,0),DATE(YEAR(fpdate),MONTH(fpdate)+M100-1,DAY(fpdate))))))</f>
        <v>45170</v>
      </c>
      <c r="O100" s="19">
        <f>IF(M100="","",IF(variable,IF(M100&lt;MortgageCalculator!$I$18*periods_per_year,start_rate,IF(MortgageCalculator!$I$22&gt;=0,MIN(MortgageCalculator!$I$19,start_rate+MortgageCalculator!$I$22*ROUNDUP((M100-MortgageCalculator!$I$18*periods_per_year)/MortgageCalculator!$I$21,0)),MAX(MortgageCalculator!$I$20,start_rate+MortgageCalculator!$I$22*ROUNDUP((M100-MortgageCalculator!$I$18*periods_per_year)/MortgageCalculator!$I$21,0)))),start_rate))</f>
        <v>0.03</v>
      </c>
      <c r="P100" s="20">
        <f>IF(M100="","",ROUND((((1+O100/CP)^(CP/periods_per_year))-1)*S99,2))</f>
        <v>324.52999999999997</v>
      </c>
      <c r="Q100" s="20">
        <f>IF(M100="","",IF(M100=nper,S99+P100,MIN(S99+P100,IF(O100=O99,Q99,ROUND(-PMT(((1+O100/CP)^(CP/periods_per_year))-1,nper-M100+1,S99),2)))))</f>
        <v>711.32</v>
      </c>
      <c r="R100" s="20">
        <f t="shared" si="6"/>
        <v>386.79000000000008</v>
      </c>
      <c r="S100" s="20">
        <f t="shared" si="7"/>
        <v>129424.1899999999</v>
      </c>
    </row>
    <row r="101" spans="1:19" x14ac:dyDescent="0.2">
      <c r="A101" s="10">
        <f t="shared" ref="A101:A164" si="8">IF(J100="","",IF(OR(A100&gt;=nper,ROUND(J100,2)&lt;=0),"",A100+1))</f>
        <v>65</v>
      </c>
      <c r="B101" s="11">
        <f t="shared" ref="B101:B164" si="9">IF(A101="","",IF(OR(periods_per_year=26,periods_per_year=52),IF(periods_per_year=26,IF(A101=1,fpdate,B100+14),IF(periods_per_year=52,IF(A101=1,fpdate,B100+7),"n/a")),IF(periods_per_year=24,DATE(YEAR(fpdate),MONTH(fpdate)+(A101-1)/2+IF(AND(DAY(fpdate)&gt;=15,MOD(A101,2)=0),1,0),IF(MOD(A101,2)=0,IF(DAY(fpdate)&gt;=15,DAY(fpdate)-14,DAY(fpdate)+14),DAY(fpdate))),IF(DAY(DATE(YEAR(fpdate),MONTH(fpdate)+A101-1,DAY(fpdate)))&lt;&gt;DAY(fpdate),DATE(YEAR(fpdate),MONTH(fpdate)+A101,0),DATE(YEAR(fpdate),MONTH(fpdate)+A101-1,DAY(fpdate))))))</f>
        <v>45413</v>
      </c>
      <c r="C101" s="15" t="str">
        <f t="shared" ref="C101:C164" si="10">IF(A101="","",IF(MOD(A101,periods_per_year)=0,A101/periods_per_year,""))</f>
        <v/>
      </c>
      <c r="D101" s="12">
        <f>IF(A101="","",IF(variable,IF(OR(A101=1,A101&lt;$I$18*periods_per_year),start_rate,MIN($I$19,IF(MOD(A101-1,$I$21)=0,MAX($I$20,D100+$I$22),D100))),start_rate))</f>
        <v>0.03</v>
      </c>
      <c r="E101" s="13">
        <f t="shared" ref="E101:E164" si="11">IF(A101="","",ROUND((((1+D101/CP)^(CP/periods_per_year))-1)*J100,2))</f>
        <v>316.72000000000003</v>
      </c>
      <c r="F101" s="13">
        <f>IF(A101="","",IF(A101=nper,J100+E101,MIN(J100+E101,IF(D101=D100,F100,IF($E$8="Acc Bi-Weekly",ROUND((-PMT(((1+D101/CP)^(CP/12))-1,(nper-A101+1)*12/26,J100))/2,2),IF($E$8="Acc Weekly",ROUND((-PMT(((1+D101/CP)^(CP/12))-1,(nper-A101+1)*12/52,J100))/4,2),ROUND(-PMT(((1+D101/CP)^(CP/periods_per_year))-1,nper-A101+1,J100),2)))))))</f>
        <v>711.32</v>
      </c>
      <c r="G101" s="13">
        <f>IF(OR(A101="",A101&lt;$X$2),"",IF(J100&lt;=F101,0,IF(IF(AND(A101&gt;=$X$2,MOD(A101-$X$2,int)=0),$X$3,0)+F101&gt;=J100+E101,J100+E101-F101,IF(AND(A101&gt;=$X$2,MOD(A101-$X$2,int)=0),$X$3,0)+IF(IF(AND(A101&gt;=$X$2,MOD(A101-$X$2,int)=0),$X$3,0)+IF(MOD(A101-$X$6,periods_per_year)=0,$X$5,0)+F101&lt;J100+E101,IF(MOD(A101-$X$6,periods_per_year)=0,$X$5,0),J100+E101-IF(AND(A101&gt;=$X$2,MOD(A101-$X$2,int)=0),$X$3,0)-F101))))</f>
        <v>0</v>
      </c>
      <c r="H101" s="14"/>
      <c r="I101" s="13">
        <f t="shared" ref="I101:I164" si="12">IF(A101="","",F101-E101+H101+IF(G101="",0,G101))</f>
        <v>394.6</v>
      </c>
      <c r="J101" s="13">
        <f t="shared" ref="J101:J164" si="13">IF(A101="","",J100-I101)</f>
        <v>126294.82999999991</v>
      </c>
      <c r="M101" s="17">
        <f>IF(S100="","",IF(OR(M100&gt;=nper,ROUND(S100,2)&lt;=0),"",M100+1))</f>
        <v>58</v>
      </c>
      <c r="N101" s="18">
        <f>IF(M101="","",IF(OR(periods_per_year=26,periods_per_year=52),IF(periods_per_year=26,IF(M101=1,fpdate,N100+14),IF(periods_per_year=52,IF(M101=1,fpdate,N100+7),"n/a")),IF(periods_per_year=24,DATE(YEAR(fpdate),MONTH(fpdate)+(M101-1)/2+IF(AND(DAY(fpdate)&gt;=15,MOD(M101,2)=0),1,0),IF(MOD(M101,2)=0,IF(DAY(fpdate)&gt;=15,DAY(fpdate)-14,DAY(fpdate)+14),DAY(fpdate))),IF(DAY(DATE(YEAR(fpdate),MONTH(fpdate)+M101-1,DAY(fpdate)))&lt;&gt;DAY(fpdate),DATE(YEAR(fpdate),MONTH(fpdate)+M101,0),DATE(YEAR(fpdate),MONTH(fpdate)+M101-1,DAY(fpdate))))))</f>
        <v>45200</v>
      </c>
      <c r="O101" s="19">
        <f>IF(M101="","",IF(variable,IF(M101&lt;MortgageCalculator!$I$18*periods_per_year,start_rate,IF(MortgageCalculator!$I$22&gt;=0,MIN(MortgageCalculator!$I$19,start_rate+MortgageCalculator!$I$22*ROUNDUP((M101-MortgageCalculator!$I$18*periods_per_year)/MortgageCalculator!$I$21,0)),MAX(MortgageCalculator!$I$20,start_rate+MortgageCalculator!$I$22*ROUNDUP((M101-MortgageCalculator!$I$18*periods_per_year)/MortgageCalculator!$I$21,0)))),start_rate))</f>
        <v>0.03</v>
      </c>
      <c r="P101" s="20">
        <f>IF(M101="","",ROUND((((1+O101/CP)^(CP/periods_per_year))-1)*S100,2))</f>
        <v>323.56</v>
      </c>
      <c r="Q101" s="20">
        <f>IF(M101="","",IF(M101=nper,S100+P101,MIN(S100+P101,IF(O101=O100,Q100,ROUND(-PMT(((1+O101/CP)^(CP/periods_per_year))-1,nper-M101+1,S100),2)))))</f>
        <v>711.32</v>
      </c>
      <c r="R101" s="20">
        <f t="shared" si="6"/>
        <v>387.76000000000005</v>
      </c>
      <c r="S101" s="20">
        <f t="shared" si="7"/>
        <v>129036.42999999991</v>
      </c>
    </row>
    <row r="102" spans="1:19" x14ac:dyDescent="0.2">
      <c r="A102" s="10">
        <f t="shared" si="8"/>
        <v>66</v>
      </c>
      <c r="B102" s="11">
        <f t="shared" si="9"/>
        <v>45444</v>
      </c>
      <c r="C102" s="15" t="str">
        <f t="shared" si="10"/>
        <v/>
      </c>
      <c r="D102" s="12">
        <f>IF(A102="","",IF(variable,IF(OR(A102=1,A102&lt;$I$18*periods_per_year),start_rate,MIN($I$19,IF(MOD(A102-1,$I$21)=0,MAX($I$20,D101+$I$22),D101))),start_rate))</f>
        <v>0.03</v>
      </c>
      <c r="E102" s="13">
        <f t="shared" si="11"/>
        <v>315.74</v>
      </c>
      <c r="F102" s="13">
        <f>IF(A102="","",IF(A102=nper,J101+E102,MIN(J101+E102,IF(D102=D101,F101,IF($E$8="Acc Bi-Weekly",ROUND((-PMT(((1+D102/CP)^(CP/12))-1,(nper-A102+1)*12/26,J101))/2,2),IF($E$8="Acc Weekly",ROUND((-PMT(((1+D102/CP)^(CP/12))-1,(nper-A102+1)*12/52,J101))/4,2),ROUND(-PMT(((1+D102/CP)^(CP/periods_per_year))-1,nper-A102+1,J101),2)))))))</f>
        <v>711.32</v>
      </c>
      <c r="G102" s="13">
        <f>IF(OR(A102="",A102&lt;$X$2),"",IF(J101&lt;=F102,0,IF(IF(AND(A102&gt;=$X$2,MOD(A102-$X$2,int)=0),$X$3,0)+F102&gt;=J101+E102,J101+E102-F102,IF(AND(A102&gt;=$X$2,MOD(A102-$X$2,int)=0),$X$3,0)+IF(IF(AND(A102&gt;=$X$2,MOD(A102-$X$2,int)=0),$X$3,0)+IF(MOD(A102-$X$6,periods_per_year)=0,$X$5,0)+F102&lt;J101+E102,IF(MOD(A102-$X$6,periods_per_year)=0,$X$5,0),J101+E102-IF(AND(A102&gt;=$X$2,MOD(A102-$X$2,int)=0),$X$3,0)-F102))))</f>
        <v>0</v>
      </c>
      <c r="H102" s="14"/>
      <c r="I102" s="13">
        <f t="shared" si="12"/>
        <v>395.58000000000004</v>
      </c>
      <c r="J102" s="13">
        <f t="shared" si="13"/>
        <v>125899.24999999991</v>
      </c>
      <c r="M102" s="17">
        <f>IF(S101="","",IF(OR(M101&gt;=nper,ROUND(S101,2)&lt;=0),"",M101+1))</f>
        <v>59</v>
      </c>
      <c r="N102" s="18">
        <f>IF(M102="","",IF(OR(periods_per_year=26,periods_per_year=52),IF(periods_per_year=26,IF(M102=1,fpdate,N101+14),IF(periods_per_year=52,IF(M102=1,fpdate,N101+7),"n/a")),IF(periods_per_year=24,DATE(YEAR(fpdate),MONTH(fpdate)+(M102-1)/2+IF(AND(DAY(fpdate)&gt;=15,MOD(M102,2)=0),1,0),IF(MOD(M102,2)=0,IF(DAY(fpdate)&gt;=15,DAY(fpdate)-14,DAY(fpdate)+14),DAY(fpdate))),IF(DAY(DATE(YEAR(fpdate),MONTH(fpdate)+M102-1,DAY(fpdate)))&lt;&gt;DAY(fpdate),DATE(YEAR(fpdate),MONTH(fpdate)+M102,0),DATE(YEAR(fpdate),MONTH(fpdate)+M102-1,DAY(fpdate))))))</f>
        <v>45231</v>
      </c>
      <c r="O102" s="19">
        <f>IF(M102="","",IF(variable,IF(M102&lt;MortgageCalculator!$I$18*periods_per_year,start_rate,IF(MortgageCalculator!$I$22&gt;=0,MIN(MortgageCalculator!$I$19,start_rate+MortgageCalculator!$I$22*ROUNDUP((M102-MortgageCalculator!$I$18*periods_per_year)/MortgageCalculator!$I$21,0)),MAX(MortgageCalculator!$I$20,start_rate+MortgageCalculator!$I$22*ROUNDUP((M102-MortgageCalculator!$I$18*periods_per_year)/MortgageCalculator!$I$21,0)))),start_rate))</f>
        <v>0.03</v>
      </c>
      <c r="P102" s="20">
        <f>IF(M102="","",ROUND((((1+O102/CP)^(CP/periods_per_year))-1)*S101,2))</f>
        <v>322.58999999999997</v>
      </c>
      <c r="Q102" s="20">
        <f>IF(M102="","",IF(M102=nper,S101+P102,MIN(S101+P102,IF(O102=O101,Q101,ROUND(-PMT(((1+O102/CP)^(CP/periods_per_year))-1,nper-M102+1,S101),2)))))</f>
        <v>711.32</v>
      </c>
      <c r="R102" s="20">
        <f t="shared" si="6"/>
        <v>388.73000000000008</v>
      </c>
      <c r="S102" s="20">
        <f t="shared" si="7"/>
        <v>128647.69999999991</v>
      </c>
    </row>
    <row r="103" spans="1:19" x14ac:dyDescent="0.2">
      <c r="A103" s="10">
        <f t="shared" si="8"/>
        <v>67</v>
      </c>
      <c r="B103" s="11">
        <f t="shared" si="9"/>
        <v>45474</v>
      </c>
      <c r="C103" s="15" t="str">
        <f t="shared" si="10"/>
        <v/>
      </c>
      <c r="D103" s="12">
        <f>IF(A103="","",IF(variable,IF(OR(A103=1,A103&lt;$I$18*periods_per_year),start_rate,MIN($I$19,IF(MOD(A103-1,$I$21)=0,MAX($I$20,D102+$I$22),D102))),start_rate))</f>
        <v>0.03</v>
      </c>
      <c r="E103" s="13">
        <f t="shared" si="11"/>
        <v>314.75</v>
      </c>
      <c r="F103" s="13">
        <f>IF(A103="","",IF(A103=nper,J102+E103,MIN(J102+E103,IF(D103=D102,F102,IF($E$8="Acc Bi-Weekly",ROUND((-PMT(((1+D103/CP)^(CP/12))-1,(nper-A103+1)*12/26,J102))/2,2),IF($E$8="Acc Weekly",ROUND((-PMT(((1+D103/CP)^(CP/12))-1,(nper-A103+1)*12/52,J102))/4,2),ROUND(-PMT(((1+D103/CP)^(CP/periods_per_year))-1,nper-A103+1,J102),2)))))))</f>
        <v>711.32</v>
      </c>
      <c r="G103" s="13">
        <f>IF(OR(A103="",A103&lt;$X$2),"",IF(J102&lt;=F103,0,IF(IF(AND(A103&gt;=$X$2,MOD(A103-$X$2,int)=0),$X$3,0)+F103&gt;=J102+E103,J102+E103-F103,IF(AND(A103&gt;=$X$2,MOD(A103-$X$2,int)=0),$X$3,0)+IF(IF(AND(A103&gt;=$X$2,MOD(A103-$X$2,int)=0),$X$3,0)+IF(MOD(A103-$X$6,periods_per_year)=0,$X$5,0)+F103&lt;J102+E103,IF(MOD(A103-$X$6,periods_per_year)=0,$X$5,0),J102+E103-IF(AND(A103&gt;=$X$2,MOD(A103-$X$2,int)=0),$X$3,0)-F103))))</f>
        <v>0</v>
      </c>
      <c r="H103" s="14"/>
      <c r="I103" s="13">
        <f t="shared" si="12"/>
        <v>396.57000000000005</v>
      </c>
      <c r="J103" s="13">
        <f t="shared" si="13"/>
        <v>125502.67999999991</v>
      </c>
      <c r="M103" s="17">
        <f>IF(S102="","",IF(OR(M102&gt;=nper,ROUND(S102,2)&lt;=0),"",M102+1))</f>
        <v>60</v>
      </c>
      <c r="N103" s="18">
        <f>IF(M103="","",IF(OR(periods_per_year=26,periods_per_year=52),IF(periods_per_year=26,IF(M103=1,fpdate,N102+14),IF(periods_per_year=52,IF(M103=1,fpdate,N102+7),"n/a")),IF(periods_per_year=24,DATE(YEAR(fpdate),MONTH(fpdate)+(M103-1)/2+IF(AND(DAY(fpdate)&gt;=15,MOD(M103,2)=0),1,0),IF(MOD(M103,2)=0,IF(DAY(fpdate)&gt;=15,DAY(fpdate)-14,DAY(fpdate)+14),DAY(fpdate))),IF(DAY(DATE(YEAR(fpdate),MONTH(fpdate)+M103-1,DAY(fpdate)))&lt;&gt;DAY(fpdate),DATE(YEAR(fpdate),MONTH(fpdate)+M103,0),DATE(YEAR(fpdate),MONTH(fpdate)+M103-1,DAY(fpdate))))))</f>
        <v>45261</v>
      </c>
      <c r="O103" s="19">
        <f>IF(M103="","",IF(variable,IF(M103&lt;MortgageCalculator!$I$18*periods_per_year,start_rate,IF(MortgageCalculator!$I$22&gt;=0,MIN(MortgageCalculator!$I$19,start_rate+MortgageCalculator!$I$22*ROUNDUP((M103-MortgageCalculator!$I$18*periods_per_year)/MortgageCalculator!$I$21,0)),MAX(MortgageCalculator!$I$20,start_rate+MortgageCalculator!$I$22*ROUNDUP((M103-MortgageCalculator!$I$18*periods_per_year)/MortgageCalculator!$I$21,0)))),start_rate))</f>
        <v>0.03</v>
      </c>
      <c r="P103" s="20">
        <f>IF(M103="","",ROUND((((1+O103/CP)^(CP/periods_per_year))-1)*S102,2))</f>
        <v>321.62</v>
      </c>
      <c r="Q103" s="20">
        <f>IF(M103="","",IF(M103=nper,S102+P103,MIN(S102+P103,IF(O103=O102,Q102,ROUND(-PMT(((1+O103/CP)^(CP/periods_per_year))-1,nper-M103+1,S102),2)))))</f>
        <v>711.32</v>
      </c>
      <c r="R103" s="20">
        <f t="shared" si="6"/>
        <v>389.70000000000005</v>
      </c>
      <c r="S103" s="20">
        <f t="shared" si="7"/>
        <v>128257.99999999991</v>
      </c>
    </row>
    <row r="104" spans="1:19" x14ac:dyDescent="0.2">
      <c r="A104" s="10">
        <f t="shared" si="8"/>
        <v>68</v>
      </c>
      <c r="B104" s="11">
        <f t="shared" si="9"/>
        <v>45505</v>
      </c>
      <c r="C104" s="15" t="str">
        <f t="shared" si="10"/>
        <v/>
      </c>
      <c r="D104" s="12">
        <f>IF(A104="","",IF(variable,IF(OR(A104=1,A104&lt;$I$18*periods_per_year),start_rate,MIN($I$19,IF(MOD(A104-1,$I$21)=0,MAX($I$20,D103+$I$22),D103))),start_rate))</f>
        <v>0.03</v>
      </c>
      <c r="E104" s="13">
        <f t="shared" si="11"/>
        <v>313.76</v>
      </c>
      <c r="F104" s="13">
        <f>IF(A104="","",IF(A104=nper,J103+E104,MIN(J103+E104,IF(D104=D103,F103,IF($E$8="Acc Bi-Weekly",ROUND((-PMT(((1+D104/CP)^(CP/12))-1,(nper-A104+1)*12/26,J103))/2,2),IF($E$8="Acc Weekly",ROUND((-PMT(((1+D104/CP)^(CP/12))-1,(nper-A104+1)*12/52,J103))/4,2),ROUND(-PMT(((1+D104/CP)^(CP/periods_per_year))-1,nper-A104+1,J103),2)))))))</f>
        <v>711.32</v>
      </c>
      <c r="G104" s="13">
        <f>IF(OR(A104="",A104&lt;$X$2),"",IF(J103&lt;=F104,0,IF(IF(AND(A104&gt;=$X$2,MOD(A104-$X$2,int)=0),$X$3,0)+F104&gt;=J103+E104,J103+E104-F104,IF(AND(A104&gt;=$X$2,MOD(A104-$X$2,int)=0),$X$3,0)+IF(IF(AND(A104&gt;=$X$2,MOD(A104-$X$2,int)=0),$X$3,0)+IF(MOD(A104-$X$6,periods_per_year)=0,$X$5,0)+F104&lt;J103+E104,IF(MOD(A104-$X$6,periods_per_year)=0,$X$5,0),J103+E104-IF(AND(A104&gt;=$X$2,MOD(A104-$X$2,int)=0),$X$3,0)-F104))))</f>
        <v>0</v>
      </c>
      <c r="H104" s="14"/>
      <c r="I104" s="13">
        <f t="shared" si="12"/>
        <v>397.56000000000006</v>
      </c>
      <c r="J104" s="13">
        <f t="shared" si="13"/>
        <v>125105.11999999991</v>
      </c>
      <c r="M104" s="17">
        <f>IF(S103="","",IF(OR(M103&gt;=nper,ROUND(S103,2)&lt;=0),"",M103+1))</f>
        <v>61</v>
      </c>
      <c r="N104" s="18">
        <f>IF(M104="","",IF(OR(periods_per_year=26,periods_per_year=52),IF(periods_per_year=26,IF(M104=1,fpdate,N103+14),IF(periods_per_year=52,IF(M104=1,fpdate,N103+7),"n/a")),IF(periods_per_year=24,DATE(YEAR(fpdate),MONTH(fpdate)+(M104-1)/2+IF(AND(DAY(fpdate)&gt;=15,MOD(M104,2)=0),1,0),IF(MOD(M104,2)=0,IF(DAY(fpdate)&gt;=15,DAY(fpdate)-14,DAY(fpdate)+14),DAY(fpdate))),IF(DAY(DATE(YEAR(fpdate),MONTH(fpdate)+M104-1,DAY(fpdate)))&lt;&gt;DAY(fpdate),DATE(YEAR(fpdate),MONTH(fpdate)+M104,0),DATE(YEAR(fpdate),MONTH(fpdate)+M104-1,DAY(fpdate))))))</f>
        <v>45292</v>
      </c>
      <c r="O104" s="19">
        <f>IF(M104="","",IF(variable,IF(M104&lt;MortgageCalculator!$I$18*periods_per_year,start_rate,IF(MortgageCalculator!$I$22&gt;=0,MIN(MortgageCalculator!$I$19,start_rate+MortgageCalculator!$I$22*ROUNDUP((M104-MortgageCalculator!$I$18*periods_per_year)/MortgageCalculator!$I$21,0)),MAX(MortgageCalculator!$I$20,start_rate+MortgageCalculator!$I$22*ROUNDUP((M104-MortgageCalculator!$I$18*periods_per_year)/MortgageCalculator!$I$21,0)))),start_rate))</f>
        <v>0.03</v>
      </c>
      <c r="P104" s="20">
        <f>IF(M104="","",ROUND((((1+O104/CP)^(CP/periods_per_year))-1)*S103,2))</f>
        <v>320.64</v>
      </c>
      <c r="Q104" s="20">
        <f>IF(M104="","",IF(M104=nper,S103+P104,MIN(S103+P104,IF(O104=O103,Q103,ROUND(-PMT(((1+O104/CP)^(CP/periods_per_year))-1,nper-M104+1,S103),2)))))</f>
        <v>711.32</v>
      </c>
      <c r="R104" s="20">
        <f t="shared" si="6"/>
        <v>390.68000000000006</v>
      </c>
      <c r="S104" s="20">
        <f t="shared" si="7"/>
        <v>127867.31999999992</v>
      </c>
    </row>
    <row r="105" spans="1:19" x14ac:dyDescent="0.2">
      <c r="A105" s="10">
        <f t="shared" si="8"/>
        <v>69</v>
      </c>
      <c r="B105" s="11">
        <f t="shared" si="9"/>
        <v>45536</v>
      </c>
      <c r="C105" s="15" t="str">
        <f t="shared" si="10"/>
        <v/>
      </c>
      <c r="D105" s="12">
        <f>IF(A105="","",IF(variable,IF(OR(A105=1,A105&lt;$I$18*periods_per_year),start_rate,MIN($I$19,IF(MOD(A105-1,$I$21)=0,MAX($I$20,D104+$I$22),D104))),start_rate))</f>
        <v>0.03</v>
      </c>
      <c r="E105" s="13">
        <f t="shared" si="11"/>
        <v>312.76</v>
      </c>
      <c r="F105" s="13">
        <f>IF(A105="","",IF(A105=nper,J104+E105,MIN(J104+E105,IF(D105=D104,F104,IF($E$8="Acc Bi-Weekly",ROUND((-PMT(((1+D105/CP)^(CP/12))-1,(nper-A105+1)*12/26,J104))/2,2),IF($E$8="Acc Weekly",ROUND((-PMT(((1+D105/CP)^(CP/12))-1,(nper-A105+1)*12/52,J104))/4,2),ROUND(-PMT(((1+D105/CP)^(CP/periods_per_year))-1,nper-A105+1,J104),2)))))))</f>
        <v>711.32</v>
      </c>
      <c r="G105" s="13">
        <f>IF(OR(A105="",A105&lt;$X$2),"",IF(J104&lt;=F105,0,IF(IF(AND(A105&gt;=$X$2,MOD(A105-$X$2,int)=0),$X$3,0)+F105&gt;=J104+E105,J104+E105-F105,IF(AND(A105&gt;=$X$2,MOD(A105-$X$2,int)=0),$X$3,0)+IF(IF(AND(A105&gt;=$X$2,MOD(A105-$X$2,int)=0),$X$3,0)+IF(MOD(A105-$X$6,periods_per_year)=0,$X$5,0)+F105&lt;J104+E105,IF(MOD(A105-$X$6,periods_per_year)=0,$X$5,0),J104+E105-IF(AND(A105&gt;=$X$2,MOD(A105-$X$2,int)=0),$X$3,0)-F105))))</f>
        <v>0</v>
      </c>
      <c r="H105" s="14"/>
      <c r="I105" s="13">
        <f t="shared" si="12"/>
        <v>398.56000000000006</v>
      </c>
      <c r="J105" s="13">
        <f t="shared" si="13"/>
        <v>124706.55999999991</v>
      </c>
      <c r="M105" s="17">
        <f>IF(S104="","",IF(OR(M104&gt;=nper,ROUND(S104,2)&lt;=0),"",M104+1))</f>
        <v>62</v>
      </c>
      <c r="N105" s="18">
        <f>IF(M105="","",IF(OR(periods_per_year=26,periods_per_year=52),IF(periods_per_year=26,IF(M105=1,fpdate,N104+14),IF(periods_per_year=52,IF(M105=1,fpdate,N104+7),"n/a")),IF(periods_per_year=24,DATE(YEAR(fpdate),MONTH(fpdate)+(M105-1)/2+IF(AND(DAY(fpdate)&gt;=15,MOD(M105,2)=0),1,0),IF(MOD(M105,2)=0,IF(DAY(fpdate)&gt;=15,DAY(fpdate)-14,DAY(fpdate)+14),DAY(fpdate))),IF(DAY(DATE(YEAR(fpdate),MONTH(fpdate)+M105-1,DAY(fpdate)))&lt;&gt;DAY(fpdate),DATE(YEAR(fpdate),MONTH(fpdate)+M105,0),DATE(YEAR(fpdate),MONTH(fpdate)+M105-1,DAY(fpdate))))))</f>
        <v>45323</v>
      </c>
      <c r="O105" s="19">
        <f>IF(M105="","",IF(variable,IF(M105&lt;MortgageCalculator!$I$18*periods_per_year,start_rate,IF(MortgageCalculator!$I$22&gt;=0,MIN(MortgageCalculator!$I$19,start_rate+MortgageCalculator!$I$22*ROUNDUP((M105-MortgageCalculator!$I$18*periods_per_year)/MortgageCalculator!$I$21,0)),MAX(MortgageCalculator!$I$20,start_rate+MortgageCalculator!$I$22*ROUNDUP((M105-MortgageCalculator!$I$18*periods_per_year)/MortgageCalculator!$I$21,0)))),start_rate))</f>
        <v>0.03</v>
      </c>
      <c r="P105" s="20">
        <f>IF(M105="","",ROUND((((1+O105/CP)^(CP/periods_per_year))-1)*S104,2))</f>
        <v>319.67</v>
      </c>
      <c r="Q105" s="20">
        <f>IF(M105="","",IF(M105=nper,S104+P105,MIN(S104+P105,IF(O105=O104,Q104,ROUND(-PMT(((1+O105/CP)^(CP/periods_per_year))-1,nper-M105+1,S104),2)))))</f>
        <v>711.32</v>
      </c>
      <c r="R105" s="20">
        <f t="shared" si="6"/>
        <v>391.65000000000003</v>
      </c>
      <c r="S105" s="20">
        <f t="shared" si="7"/>
        <v>127475.66999999993</v>
      </c>
    </row>
    <row r="106" spans="1:19" x14ac:dyDescent="0.2">
      <c r="A106" s="10">
        <f t="shared" si="8"/>
        <v>70</v>
      </c>
      <c r="B106" s="11">
        <f t="shared" si="9"/>
        <v>45566</v>
      </c>
      <c r="C106" s="15" t="str">
        <f t="shared" si="10"/>
        <v/>
      </c>
      <c r="D106" s="12">
        <f>IF(A106="","",IF(variable,IF(OR(A106=1,A106&lt;$I$18*periods_per_year),start_rate,MIN($I$19,IF(MOD(A106-1,$I$21)=0,MAX($I$20,D105+$I$22),D105))),start_rate))</f>
        <v>0.03</v>
      </c>
      <c r="E106" s="13">
        <f t="shared" si="11"/>
        <v>311.77</v>
      </c>
      <c r="F106" s="13">
        <f>IF(A106="","",IF(A106=nper,J105+E106,MIN(J105+E106,IF(D106=D105,F105,IF($E$8="Acc Bi-Weekly",ROUND((-PMT(((1+D106/CP)^(CP/12))-1,(nper-A106+1)*12/26,J105))/2,2),IF($E$8="Acc Weekly",ROUND((-PMT(((1+D106/CP)^(CP/12))-1,(nper-A106+1)*12/52,J105))/4,2),ROUND(-PMT(((1+D106/CP)^(CP/periods_per_year))-1,nper-A106+1,J105),2)))))))</f>
        <v>711.32</v>
      </c>
      <c r="G106" s="13">
        <f>IF(OR(A106="",A106&lt;$X$2),"",IF(J105&lt;=F106,0,IF(IF(AND(A106&gt;=$X$2,MOD(A106-$X$2,int)=0),$X$3,0)+F106&gt;=J105+E106,J105+E106-F106,IF(AND(A106&gt;=$X$2,MOD(A106-$X$2,int)=0),$X$3,0)+IF(IF(AND(A106&gt;=$X$2,MOD(A106-$X$2,int)=0),$X$3,0)+IF(MOD(A106-$X$6,periods_per_year)=0,$X$5,0)+F106&lt;J105+E106,IF(MOD(A106-$X$6,periods_per_year)=0,$X$5,0),J105+E106-IF(AND(A106&gt;=$X$2,MOD(A106-$X$2,int)=0),$X$3,0)-F106))))</f>
        <v>0</v>
      </c>
      <c r="H106" s="14"/>
      <c r="I106" s="13">
        <f t="shared" si="12"/>
        <v>399.55000000000007</v>
      </c>
      <c r="J106" s="13">
        <f t="shared" si="13"/>
        <v>124307.00999999991</v>
      </c>
      <c r="M106" s="17">
        <f>IF(S105="","",IF(OR(M105&gt;=nper,ROUND(S105,2)&lt;=0),"",M105+1))</f>
        <v>63</v>
      </c>
      <c r="N106" s="18">
        <f>IF(M106="","",IF(OR(periods_per_year=26,periods_per_year=52),IF(periods_per_year=26,IF(M106=1,fpdate,N105+14),IF(periods_per_year=52,IF(M106=1,fpdate,N105+7),"n/a")),IF(periods_per_year=24,DATE(YEAR(fpdate),MONTH(fpdate)+(M106-1)/2+IF(AND(DAY(fpdate)&gt;=15,MOD(M106,2)=0),1,0),IF(MOD(M106,2)=0,IF(DAY(fpdate)&gt;=15,DAY(fpdate)-14,DAY(fpdate)+14),DAY(fpdate))),IF(DAY(DATE(YEAR(fpdate),MONTH(fpdate)+M106-1,DAY(fpdate)))&lt;&gt;DAY(fpdate),DATE(YEAR(fpdate),MONTH(fpdate)+M106,0),DATE(YEAR(fpdate),MONTH(fpdate)+M106-1,DAY(fpdate))))))</f>
        <v>45352</v>
      </c>
      <c r="O106" s="19">
        <f>IF(M106="","",IF(variable,IF(M106&lt;MortgageCalculator!$I$18*periods_per_year,start_rate,IF(MortgageCalculator!$I$22&gt;=0,MIN(MortgageCalculator!$I$19,start_rate+MortgageCalculator!$I$22*ROUNDUP((M106-MortgageCalculator!$I$18*periods_per_year)/MortgageCalculator!$I$21,0)),MAX(MortgageCalculator!$I$20,start_rate+MortgageCalculator!$I$22*ROUNDUP((M106-MortgageCalculator!$I$18*periods_per_year)/MortgageCalculator!$I$21,0)))),start_rate))</f>
        <v>0.03</v>
      </c>
      <c r="P106" s="20">
        <f>IF(M106="","",ROUND((((1+O106/CP)^(CP/periods_per_year))-1)*S105,2))</f>
        <v>318.69</v>
      </c>
      <c r="Q106" s="20">
        <f>IF(M106="","",IF(M106=nper,S105+P106,MIN(S105+P106,IF(O106=O105,Q105,ROUND(-PMT(((1+O106/CP)^(CP/periods_per_year))-1,nper-M106+1,S105),2)))))</f>
        <v>711.32</v>
      </c>
      <c r="R106" s="20">
        <f t="shared" si="6"/>
        <v>392.63000000000005</v>
      </c>
      <c r="S106" s="20">
        <f t="shared" si="7"/>
        <v>127083.03999999992</v>
      </c>
    </row>
    <row r="107" spans="1:19" x14ac:dyDescent="0.2">
      <c r="A107" s="10">
        <f t="shared" si="8"/>
        <v>71</v>
      </c>
      <c r="B107" s="11">
        <f t="shared" si="9"/>
        <v>45597</v>
      </c>
      <c r="C107" s="15" t="str">
        <f t="shared" si="10"/>
        <v/>
      </c>
      <c r="D107" s="12">
        <f>IF(A107="","",IF(variable,IF(OR(A107=1,A107&lt;$I$18*periods_per_year),start_rate,MIN($I$19,IF(MOD(A107-1,$I$21)=0,MAX($I$20,D106+$I$22),D106))),start_rate))</f>
        <v>0.03</v>
      </c>
      <c r="E107" s="13">
        <f t="shared" si="11"/>
        <v>310.77</v>
      </c>
      <c r="F107" s="13">
        <f>IF(A107="","",IF(A107=nper,J106+E107,MIN(J106+E107,IF(D107=D106,F106,IF($E$8="Acc Bi-Weekly",ROUND((-PMT(((1+D107/CP)^(CP/12))-1,(nper-A107+1)*12/26,J106))/2,2),IF($E$8="Acc Weekly",ROUND((-PMT(((1+D107/CP)^(CP/12))-1,(nper-A107+1)*12/52,J106))/4,2),ROUND(-PMT(((1+D107/CP)^(CP/periods_per_year))-1,nper-A107+1,J106),2)))))))</f>
        <v>711.32</v>
      </c>
      <c r="G107" s="13">
        <f>IF(OR(A107="",A107&lt;$X$2),"",IF(J106&lt;=F107,0,IF(IF(AND(A107&gt;=$X$2,MOD(A107-$X$2,int)=0),$X$3,0)+F107&gt;=J106+E107,J106+E107-F107,IF(AND(A107&gt;=$X$2,MOD(A107-$X$2,int)=0),$X$3,0)+IF(IF(AND(A107&gt;=$X$2,MOD(A107-$X$2,int)=0),$X$3,0)+IF(MOD(A107-$X$6,periods_per_year)=0,$X$5,0)+F107&lt;J106+E107,IF(MOD(A107-$X$6,periods_per_year)=0,$X$5,0),J106+E107-IF(AND(A107&gt;=$X$2,MOD(A107-$X$2,int)=0),$X$3,0)-F107))))</f>
        <v>0</v>
      </c>
      <c r="H107" s="14"/>
      <c r="I107" s="13">
        <f t="shared" si="12"/>
        <v>400.55000000000007</v>
      </c>
      <c r="J107" s="13">
        <f t="shared" si="13"/>
        <v>123906.4599999999</v>
      </c>
      <c r="M107" s="17">
        <f>IF(S106="","",IF(OR(M106&gt;=nper,ROUND(S106,2)&lt;=0),"",M106+1))</f>
        <v>64</v>
      </c>
      <c r="N107" s="18">
        <f>IF(M107="","",IF(OR(periods_per_year=26,periods_per_year=52),IF(periods_per_year=26,IF(M107=1,fpdate,N106+14),IF(periods_per_year=52,IF(M107=1,fpdate,N106+7),"n/a")),IF(periods_per_year=24,DATE(YEAR(fpdate),MONTH(fpdate)+(M107-1)/2+IF(AND(DAY(fpdate)&gt;=15,MOD(M107,2)=0),1,0),IF(MOD(M107,2)=0,IF(DAY(fpdate)&gt;=15,DAY(fpdate)-14,DAY(fpdate)+14),DAY(fpdate))),IF(DAY(DATE(YEAR(fpdate),MONTH(fpdate)+M107-1,DAY(fpdate)))&lt;&gt;DAY(fpdate),DATE(YEAR(fpdate),MONTH(fpdate)+M107,0),DATE(YEAR(fpdate),MONTH(fpdate)+M107-1,DAY(fpdate))))))</f>
        <v>45383</v>
      </c>
      <c r="O107" s="19">
        <f>IF(M107="","",IF(variable,IF(M107&lt;MortgageCalculator!$I$18*periods_per_year,start_rate,IF(MortgageCalculator!$I$22&gt;=0,MIN(MortgageCalculator!$I$19,start_rate+MortgageCalculator!$I$22*ROUNDUP((M107-MortgageCalculator!$I$18*periods_per_year)/MortgageCalculator!$I$21,0)),MAX(MortgageCalculator!$I$20,start_rate+MortgageCalculator!$I$22*ROUNDUP((M107-MortgageCalculator!$I$18*periods_per_year)/MortgageCalculator!$I$21,0)))),start_rate))</f>
        <v>0.03</v>
      </c>
      <c r="P107" s="20">
        <f>IF(M107="","",ROUND((((1+O107/CP)^(CP/periods_per_year))-1)*S106,2))</f>
        <v>317.70999999999998</v>
      </c>
      <c r="Q107" s="20">
        <f>IF(M107="","",IF(M107=nper,S106+P107,MIN(S106+P107,IF(O107=O106,Q106,ROUND(-PMT(((1+O107/CP)^(CP/periods_per_year))-1,nper-M107+1,S106),2)))))</f>
        <v>711.32</v>
      </c>
      <c r="R107" s="20">
        <f t="shared" si="6"/>
        <v>393.61000000000007</v>
      </c>
      <c r="S107" s="20">
        <f t="shared" si="7"/>
        <v>126689.42999999992</v>
      </c>
    </row>
    <row r="108" spans="1:19" x14ac:dyDescent="0.2">
      <c r="A108" s="10">
        <f t="shared" si="8"/>
        <v>72</v>
      </c>
      <c r="B108" s="11">
        <f t="shared" si="9"/>
        <v>45627</v>
      </c>
      <c r="C108" s="15">
        <f t="shared" si="10"/>
        <v>6</v>
      </c>
      <c r="D108" s="12">
        <f>IF(A108="","",IF(variable,IF(OR(A108=1,A108&lt;$I$18*periods_per_year),start_rate,MIN($I$19,IF(MOD(A108-1,$I$21)=0,MAX($I$20,D107+$I$22),D107))),start_rate))</f>
        <v>0.03</v>
      </c>
      <c r="E108" s="13">
        <f t="shared" si="11"/>
        <v>309.77</v>
      </c>
      <c r="F108" s="13">
        <f>IF(A108="","",IF(A108=nper,J107+E108,MIN(J107+E108,IF(D108=D107,F107,IF($E$8="Acc Bi-Weekly",ROUND((-PMT(((1+D108/CP)^(CP/12))-1,(nper-A108+1)*12/26,J107))/2,2),IF($E$8="Acc Weekly",ROUND((-PMT(((1+D108/CP)^(CP/12))-1,(nper-A108+1)*12/52,J107))/4,2),ROUND(-PMT(((1+D108/CP)^(CP/periods_per_year))-1,nper-A108+1,J107),2)))))))</f>
        <v>711.32</v>
      </c>
      <c r="G108" s="13">
        <f>IF(OR(A108="",A108&lt;$X$2),"",IF(J107&lt;=F108,0,IF(IF(AND(A108&gt;=$X$2,MOD(A108-$X$2,int)=0),$X$3,0)+F108&gt;=J107+E108,J107+E108-F108,IF(AND(A108&gt;=$X$2,MOD(A108-$X$2,int)=0),$X$3,0)+IF(IF(AND(A108&gt;=$X$2,MOD(A108-$X$2,int)=0),$X$3,0)+IF(MOD(A108-$X$6,periods_per_year)=0,$X$5,0)+F108&lt;J107+E108,IF(MOD(A108-$X$6,periods_per_year)=0,$X$5,0),J107+E108-IF(AND(A108&gt;=$X$2,MOD(A108-$X$2,int)=0),$X$3,0)-F108))))</f>
        <v>0</v>
      </c>
      <c r="H108" s="14"/>
      <c r="I108" s="13">
        <f t="shared" si="12"/>
        <v>401.55000000000007</v>
      </c>
      <c r="J108" s="13">
        <f t="shared" si="13"/>
        <v>123504.9099999999</v>
      </c>
      <c r="M108" s="17">
        <f>IF(S107="","",IF(OR(M107&gt;=nper,ROUND(S107,2)&lt;=0),"",M107+1))</f>
        <v>65</v>
      </c>
      <c r="N108" s="18">
        <f>IF(M108="","",IF(OR(periods_per_year=26,periods_per_year=52),IF(periods_per_year=26,IF(M108=1,fpdate,N107+14),IF(periods_per_year=52,IF(M108=1,fpdate,N107+7),"n/a")),IF(periods_per_year=24,DATE(YEAR(fpdate),MONTH(fpdate)+(M108-1)/2+IF(AND(DAY(fpdate)&gt;=15,MOD(M108,2)=0),1,0),IF(MOD(M108,2)=0,IF(DAY(fpdate)&gt;=15,DAY(fpdate)-14,DAY(fpdate)+14),DAY(fpdate))),IF(DAY(DATE(YEAR(fpdate),MONTH(fpdate)+M108-1,DAY(fpdate)))&lt;&gt;DAY(fpdate),DATE(YEAR(fpdate),MONTH(fpdate)+M108,0),DATE(YEAR(fpdate),MONTH(fpdate)+M108-1,DAY(fpdate))))))</f>
        <v>45413</v>
      </c>
      <c r="O108" s="19">
        <f>IF(M108="","",IF(variable,IF(M108&lt;MortgageCalculator!$I$18*periods_per_year,start_rate,IF(MortgageCalculator!$I$22&gt;=0,MIN(MortgageCalculator!$I$19,start_rate+MortgageCalculator!$I$22*ROUNDUP((M108-MortgageCalculator!$I$18*periods_per_year)/MortgageCalculator!$I$21,0)),MAX(MortgageCalculator!$I$20,start_rate+MortgageCalculator!$I$22*ROUNDUP((M108-MortgageCalculator!$I$18*periods_per_year)/MortgageCalculator!$I$21,0)))),start_rate))</f>
        <v>0.03</v>
      </c>
      <c r="P108" s="20">
        <f>IF(M108="","",ROUND((((1+O108/CP)^(CP/periods_per_year))-1)*S107,2))</f>
        <v>316.72000000000003</v>
      </c>
      <c r="Q108" s="20">
        <f>IF(M108="","",IF(M108=nper,S107+P108,MIN(S107+P108,IF(O108=O107,Q107,ROUND(-PMT(((1+O108/CP)^(CP/periods_per_year))-1,nper-M108+1,S107),2)))))</f>
        <v>711.32</v>
      </c>
      <c r="R108" s="20">
        <f t="shared" ref="R108:R171" si="14">IF(M108="","",Q108-P108)</f>
        <v>394.6</v>
      </c>
      <c r="S108" s="20">
        <f t="shared" ref="S108:S171" si="15">IF(M108="","",S107-R108)</f>
        <v>126294.82999999991</v>
      </c>
    </row>
    <row r="109" spans="1:19" x14ac:dyDescent="0.2">
      <c r="A109" s="10">
        <f t="shared" si="8"/>
        <v>73</v>
      </c>
      <c r="B109" s="11">
        <f t="shared" si="9"/>
        <v>45658</v>
      </c>
      <c r="C109" s="15" t="str">
        <f t="shared" si="10"/>
        <v/>
      </c>
      <c r="D109" s="12">
        <f>IF(A109="","",IF(variable,IF(OR(A109=1,A109&lt;$I$18*periods_per_year),start_rate,MIN($I$19,IF(MOD(A109-1,$I$21)=0,MAX($I$20,D108+$I$22),D108))),start_rate))</f>
        <v>0.03</v>
      </c>
      <c r="E109" s="13">
        <f t="shared" si="11"/>
        <v>308.76</v>
      </c>
      <c r="F109" s="13">
        <f>IF(A109="","",IF(A109=nper,J108+E109,MIN(J108+E109,IF(D109=D108,F108,IF($E$8="Acc Bi-Weekly",ROUND((-PMT(((1+D109/CP)^(CP/12))-1,(nper-A109+1)*12/26,J108))/2,2),IF($E$8="Acc Weekly",ROUND((-PMT(((1+D109/CP)^(CP/12))-1,(nper-A109+1)*12/52,J108))/4,2),ROUND(-PMT(((1+D109/CP)^(CP/periods_per_year))-1,nper-A109+1,J108),2)))))))</f>
        <v>711.32</v>
      </c>
      <c r="G109" s="13">
        <f>IF(OR(A109="",A109&lt;$X$2),"",IF(J108&lt;=F109,0,IF(IF(AND(A109&gt;=$X$2,MOD(A109-$X$2,int)=0),$X$3,0)+F109&gt;=J108+E109,J108+E109-F109,IF(AND(A109&gt;=$X$2,MOD(A109-$X$2,int)=0),$X$3,0)+IF(IF(AND(A109&gt;=$X$2,MOD(A109-$X$2,int)=0),$X$3,0)+IF(MOD(A109-$X$6,periods_per_year)=0,$X$5,0)+F109&lt;J108+E109,IF(MOD(A109-$X$6,periods_per_year)=0,$X$5,0),J108+E109-IF(AND(A109&gt;=$X$2,MOD(A109-$X$2,int)=0),$X$3,0)-F109))))</f>
        <v>0</v>
      </c>
      <c r="H109" s="14"/>
      <c r="I109" s="13">
        <f t="shared" si="12"/>
        <v>402.56000000000006</v>
      </c>
      <c r="J109" s="13">
        <f t="shared" si="13"/>
        <v>123102.3499999999</v>
      </c>
      <c r="M109" s="17">
        <f>IF(S108="","",IF(OR(M108&gt;=nper,ROUND(S108,2)&lt;=0),"",M108+1))</f>
        <v>66</v>
      </c>
      <c r="N109" s="18">
        <f>IF(M109="","",IF(OR(periods_per_year=26,periods_per_year=52),IF(periods_per_year=26,IF(M109=1,fpdate,N108+14),IF(periods_per_year=52,IF(M109=1,fpdate,N108+7),"n/a")),IF(periods_per_year=24,DATE(YEAR(fpdate),MONTH(fpdate)+(M109-1)/2+IF(AND(DAY(fpdate)&gt;=15,MOD(M109,2)=0),1,0),IF(MOD(M109,2)=0,IF(DAY(fpdate)&gt;=15,DAY(fpdate)-14,DAY(fpdate)+14),DAY(fpdate))),IF(DAY(DATE(YEAR(fpdate),MONTH(fpdate)+M109-1,DAY(fpdate)))&lt;&gt;DAY(fpdate),DATE(YEAR(fpdate),MONTH(fpdate)+M109,0),DATE(YEAR(fpdate),MONTH(fpdate)+M109-1,DAY(fpdate))))))</f>
        <v>45444</v>
      </c>
      <c r="O109" s="19">
        <f>IF(M109="","",IF(variable,IF(M109&lt;MortgageCalculator!$I$18*periods_per_year,start_rate,IF(MortgageCalculator!$I$22&gt;=0,MIN(MortgageCalculator!$I$19,start_rate+MortgageCalculator!$I$22*ROUNDUP((M109-MortgageCalculator!$I$18*periods_per_year)/MortgageCalculator!$I$21,0)),MAX(MortgageCalculator!$I$20,start_rate+MortgageCalculator!$I$22*ROUNDUP((M109-MortgageCalculator!$I$18*periods_per_year)/MortgageCalculator!$I$21,0)))),start_rate))</f>
        <v>0.03</v>
      </c>
      <c r="P109" s="20">
        <f>IF(M109="","",ROUND((((1+O109/CP)^(CP/periods_per_year))-1)*S108,2))</f>
        <v>315.74</v>
      </c>
      <c r="Q109" s="20">
        <f>IF(M109="","",IF(M109=nper,S108+P109,MIN(S108+P109,IF(O109=O108,Q108,ROUND(-PMT(((1+O109/CP)^(CP/periods_per_year))-1,nper-M109+1,S108),2)))))</f>
        <v>711.32</v>
      </c>
      <c r="R109" s="20">
        <f t="shared" si="14"/>
        <v>395.58000000000004</v>
      </c>
      <c r="S109" s="20">
        <f t="shared" si="15"/>
        <v>125899.24999999991</v>
      </c>
    </row>
    <row r="110" spans="1:19" x14ac:dyDescent="0.2">
      <c r="A110" s="10">
        <f t="shared" si="8"/>
        <v>74</v>
      </c>
      <c r="B110" s="11">
        <f t="shared" si="9"/>
        <v>45689</v>
      </c>
      <c r="C110" s="15" t="str">
        <f t="shared" si="10"/>
        <v/>
      </c>
      <c r="D110" s="12">
        <f>IF(A110="","",IF(variable,IF(OR(A110=1,A110&lt;$I$18*periods_per_year),start_rate,MIN($I$19,IF(MOD(A110-1,$I$21)=0,MAX($I$20,D109+$I$22),D109))),start_rate))</f>
        <v>0.03</v>
      </c>
      <c r="E110" s="13">
        <f t="shared" si="11"/>
        <v>307.76</v>
      </c>
      <c r="F110" s="13">
        <f>IF(A110="","",IF(A110=nper,J109+E110,MIN(J109+E110,IF(D110=D109,F109,IF($E$8="Acc Bi-Weekly",ROUND((-PMT(((1+D110/CP)^(CP/12))-1,(nper-A110+1)*12/26,J109))/2,2),IF($E$8="Acc Weekly",ROUND((-PMT(((1+D110/CP)^(CP/12))-1,(nper-A110+1)*12/52,J109))/4,2),ROUND(-PMT(((1+D110/CP)^(CP/periods_per_year))-1,nper-A110+1,J109),2)))))))</f>
        <v>711.32</v>
      </c>
      <c r="G110" s="13">
        <f>IF(OR(A110="",A110&lt;$X$2),"",IF(J109&lt;=F110,0,IF(IF(AND(A110&gt;=$X$2,MOD(A110-$X$2,int)=0),$X$3,0)+F110&gt;=J109+E110,J109+E110-F110,IF(AND(A110&gt;=$X$2,MOD(A110-$X$2,int)=0),$X$3,0)+IF(IF(AND(A110&gt;=$X$2,MOD(A110-$X$2,int)=0),$X$3,0)+IF(MOD(A110-$X$6,periods_per_year)=0,$X$5,0)+F110&lt;J109+E110,IF(MOD(A110-$X$6,periods_per_year)=0,$X$5,0),J109+E110-IF(AND(A110&gt;=$X$2,MOD(A110-$X$2,int)=0),$X$3,0)-F110))))</f>
        <v>0</v>
      </c>
      <c r="H110" s="14"/>
      <c r="I110" s="13">
        <f t="shared" si="12"/>
        <v>403.56000000000006</v>
      </c>
      <c r="J110" s="13">
        <f t="shared" si="13"/>
        <v>122698.78999999991</v>
      </c>
      <c r="M110" s="17">
        <f>IF(S109="","",IF(OR(M109&gt;=nper,ROUND(S109,2)&lt;=0),"",M109+1))</f>
        <v>67</v>
      </c>
      <c r="N110" s="18">
        <f>IF(M110="","",IF(OR(periods_per_year=26,periods_per_year=52),IF(periods_per_year=26,IF(M110=1,fpdate,N109+14),IF(periods_per_year=52,IF(M110=1,fpdate,N109+7),"n/a")),IF(periods_per_year=24,DATE(YEAR(fpdate),MONTH(fpdate)+(M110-1)/2+IF(AND(DAY(fpdate)&gt;=15,MOD(M110,2)=0),1,0),IF(MOD(M110,2)=0,IF(DAY(fpdate)&gt;=15,DAY(fpdate)-14,DAY(fpdate)+14),DAY(fpdate))),IF(DAY(DATE(YEAR(fpdate),MONTH(fpdate)+M110-1,DAY(fpdate)))&lt;&gt;DAY(fpdate),DATE(YEAR(fpdate),MONTH(fpdate)+M110,0),DATE(YEAR(fpdate),MONTH(fpdate)+M110-1,DAY(fpdate))))))</f>
        <v>45474</v>
      </c>
      <c r="O110" s="19">
        <f>IF(M110="","",IF(variable,IF(M110&lt;MortgageCalculator!$I$18*periods_per_year,start_rate,IF(MortgageCalculator!$I$22&gt;=0,MIN(MortgageCalculator!$I$19,start_rate+MortgageCalculator!$I$22*ROUNDUP((M110-MortgageCalculator!$I$18*periods_per_year)/MortgageCalculator!$I$21,0)),MAX(MortgageCalculator!$I$20,start_rate+MortgageCalculator!$I$22*ROUNDUP((M110-MortgageCalculator!$I$18*periods_per_year)/MortgageCalculator!$I$21,0)))),start_rate))</f>
        <v>0.03</v>
      </c>
      <c r="P110" s="20">
        <f>IF(M110="","",ROUND((((1+O110/CP)^(CP/periods_per_year))-1)*S109,2))</f>
        <v>314.75</v>
      </c>
      <c r="Q110" s="20">
        <f>IF(M110="","",IF(M110=nper,S109+P110,MIN(S109+P110,IF(O110=O109,Q109,ROUND(-PMT(((1+O110/CP)^(CP/periods_per_year))-1,nper-M110+1,S109),2)))))</f>
        <v>711.32</v>
      </c>
      <c r="R110" s="20">
        <f t="shared" si="14"/>
        <v>396.57000000000005</v>
      </c>
      <c r="S110" s="20">
        <f t="shared" si="15"/>
        <v>125502.67999999991</v>
      </c>
    </row>
    <row r="111" spans="1:19" x14ac:dyDescent="0.2">
      <c r="A111" s="10">
        <f t="shared" si="8"/>
        <v>75</v>
      </c>
      <c r="B111" s="11">
        <f t="shared" si="9"/>
        <v>45717</v>
      </c>
      <c r="C111" s="15" t="str">
        <f t="shared" si="10"/>
        <v/>
      </c>
      <c r="D111" s="12">
        <f>IF(A111="","",IF(variable,IF(OR(A111=1,A111&lt;$I$18*periods_per_year),start_rate,MIN($I$19,IF(MOD(A111-1,$I$21)=0,MAX($I$20,D110+$I$22),D110))),start_rate))</f>
        <v>0.03</v>
      </c>
      <c r="E111" s="13">
        <f t="shared" si="11"/>
        <v>306.75</v>
      </c>
      <c r="F111" s="13">
        <f>IF(A111="","",IF(A111=nper,J110+E111,MIN(J110+E111,IF(D111=D110,F110,IF($E$8="Acc Bi-Weekly",ROUND((-PMT(((1+D111/CP)^(CP/12))-1,(nper-A111+1)*12/26,J110))/2,2),IF($E$8="Acc Weekly",ROUND((-PMT(((1+D111/CP)^(CP/12))-1,(nper-A111+1)*12/52,J110))/4,2),ROUND(-PMT(((1+D111/CP)^(CP/periods_per_year))-1,nper-A111+1,J110),2)))))))</f>
        <v>711.32</v>
      </c>
      <c r="G111" s="13">
        <f>IF(OR(A111="",A111&lt;$X$2),"",IF(J110&lt;=F111,0,IF(IF(AND(A111&gt;=$X$2,MOD(A111-$X$2,int)=0),$X$3,0)+F111&gt;=J110+E111,J110+E111-F111,IF(AND(A111&gt;=$X$2,MOD(A111-$X$2,int)=0),$X$3,0)+IF(IF(AND(A111&gt;=$X$2,MOD(A111-$X$2,int)=0),$X$3,0)+IF(MOD(A111-$X$6,periods_per_year)=0,$X$5,0)+F111&lt;J110+E111,IF(MOD(A111-$X$6,periods_per_year)=0,$X$5,0),J110+E111-IF(AND(A111&gt;=$X$2,MOD(A111-$X$2,int)=0),$X$3,0)-F111))))</f>
        <v>0</v>
      </c>
      <c r="H111" s="14"/>
      <c r="I111" s="13">
        <f t="shared" si="12"/>
        <v>404.57000000000005</v>
      </c>
      <c r="J111" s="13">
        <f t="shared" si="13"/>
        <v>122294.2199999999</v>
      </c>
      <c r="M111" s="17">
        <f>IF(S110="","",IF(OR(M110&gt;=nper,ROUND(S110,2)&lt;=0),"",M110+1))</f>
        <v>68</v>
      </c>
      <c r="N111" s="18">
        <f>IF(M111="","",IF(OR(periods_per_year=26,periods_per_year=52),IF(periods_per_year=26,IF(M111=1,fpdate,N110+14),IF(periods_per_year=52,IF(M111=1,fpdate,N110+7),"n/a")),IF(periods_per_year=24,DATE(YEAR(fpdate),MONTH(fpdate)+(M111-1)/2+IF(AND(DAY(fpdate)&gt;=15,MOD(M111,2)=0),1,0),IF(MOD(M111,2)=0,IF(DAY(fpdate)&gt;=15,DAY(fpdate)-14,DAY(fpdate)+14),DAY(fpdate))),IF(DAY(DATE(YEAR(fpdate),MONTH(fpdate)+M111-1,DAY(fpdate)))&lt;&gt;DAY(fpdate),DATE(YEAR(fpdate),MONTH(fpdate)+M111,0),DATE(YEAR(fpdate),MONTH(fpdate)+M111-1,DAY(fpdate))))))</f>
        <v>45505</v>
      </c>
      <c r="O111" s="19">
        <f>IF(M111="","",IF(variable,IF(M111&lt;MortgageCalculator!$I$18*periods_per_year,start_rate,IF(MortgageCalculator!$I$22&gt;=0,MIN(MortgageCalculator!$I$19,start_rate+MortgageCalculator!$I$22*ROUNDUP((M111-MortgageCalculator!$I$18*periods_per_year)/MortgageCalculator!$I$21,0)),MAX(MortgageCalculator!$I$20,start_rate+MortgageCalculator!$I$22*ROUNDUP((M111-MortgageCalculator!$I$18*periods_per_year)/MortgageCalculator!$I$21,0)))),start_rate))</f>
        <v>0.03</v>
      </c>
      <c r="P111" s="20">
        <f>IF(M111="","",ROUND((((1+O111/CP)^(CP/periods_per_year))-1)*S110,2))</f>
        <v>313.76</v>
      </c>
      <c r="Q111" s="20">
        <f>IF(M111="","",IF(M111=nper,S110+P111,MIN(S110+P111,IF(O111=O110,Q110,ROUND(-PMT(((1+O111/CP)^(CP/periods_per_year))-1,nper-M111+1,S110),2)))))</f>
        <v>711.32</v>
      </c>
      <c r="R111" s="20">
        <f t="shared" si="14"/>
        <v>397.56000000000006</v>
      </c>
      <c r="S111" s="20">
        <f t="shared" si="15"/>
        <v>125105.11999999991</v>
      </c>
    </row>
    <row r="112" spans="1:19" x14ac:dyDescent="0.2">
      <c r="A112" s="10">
        <f t="shared" si="8"/>
        <v>76</v>
      </c>
      <c r="B112" s="11">
        <f t="shared" si="9"/>
        <v>45748</v>
      </c>
      <c r="C112" s="15" t="str">
        <f t="shared" si="10"/>
        <v/>
      </c>
      <c r="D112" s="12">
        <f>IF(A112="","",IF(variable,IF(OR(A112=1,A112&lt;$I$18*periods_per_year),start_rate,MIN($I$19,IF(MOD(A112-1,$I$21)=0,MAX($I$20,D111+$I$22),D111))),start_rate))</f>
        <v>0.03</v>
      </c>
      <c r="E112" s="13">
        <f t="shared" si="11"/>
        <v>305.74</v>
      </c>
      <c r="F112" s="13">
        <f>IF(A112="","",IF(A112=nper,J111+E112,MIN(J111+E112,IF(D112=D111,F111,IF($E$8="Acc Bi-Weekly",ROUND((-PMT(((1+D112/CP)^(CP/12))-1,(nper-A112+1)*12/26,J111))/2,2),IF($E$8="Acc Weekly",ROUND((-PMT(((1+D112/CP)^(CP/12))-1,(nper-A112+1)*12/52,J111))/4,2),ROUND(-PMT(((1+D112/CP)^(CP/periods_per_year))-1,nper-A112+1,J111),2)))))))</f>
        <v>711.32</v>
      </c>
      <c r="G112" s="13">
        <f>IF(OR(A112="",A112&lt;$X$2),"",IF(J111&lt;=F112,0,IF(IF(AND(A112&gt;=$X$2,MOD(A112-$X$2,int)=0),$X$3,0)+F112&gt;=J111+E112,J111+E112-F112,IF(AND(A112&gt;=$X$2,MOD(A112-$X$2,int)=0),$X$3,0)+IF(IF(AND(A112&gt;=$X$2,MOD(A112-$X$2,int)=0),$X$3,0)+IF(MOD(A112-$X$6,periods_per_year)=0,$X$5,0)+F112&lt;J111+E112,IF(MOD(A112-$X$6,periods_per_year)=0,$X$5,0),J111+E112-IF(AND(A112&gt;=$X$2,MOD(A112-$X$2,int)=0),$X$3,0)-F112))))</f>
        <v>0</v>
      </c>
      <c r="H112" s="14"/>
      <c r="I112" s="13">
        <f t="shared" si="12"/>
        <v>405.58000000000004</v>
      </c>
      <c r="J112" s="13">
        <f t="shared" si="13"/>
        <v>121888.6399999999</v>
      </c>
      <c r="M112" s="17">
        <f>IF(S111="","",IF(OR(M111&gt;=nper,ROUND(S111,2)&lt;=0),"",M111+1))</f>
        <v>69</v>
      </c>
      <c r="N112" s="18">
        <f>IF(M112="","",IF(OR(periods_per_year=26,periods_per_year=52),IF(periods_per_year=26,IF(M112=1,fpdate,N111+14),IF(periods_per_year=52,IF(M112=1,fpdate,N111+7),"n/a")),IF(periods_per_year=24,DATE(YEAR(fpdate),MONTH(fpdate)+(M112-1)/2+IF(AND(DAY(fpdate)&gt;=15,MOD(M112,2)=0),1,0),IF(MOD(M112,2)=0,IF(DAY(fpdate)&gt;=15,DAY(fpdate)-14,DAY(fpdate)+14),DAY(fpdate))),IF(DAY(DATE(YEAR(fpdate),MONTH(fpdate)+M112-1,DAY(fpdate)))&lt;&gt;DAY(fpdate),DATE(YEAR(fpdate),MONTH(fpdate)+M112,0),DATE(YEAR(fpdate),MONTH(fpdate)+M112-1,DAY(fpdate))))))</f>
        <v>45536</v>
      </c>
      <c r="O112" s="19">
        <f>IF(M112="","",IF(variable,IF(M112&lt;MortgageCalculator!$I$18*periods_per_year,start_rate,IF(MortgageCalculator!$I$22&gt;=0,MIN(MortgageCalculator!$I$19,start_rate+MortgageCalculator!$I$22*ROUNDUP((M112-MortgageCalculator!$I$18*periods_per_year)/MortgageCalculator!$I$21,0)),MAX(MortgageCalculator!$I$20,start_rate+MortgageCalculator!$I$22*ROUNDUP((M112-MortgageCalculator!$I$18*periods_per_year)/MortgageCalculator!$I$21,0)))),start_rate))</f>
        <v>0.03</v>
      </c>
      <c r="P112" s="20">
        <f>IF(M112="","",ROUND((((1+O112/CP)^(CP/periods_per_year))-1)*S111,2))</f>
        <v>312.76</v>
      </c>
      <c r="Q112" s="20">
        <f>IF(M112="","",IF(M112=nper,S111+P112,MIN(S111+P112,IF(O112=O111,Q111,ROUND(-PMT(((1+O112/CP)^(CP/periods_per_year))-1,nper-M112+1,S111),2)))))</f>
        <v>711.32</v>
      </c>
      <c r="R112" s="20">
        <f t="shared" si="14"/>
        <v>398.56000000000006</v>
      </c>
      <c r="S112" s="20">
        <f t="shared" si="15"/>
        <v>124706.55999999991</v>
      </c>
    </row>
    <row r="113" spans="1:19" x14ac:dyDescent="0.2">
      <c r="A113" s="10">
        <f t="shared" si="8"/>
        <v>77</v>
      </c>
      <c r="B113" s="11">
        <f t="shared" si="9"/>
        <v>45778</v>
      </c>
      <c r="C113" s="15" t="str">
        <f t="shared" si="10"/>
        <v/>
      </c>
      <c r="D113" s="12">
        <f>IF(A113="","",IF(variable,IF(OR(A113=1,A113&lt;$I$18*periods_per_year),start_rate,MIN($I$19,IF(MOD(A113-1,$I$21)=0,MAX($I$20,D112+$I$22),D112))),start_rate))</f>
        <v>0.03</v>
      </c>
      <c r="E113" s="13">
        <f t="shared" si="11"/>
        <v>304.72000000000003</v>
      </c>
      <c r="F113" s="13">
        <f>IF(A113="","",IF(A113=nper,J112+E113,MIN(J112+E113,IF(D113=D112,F112,IF($E$8="Acc Bi-Weekly",ROUND((-PMT(((1+D113/CP)^(CP/12))-1,(nper-A113+1)*12/26,J112))/2,2),IF($E$8="Acc Weekly",ROUND((-PMT(((1+D113/CP)^(CP/12))-1,(nper-A113+1)*12/52,J112))/4,2),ROUND(-PMT(((1+D113/CP)^(CP/periods_per_year))-1,nper-A113+1,J112),2)))))))</f>
        <v>711.32</v>
      </c>
      <c r="G113" s="13">
        <f>IF(OR(A113="",A113&lt;$X$2),"",IF(J112&lt;=F113,0,IF(IF(AND(A113&gt;=$X$2,MOD(A113-$X$2,int)=0),$X$3,0)+F113&gt;=J112+E113,J112+E113-F113,IF(AND(A113&gt;=$X$2,MOD(A113-$X$2,int)=0),$X$3,0)+IF(IF(AND(A113&gt;=$X$2,MOD(A113-$X$2,int)=0),$X$3,0)+IF(MOD(A113-$X$6,periods_per_year)=0,$X$5,0)+F113&lt;J112+E113,IF(MOD(A113-$X$6,periods_per_year)=0,$X$5,0),J112+E113-IF(AND(A113&gt;=$X$2,MOD(A113-$X$2,int)=0),$X$3,0)-F113))))</f>
        <v>0</v>
      </c>
      <c r="H113" s="14"/>
      <c r="I113" s="13">
        <f t="shared" si="12"/>
        <v>406.6</v>
      </c>
      <c r="J113" s="13">
        <f t="shared" si="13"/>
        <v>121482.03999999989</v>
      </c>
      <c r="M113" s="17">
        <f>IF(S112="","",IF(OR(M112&gt;=nper,ROUND(S112,2)&lt;=0),"",M112+1))</f>
        <v>70</v>
      </c>
      <c r="N113" s="18">
        <f>IF(M113="","",IF(OR(periods_per_year=26,periods_per_year=52),IF(periods_per_year=26,IF(M113=1,fpdate,N112+14),IF(periods_per_year=52,IF(M113=1,fpdate,N112+7),"n/a")),IF(periods_per_year=24,DATE(YEAR(fpdate),MONTH(fpdate)+(M113-1)/2+IF(AND(DAY(fpdate)&gt;=15,MOD(M113,2)=0),1,0),IF(MOD(M113,2)=0,IF(DAY(fpdate)&gt;=15,DAY(fpdate)-14,DAY(fpdate)+14),DAY(fpdate))),IF(DAY(DATE(YEAR(fpdate),MONTH(fpdate)+M113-1,DAY(fpdate)))&lt;&gt;DAY(fpdate),DATE(YEAR(fpdate),MONTH(fpdate)+M113,0),DATE(YEAR(fpdate),MONTH(fpdate)+M113-1,DAY(fpdate))))))</f>
        <v>45566</v>
      </c>
      <c r="O113" s="19">
        <f>IF(M113="","",IF(variable,IF(M113&lt;MortgageCalculator!$I$18*periods_per_year,start_rate,IF(MortgageCalculator!$I$22&gt;=0,MIN(MortgageCalculator!$I$19,start_rate+MortgageCalculator!$I$22*ROUNDUP((M113-MortgageCalculator!$I$18*periods_per_year)/MortgageCalculator!$I$21,0)),MAX(MortgageCalculator!$I$20,start_rate+MortgageCalculator!$I$22*ROUNDUP((M113-MortgageCalculator!$I$18*periods_per_year)/MortgageCalculator!$I$21,0)))),start_rate))</f>
        <v>0.03</v>
      </c>
      <c r="P113" s="20">
        <f>IF(M113="","",ROUND((((1+O113/CP)^(CP/periods_per_year))-1)*S112,2))</f>
        <v>311.77</v>
      </c>
      <c r="Q113" s="20">
        <f>IF(M113="","",IF(M113=nper,S112+P113,MIN(S112+P113,IF(O113=O112,Q112,ROUND(-PMT(((1+O113/CP)^(CP/periods_per_year))-1,nper-M113+1,S112),2)))))</f>
        <v>711.32</v>
      </c>
      <c r="R113" s="20">
        <f t="shared" si="14"/>
        <v>399.55000000000007</v>
      </c>
      <c r="S113" s="20">
        <f t="shared" si="15"/>
        <v>124307.00999999991</v>
      </c>
    </row>
    <row r="114" spans="1:19" x14ac:dyDescent="0.2">
      <c r="A114" s="10">
        <f t="shared" si="8"/>
        <v>78</v>
      </c>
      <c r="B114" s="11">
        <f t="shared" si="9"/>
        <v>45809</v>
      </c>
      <c r="C114" s="15" t="str">
        <f t="shared" si="10"/>
        <v/>
      </c>
      <c r="D114" s="12">
        <f>IF(A114="","",IF(variable,IF(OR(A114=1,A114&lt;$I$18*periods_per_year),start_rate,MIN($I$19,IF(MOD(A114-1,$I$21)=0,MAX($I$20,D113+$I$22),D113))),start_rate))</f>
        <v>0.03</v>
      </c>
      <c r="E114" s="13">
        <f t="shared" si="11"/>
        <v>303.70999999999998</v>
      </c>
      <c r="F114" s="13">
        <f>IF(A114="","",IF(A114=nper,J113+E114,MIN(J113+E114,IF(D114=D113,F113,IF($E$8="Acc Bi-Weekly",ROUND((-PMT(((1+D114/CP)^(CP/12))-1,(nper-A114+1)*12/26,J113))/2,2),IF($E$8="Acc Weekly",ROUND((-PMT(((1+D114/CP)^(CP/12))-1,(nper-A114+1)*12/52,J113))/4,2),ROUND(-PMT(((1+D114/CP)^(CP/periods_per_year))-1,nper-A114+1,J113),2)))))))</f>
        <v>711.32</v>
      </c>
      <c r="G114" s="13">
        <f>IF(OR(A114="",A114&lt;$X$2),"",IF(J113&lt;=F114,0,IF(IF(AND(A114&gt;=$X$2,MOD(A114-$X$2,int)=0),$X$3,0)+F114&gt;=J113+E114,J113+E114-F114,IF(AND(A114&gt;=$X$2,MOD(A114-$X$2,int)=0),$X$3,0)+IF(IF(AND(A114&gt;=$X$2,MOD(A114-$X$2,int)=0),$X$3,0)+IF(MOD(A114-$X$6,periods_per_year)=0,$X$5,0)+F114&lt;J113+E114,IF(MOD(A114-$X$6,periods_per_year)=0,$X$5,0),J113+E114-IF(AND(A114&gt;=$X$2,MOD(A114-$X$2,int)=0),$X$3,0)-F114))))</f>
        <v>0</v>
      </c>
      <c r="H114" s="14"/>
      <c r="I114" s="13">
        <f t="shared" si="12"/>
        <v>407.61000000000007</v>
      </c>
      <c r="J114" s="13">
        <f t="shared" si="13"/>
        <v>121074.42999999989</v>
      </c>
      <c r="M114" s="17">
        <f>IF(S113="","",IF(OR(M113&gt;=nper,ROUND(S113,2)&lt;=0),"",M113+1))</f>
        <v>71</v>
      </c>
      <c r="N114" s="18">
        <f>IF(M114="","",IF(OR(periods_per_year=26,periods_per_year=52),IF(periods_per_year=26,IF(M114=1,fpdate,N113+14),IF(periods_per_year=52,IF(M114=1,fpdate,N113+7),"n/a")),IF(periods_per_year=24,DATE(YEAR(fpdate),MONTH(fpdate)+(M114-1)/2+IF(AND(DAY(fpdate)&gt;=15,MOD(M114,2)=0),1,0),IF(MOD(M114,2)=0,IF(DAY(fpdate)&gt;=15,DAY(fpdate)-14,DAY(fpdate)+14),DAY(fpdate))),IF(DAY(DATE(YEAR(fpdate),MONTH(fpdate)+M114-1,DAY(fpdate)))&lt;&gt;DAY(fpdate),DATE(YEAR(fpdate),MONTH(fpdate)+M114,0),DATE(YEAR(fpdate),MONTH(fpdate)+M114-1,DAY(fpdate))))))</f>
        <v>45597</v>
      </c>
      <c r="O114" s="19">
        <f>IF(M114="","",IF(variable,IF(M114&lt;MortgageCalculator!$I$18*periods_per_year,start_rate,IF(MortgageCalculator!$I$22&gt;=0,MIN(MortgageCalculator!$I$19,start_rate+MortgageCalculator!$I$22*ROUNDUP((M114-MortgageCalculator!$I$18*periods_per_year)/MortgageCalculator!$I$21,0)),MAX(MortgageCalculator!$I$20,start_rate+MortgageCalculator!$I$22*ROUNDUP((M114-MortgageCalculator!$I$18*periods_per_year)/MortgageCalculator!$I$21,0)))),start_rate))</f>
        <v>0.03</v>
      </c>
      <c r="P114" s="20">
        <f>IF(M114="","",ROUND((((1+O114/CP)^(CP/periods_per_year))-1)*S113,2))</f>
        <v>310.77</v>
      </c>
      <c r="Q114" s="20">
        <f>IF(M114="","",IF(M114=nper,S113+P114,MIN(S113+P114,IF(O114=O113,Q113,ROUND(-PMT(((1+O114/CP)^(CP/periods_per_year))-1,nper-M114+1,S113),2)))))</f>
        <v>711.32</v>
      </c>
      <c r="R114" s="20">
        <f t="shared" si="14"/>
        <v>400.55000000000007</v>
      </c>
      <c r="S114" s="20">
        <f t="shared" si="15"/>
        <v>123906.4599999999</v>
      </c>
    </row>
    <row r="115" spans="1:19" x14ac:dyDescent="0.2">
      <c r="A115" s="10">
        <f t="shared" si="8"/>
        <v>79</v>
      </c>
      <c r="B115" s="11">
        <f t="shared" si="9"/>
        <v>45839</v>
      </c>
      <c r="C115" s="15" t="str">
        <f t="shared" si="10"/>
        <v/>
      </c>
      <c r="D115" s="12">
        <f>IF(A115="","",IF(variable,IF(OR(A115=1,A115&lt;$I$18*periods_per_year),start_rate,MIN($I$19,IF(MOD(A115-1,$I$21)=0,MAX($I$20,D114+$I$22),D114))),start_rate))</f>
        <v>0.03</v>
      </c>
      <c r="E115" s="13">
        <f t="shared" si="11"/>
        <v>302.69</v>
      </c>
      <c r="F115" s="13">
        <f>IF(A115="","",IF(A115=nper,J114+E115,MIN(J114+E115,IF(D115=D114,F114,IF($E$8="Acc Bi-Weekly",ROUND((-PMT(((1+D115/CP)^(CP/12))-1,(nper-A115+1)*12/26,J114))/2,2),IF($E$8="Acc Weekly",ROUND((-PMT(((1+D115/CP)^(CP/12))-1,(nper-A115+1)*12/52,J114))/4,2),ROUND(-PMT(((1+D115/CP)^(CP/periods_per_year))-1,nper-A115+1,J114),2)))))))</f>
        <v>711.32</v>
      </c>
      <c r="G115" s="13">
        <f>IF(OR(A115="",A115&lt;$X$2),"",IF(J114&lt;=F115,0,IF(IF(AND(A115&gt;=$X$2,MOD(A115-$X$2,int)=0),$X$3,0)+F115&gt;=J114+E115,J114+E115-F115,IF(AND(A115&gt;=$X$2,MOD(A115-$X$2,int)=0),$X$3,0)+IF(IF(AND(A115&gt;=$X$2,MOD(A115-$X$2,int)=0),$X$3,0)+IF(MOD(A115-$X$6,periods_per_year)=0,$X$5,0)+F115&lt;J114+E115,IF(MOD(A115-$X$6,periods_per_year)=0,$X$5,0),J114+E115-IF(AND(A115&gt;=$X$2,MOD(A115-$X$2,int)=0),$X$3,0)-F115))))</f>
        <v>0</v>
      </c>
      <c r="H115" s="14"/>
      <c r="I115" s="13">
        <f t="shared" si="12"/>
        <v>408.63000000000005</v>
      </c>
      <c r="J115" s="13">
        <f t="shared" si="13"/>
        <v>120665.79999999989</v>
      </c>
      <c r="M115" s="17">
        <f>IF(S114="","",IF(OR(M114&gt;=nper,ROUND(S114,2)&lt;=0),"",M114+1))</f>
        <v>72</v>
      </c>
      <c r="N115" s="18">
        <f>IF(M115="","",IF(OR(periods_per_year=26,periods_per_year=52),IF(periods_per_year=26,IF(M115=1,fpdate,N114+14),IF(periods_per_year=52,IF(M115=1,fpdate,N114+7),"n/a")),IF(periods_per_year=24,DATE(YEAR(fpdate),MONTH(fpdate)+(M115-1)/2+IF(AND(DAY(fpdate)&gt;=15,MOD(M115,2)=0),1,0),IF(MOD(M115,2)=0,IF(DAY(fpdate)&gt;=15,DAY(fpdate)-14,DAY(fpdate)+14),DAY(fpdate))),IF(DAY(DATE(YEAR(fpdate),MONTH(fpdate)+M115-1,DAY(fpdate)))&lt;&gt;DAY(fpdate),DATE(YEAR(fpdate),MONTH(fpdate)+M115,0),DATE(YEAR(fpdate),MONTH(fpdate)+M115-1,DAY(fpdate))))))</f>
        <v>45627</v>
      </c>
      <c r="O115" s="19">
        <f>IF(M115="","",IF(variable,IF(M115&lt;MortgageCalculator!$I$18*periods_per_year,start_rate,IF(MortgageCalculator!$I$22&gt;=0,MIN(MortgageCalculator!$I$19,start_rate+MortgageCalculator!$I$22*ROUNDUP((M115-MortgageCalculator!$I$18*periods_per_year)/MortgageCalculator!$I$21,0)),MAX(MortgageCalculator!$I$20,start_rate+MortgageCalculator!$I$22*ROUNDUP((M115-MortgageCalculator!$I$18*periods_per_year)/MortgageCalculator!$I$21,0)))),start_rate))</f>
        <v>0.03</v>
      </c>
      <c r="P115" s="20">
        <f>IF(M115="","",ROUND((((1+O115/CP)^(CP/periods_per_year))-1)*S114,2))</f>
        <v>309.77</v>
      </c>
      <c r="Q115" s="20">
        <f>IF(M115="","",IF(M115=nper,S114+P115,MIN(S114+P115,IF(O115=O114,Q114,ROUND(-PMT(((1+O115/CP)^(CP/periods_per_year))-1,nper-M115+1,S114),2)))))</f>
        <v>711.32</v>
      </c>
      <c r="R115" s="20">
        <f t="shared" si="14"/>
        <v>401.55000000000007</v>
      </c>
      <c r="S115" s="20">
        <f t="shared" si="15"/>
        <v>123504.9099999999</v>
      </c>
    </row>
    <row r="116" spans="1:19" x14ac:dyDescent="0.2">
      <c r="A116" s="10">
        <f t="shared" si="8"/>
        <v>80</v>
      </c>
      <c r="B116" s="11">
        <f t="shared" si="9"/>
        <v>45870</v>
      </c>
      <c r="C116" s="15" t="str">
        <f t="shared" si="10"/>
        <v/>
      </c>
      <c r="D116" s="12">
        <f>IF(A116="","",IF(variable,IF(OR(A116=1,A116&lt;$I$18*periods_per_year),start_rate,MIN($I$19,IF(MOD(A116-1,$I$21)=0,MAX($I$20,D115+$I$22),D115))),start_rate))</f>
        <v>0.03</v>
      </c>
      <c r="E116" s="13">
        <f t="shared" si="11"/>
        <v>301.66000000000003</v>
      </c>
      <c r="F116" s="13">
        <f>IF(A116="","",IF(A116=nper,J115+E116,MIN(J115+E116,IF(D116=D115,F115,IF($E$8="Acc Bi-Weekly",ROUND((-PMT(((1+D116/CP)^(CP/12))-1,(nper-A116+1)*12/26,J115))/2,2),IF($E$8="Acc Weekly",ROUND((-PMT(((1+D116/CP)^(CP/12))-1,(nper-A116+1)*12/52,J115))/4,2),ROUND(-PMT(((1+D116/CP)^(CP/periods_per_year))-1,nper-A116+1,J115),2)))))))</f>
        <v>711.32</v>
      </c>
      <c r="G116" s="13">
        <f>IF(OR(A116="",A116&lt;$X$2),"",IF(J115&lt;=F116,0,IF(IF(AND(A116&gt;=$X$2,MOD(A116-$X$2,int)=0),$X$3,0)+F116&gt;=J115+E116,J115+E116-F116,IF(AND(A116&gt;=$X$2,MOD(A116-$X$2,int)=0),$X$3,0)+IF(IF(AND(A116&gt;=$X$2,MOD(A116-$X$2,int)=0),$X$3,0)+IF(MOD(A116-$X$6,periods_per_year)=0,$X$5,0)+F116&lt;J115+E116,IF(MOD(A116-$X$6,periods_per_year)=0,$X$5,0),J115+E116-IF(AND(A116&gt;=$X$2,MOD(A116-$X$2,int)=0),$X$3,0)-F116))))</f>
        <v>0</v>
      </c>
      <c r="H116" s="14"/>
      <c r="I116" s="13">
        <f t="shared" si="12"/>
        <v>409.66</v>
      </c>
      <c r="J116" s="13">
        <f t="shared" si="13"/>
        <v>120256.13999999988</v>
      </c>
      <c r="M116" s="17">
        <f>IF(S115="","",IF(OR(M115&gt;=nper,ROUND(S115,2)&lt;=0),"",M115+1))</f>
        <v>73</v>
      </c>
      <c r="N116" s="18">
        <f>IF(M116="","",IF(OR(periods_per_year=26,periods_per_year=52),IF(periods_per_year=26,IF(M116=1,fpdate,N115+14),IF(periods_per_year=52,IF(M116=1,fpdate,N115+7),"n/a")),IF(periods_per_year=24,DATE(YEAR(fpdate),MONTH(fpdate)+(M116-1)/2+IF(AND(DAY(fpdate)&gt;=15,MOD(M116,2)=0),1,0),IF(MOD(M116,2)=0,IF(DAY(fpdate)&gt;=15,DAY(fpdate)-14,DAY(fpdate)+14),DAY(fpdate))),IF(DAY(DATE(YEAR(fpdate),MONTH(fpdate)+M116-1,DAY(fpdate)))&lt;&gt;DAY(fpdate),DATE(YEAR(fpdate),MONTH(fpdate)+M116,0),DATE(YEAR(fpdate),MONTH(fpdate)+M116-1,DAY(fpdate))))))</f>
        <v>45658</v>
      </c>
      <c r="O116" s="19">
        <f>IF(M116="","",IF(variable,IF(M116&lt;MortgageCalculator!$I$18*periods_per_year,start_rate,IF(MortgageCalculator!$I$22&gt;=0,MIN(MortgageCalculator!$I$19,start_rate+MortgageCalculator!$I$22*ROUNDUP((M116-MortgageCalculator!$I$18*periods_per_year)/MortgageCalculator!$I$21,0)),MAX(MortgageCalculator!$I$20,start_rate+MortgageCalculator!$I$22*ROUNDUP((M116-MortgageCalculator!$I$18*periods_per_year)/MortgageCalculator!$I$21,0)))),start_rate))</f>
        <v>0.03</v>
      </c>
      <c r="P116" s="20">
        <f>IF(M116="","",ROUND((((1+O116/CP)^(CP/periods_per_year))-1)*S115,2))</f>
        <v>308.76</v>
      </c>
      <c r="Q116" s="20">
        <f>IF(M116="","",IF(M116=nper,S115+P116,MIN(S115+P116,IF(O116=O115,Q115,ROUND(-PMT(((1+O116/CP)^(CP/periods_per_year))-1,nper-M116+1,S115),2)))))</f>
        <v>711.32</v>
      </c>
      <c r="R116" s="20">
        <f t="shared" si="14"/>
        <v>402.56000000000006</v>
      </c>
      <c r="S116" s="20">
        <f t="shared" si="15"/>
        <v>123102.3499999999</v>
      </c>
    </row>
    <row r="117" spans="1:19" x14ac:dyDescent="0.2">
      <c r="A117" s="10">
        <f t="shared" si="8"/>
        <v>81</v>
      </c>
      <c r="B117" s="11">
        <f t="shared" si="9"/>
        <v>45901</v>
      </c>
      <c r="C117" s="15" t="str">
        <f t="shared" si="10"/>
        <v/>
      </c>
      <c r="D117" s="12">
        <f>IF(A117="","",IF(variable,IF(OR(A117=1,A117&lt;$I$18*periods_per_year),start_rate,MIN($I$19,IF(MOD(A117-1,$I$21)=0,MAX($I$20,D116+$I$22),D116))),start_rate))</f>
        <v>0.03</v>
      </c>
      <c r="E117" s="13">
        <f t="shared" si="11"/>
        <v>300.64</v>
      </c>
      <c r="F117" s="13">
        <f>IF(A117="","",IF(A117=nper,J116+E117,MIN(J116+E117,IF(D117=D116,F116,IF($E$8="Acc Bi-Weekly",ROUND((-PMT(((1+D117/CP)^(CP/12))-1,(nper-A117+1)*12/26,J116))/2,2),IF($E$8="Acc Weekly",ROUND((-PMT(((1+D117/CP)^(CP/12))-1,(nper-A117+1)*12/52,J116))/4,2),ROUND(-PMT(((1+D117/CP)^(CP/periods_per_year))-1,nper-A117+1,J116),2)))))))</f>
        <v>711.32</v>
      </c>
      <c r="G117" s="13">
        <f>IF(OR(A117="",A117&lt;$X$2),"",IF(J116&lt;=F117,0,IF(IF(AND(A117&gt;=$X$2,MOD(A117-$X$2,int)=0),$X$3,0)+F117&gt;=J116+E117,J116+E117-F117,IF(AND(A117&gt;=$X$2,MOD(A117-$X$2,int)=0),$X$3,0)+IF(IF(AND(A117&gt;=$X$2,MOD(A117-$X$2,int)=0),$X$3,0)+IF(MOD(A117-$X$6,periods_per_year)=0,$X$5,0)+F117&lt;J116+E117,IF(MOD(A117-$X$6,periods_per_year)=0,$X$5,0),J116+E117-IF(AND(A117&gt;=$X$2,MOD(A117-$X$2,int)=0),$X$3,0)-F117))))</f>
        <v>0</v>
      </c>
      <c r="H117" s="14"/>
      <c r="I117" s="13">
        <f t="shared" si="12"/>
        <v>410.68000000000006</v>
      </c>
      <c r="J117" s="13">
        <f t="shared" si="13"/>
        <v>119845.45999999989</v>
      </c>
      <c r="M117" s="17">
        <f>IF(S116="","",IF(OR(M116&gt;=nper,ROUND(S116,2)&lt;=0),"",M116+1))</f>
        <v>74</v>
      </c>
      <c r="N117" s="18">
        <f>IF(M117="","",IF(OR(periods_per_year=26,periods_per_year=52),IF(periods_per_year=26,IF(M117=1,fpdate,N116+14),IF(periods_per_year=52,IF(M117=1,fpdate,N116+7),"n/a")),IF(periods_per_year=24,DATE(YEAR(fpdate),MONTH(fpdate)+(M117-1)/2+IF(AND(DAY(fpdate)&gt;=15,MOD(M117,2)=0),1,0),IF(MOD(M117,2)=0,IF(DAY(fpdate)&gt;=15,DAY(fpdate)-14,DAY(fpdate)+14),DAY(fpdate))),IF(DAY(DATE(YEAR(fpdate),MONTH(fpdate)+M117-1,DAY(fpdate)))&lt;&gt;DAY(fpdate),DATE(YEAR(fpdate),MONTH(fpdate)+M117,0),DATE(YEAR(fpdate),MONTH(fpdate)+M117-1,DAY(fpdate))))))</f>
        <v>45689</v>
      </c>
      <c r="O117" s="19">
        <f>IF(M117="","",IF(variable,IF(M117&lt;MortgageCalculator!$I$18*periods_per_year,start_rate,IF(MortgageCalculator!$I$22&gt;=0,MIN(MortgageCalculator!$I$19,start_rate+MortgageCalculator!$I$22*ROUNDUP((M117-MortgageCalculator!$I$18*periods_per_year)/MortgageCalculator!$I$21,0)),MAX(MortgageCalculator!$I$20,start_rate+MortgageCalculator!$I$22*ROUNDUP((M117-MortgageCalculator!$I$18*periods_per_year)/MortgageCalculator!$I$21,0)))),start_rate))</f>
        <v>0.03</v>
      </c>
      <c r="P117" s="20">
        <f>IF(M117="","",ROUND((((1+O117/CP)^(CP/periods_per_year))-1)*S116,2))</f>
        <v>307.76</v>
      </c>
      <c r="Q117" s="20">
        <f>IF(M117="","",IF(M117=nper,S116+P117,MIN(S116+P117,IF(O117=O116,Q116,ROUND(-PMT(((1+O117/CP)^(CP/periods_per_year))-1,nper-M117+1,S116),2)))))</f>
        <v>711.32</v>
      </c>
      <c r="R117" s="20">
        <f t="shared" si="14"/>
        <v>403.56000000000006</v>
      </c>
      <c r="S117" s="20">
        <f t="shared" si="15"/>
        <v>122698.78999999991</v>
      </c>
    </row>
    <row r="118" spans="1:19" x14ac:dyDescent="0.2">
      <c r="A118" s="10">
        <f t="shared" si="8"/>
        <v>82</v>
      </c>
      <c r="B118" s="11">
        <f t="shared" si="9"/>
        <v>45931</v>
      </c>
      <c r="C118" s="15" t="str">
        <f t="shared" si="10"/>
        <v/>
      </c>
      <c r="D118" s="12">
        <f>IF(A118="","",IF(variable,IF(OR(A118=1,A118&lt;$I$18*periods_per_year),start_rate,MIN($I$19,IF(MOD(A118-1,$I$21)=0,MAX($I$20,D117+$I$22),D117))),start_rate))</f>
        <v>0.03</v>
      </c>
      <c r="E118" s="13">
        <f t="shared" si="11"/>
        <v>299.61</v>
      </c>
      <c r="F118" s="13">
        <f>IF(A118="","",IF(A118=nper,J117+E118,MIN(J117+E118,IF(D118=D117,F117,IF($E$8="Acc Bi-Weekly",ROUND((-PMT(((1+D118/CP)^(CP/12))-1,(nper-A118+1)*12/26,J117))/2,2),IF($E$8="Acc Weekly",ROUND((-PMT(((1+D118/CP)^(CP/12))-1,(nper-A118+1)*12/52,J117))/4,2),ROUND(-PMT(((1+D118/CP)^(CP/periods_per_year))-1,nper-A118+1,J117),2)))))))</f>
        <v>711.32</v>
      </c>
      <c r="G118" s="13">
        <f>IF(OR(A118="",A118&lt;$X$2),"",IF(J117&lt;=F118,0,IF(IF(AND(A118&gt;=$X$2,MOD(A118-$X$2,int)=0),$X$3,0)+F118&gt;=J117+E118,J117+E118-F118,IF(AND(A118&gt;=$X$2,MOD(A118-$X$2,int)=0),$X$3,0)+IF(IF(AND(A118&gt;=$X$2,MOD(A118-$X$2,int)=0),$X$3,0)+IF(MOD(A118-$X$6,periods_per_year)=0,$X$5,0)+F118&lt;J117+E118,IF(MOD(A118-$X$6,periods_per_year)=0,$X$5,0),J117+E118-IF(AND(A118&gt;=$X$2,MOD(A118-$X$2,int)=0),$X$3,0)-F118))))</f>
        <v>0</v>
      </c>
      <c r="H118" s="14"/>
      <c r="I118" s="13">
        <f t="shared" si="12"/>
        <v>411.71000000000004</v>
      </c>
      <c r="J118" s="13">
        <f t="shared" si="13"/>
        <v>119433.74999999988</v>
      </c>
      <c r="M118" s="17">
        <f>IF(S117="","",IF(OR(M117&gt;=nper,ROUND(S117,2)&lt;=0),"",M117+1))</f>
        <v>75</v>
      </c>
      <c r="N118" s="18">
        <f>IF(M118="","",IF(OR(periods_per_year=26,periods_per_year=52),IF(periods_per_year=26,IF(M118=1,fpdate,N117+14),IF(periods_per_year=52,IF(M118=1,fpdate,N117+7),"n/a")),IF(periods_per_year=24,DATE(YEAR(fpdate),MONTH(fpdate)+(M118-1)/2+IF(AND(DAY(fpdate)&gt;=15,MOD(M118,2)=0),1,0),IF(MOD(M118,2)=0,IF(DAY(fpdate)&gt;=15,DAY(fpdate)-14,DAY(fpdate)+14),DAY(fpdate))),IF(DAY(DATE(YEAR(fpdate),MONTH(fpdate)+M118-1,DAY(fpdate)))&lt;&gt;DAY(fpdate),DATE(YEAR(fpdate),MONTH(fpdate)+M118,0),DATE(YEAR(fpdate),MONTH(fpdate)+M118-1,DAY(fpdate))))))</f>
        <v>45717</v>
      </c>
      <c r="O118" s="19">
        <f>IF(M118="","",IF(variable,IF(M118&lt;MortgageCalculator!$I$18*periods_per_year,start_rate,IF(MortgageCalculator!$I$22&gt;=0,MIN(MortgageCalculator!$I$19,start_rate+MortgageCalculator!$I$22*ROUNDUP((M118-MortgageCalculator!$I$18*periods_per_year)/MortgageCalculator!$I$21,0)),MAX(MortgageCalculator!$I$20,start_rate+MortgageCalculator!$I$22*ROUNDUP((M118-MortgageCalculator!$I$18*periods_per_year)/MortgageCalculator!$I$21,0)))),start_rate))</f>
        <v>0.03</v>
      </c>
      <c r="P118" s="20">
        <f>IF(M118="","",ROUND((((1+O118/CP)^(CP/periods_per_year))-1)*S117,2))</f>
        <v>306.75</v>
      </c>
      <c r="Q118" s="20">
        <f>IF(M118="","",IF(M118=nper,S117+P118,MIN(S117+P118,IF(O118=O117,Q117,ROUND(-PMT(((1+O118/CP)^(CP/periods_per_year))-1,nper-M118+1,S117),2)))))</f>
        <v>711.32</v>
      </c>
      <c r="R118" s="20">
        <f t="shared" si="14"/>
        <v>404.57000000000005</v>
      </c>
      <c r="S118" s="20">
        <f t="shared" si="15"/>
        <v>122294.2199999999</v>
      </c>
    </row>
    <row r="119" spans="1:19" x14ac:dyDescent="0.2">
      <c r="A119" s="10">
        <f t="shared" si="8"/>
        <v>83</v>
      </c>
      <c r="B119" s="11">
        <f t="shared" si="9"/>
        <v>45962</v>
      </c>
      <c r="C119" s="15" t="str">
        <f t="shared" si="10"/>
        <v/>
      </c>
      <c r="D119" s="12">
        <f>IF(A119="","",IF(variable,IF(OR(A119=1,A119&lt;$I$18*periods_per_year),start_rate,MIN($I$19,IF(MOD(A119-1,$I$21)=0,MAX($I$20,D118+$I$22),D118))),start_rate))</f>
        <v>0.03</v>
      </c>
      <c r="E119" s="13">
        <f t="shared" si="11"/>
        <v>298.58</v>
      </c>
      <c r="F119" s="13">
        <f>IF(A119="","",IF(A119=nper,J118+E119,MIN(J118+E119,IF(D119=D118,F118,IF($E$8="Acc Bi-Weekly",ROUND((-PMT(((1+D119/CP)^(CP/12))-1,(nper-A119+1)*12/26,J118))/2,2),IF($E$8="Acc Weekly",ROUND((-PMT(((1+D119/CP)^(CP/12))-1,(nper-A119+1)*12/52,J118))/4,2),ROUND(-PMT(((1+D119/CP)^(CP/periods_per_year))-1,nper-A119+1,J118),2)))))))</f>
        <v>711.32</v>
      </c>
      <c r="G119" s="13">
        <f>IF(OR(A119="",A119&lt;$X$2),"",IF(J118&lt;=F119,0,IF(IF(AND(A119&gt;=$X$2,MOD(A119-$X$2,int)=0),$X$3,0)+F119&gt;=J118+E119,J118+E119-F119,IF(AND(A119&gt;=$X$2,MOD(A119-$X$2,int)=0),$X$3,0)+IF(IF(AND(A119&gt;=$X$2,MOD(A119-$X$2,int)=0),$X$3,0)+IF(MOD(A119-$X$6,periods_per_year)=0,$X$5,0)+F119&lt;J118+E119,IF(MOD(A119-$X$6,periods_per_year)=0,$X$5,0),J118+E119-IF(AND(A119&gt;=$X$2,MOD(A119-$X$2,int)=0),$X$3,0)-F119))))</f>
        <v>0</v>
      </c>
      <c r="H119" s="14"/>
      <c r="I119" s="13">
        <f t="shared" si="12"/>
        <v>412.74000000000007</v>
      </c>
      <c r="J119" s="13">
        <f t="shared" si="13"/>
        <v>119021.00999999988</v>
      </c>
      <c r="M119" s="17">
        <f>IF(S118="","",IF(OR(M118&gt;=nper,ROUND(S118,2)&lt;=0),"",M118+1))</f>
        <v>76</v>
      </c>
      <c r="N119" s="18">
        <f>IF(M119="","",IF(OR(periods_per_year=26,periods_per_year=52),IF(periods_per_year=26,IF(M119=1,fpdate,N118+14),IF(periods_per_year=52,IF(M119=1,fpdate,N118+7),"n/a")),IF(periods_per_year=24,DATE(YEAR(fpdate),MONTH(fpdate)+(M119-1)/2+IF(AND(DAY(fpdate)&gt;=15,MOD(M119,2)=0),1,0),IF(MOD(M119,2)=0,IF(DAY(fpdate)&gt;=15,DAY(fpdate)-14,DAY(fpdate)+14),DAY(fpdate))),IF(DAY(DATE(YEAR(fpdate),MONTH(fpdate)+M119-1,DAY(fpdate)))&lt;&gt;DAY(fpdate),DATE(YEAR(fpdate),MONTH(fpdate)+M119,0),DATE(YEAR(fpdate),MONTH(fpdate)+M119-1,DAY(fpdate))))))</f>
        <v>45748</v>
      </c>
      <c r="O119" s="19">
        <f>IF(M119="","",IF(variable,IF(M119&lt;MortgageCalculator!$I$18*periods_per_year,start_rate,IF(MortgageCalculator!$I$22&gt;=0,MIN(MortgageCalculator!$I$19,start_rate+MortgageCalculator!$I$22*ROUNDUP((M119-MortgageCalculator!$I$18*periods_per_year)/MortgageCalculator!$I$21,0)),MAX(MortgageCalculator!$I$20,start_rate+MortgageCalculator!$I$22*ROUNDUP((M119-MortgageCalculator!$I$18*periods_per_year)/MortgageCalculator!$I$21,0)))),start_rate))</f>
        <v>0.03</v>
      </c>
      <c r="P119" s="20">
        <f>IF(M119="","",ROUND((((1+O119/CP)^(CP/periods_per_year))-1)*S118,2))</f>
        <v>305.74</v>
      </c>
      <c r="Q119" s="20">
        <f>IF(M119="","",IF(M119=nper,S118+P119,MIN(S118+P119,IF(O119=O118,Q118,ROUND(-PMT(((1+O119/CP)^(CP/periods_per_year))-1,nper-M119+1,S118),2)))))</f>
        <v>711.32</v>
      </c>
      <c r="R119" s="20">
        <f t="shared" si="14"/>
        <v>405.58000000000004</v>
      </c>
      <c r="S119" s="20">
        <f t="shared" si="15"/>
        <v>121888.6399999999</v>
      </c>
    </row>
    <row r="120" spans="1:19" x14ac:dyDescent="0.2">
      <c r="A120" s="10">
        <f t="shared" si="8"/>
        <v>84</v>
      </c>
      <c r="B120" s="11">
        <f t="shared" si="9"/>
        <v>45992</v>
      </c>
      <c r="C120" s="15">
        <f t="shared" si="10"/>
        <v>7</v>
      </c>
      <c r="D120" s="12">
        <f>IF(A120="","",IF(variable,IF(OR(A120=1,A120&lt;$I$18*periods_per_year),start_rate,MIN($I$19,IF(MOD(A120-1,$I$21)=0,MAX($I$20,D119+$I$22),D119))),start_rate))</f>
        <v>0.03</v>
      </c>
      <c r="E120" s="13">
        <f t="shared" si="11"/>
        <v>297.55</v>
      </c>
      <c r="F120" s="13">
        <f>IF(A120="","",IF(A120=nper,J119+E120,MIN(J119+E120,IF(D120=D119,F119,IF($E$8="Acc Bi-Weekly",ROUND((-PMT(((1+D120/CP)^(CP/12))-1,(nper-A120+1)*12/26,J119))/2,2),IF($E$8="Acc Weekly",ROUND((-PMT(((1+D120/CP)^(CP/12))-1,(nper-A120+1)*12/52,J119))/4,2),ROUND(-PMT(((1+D120/CP)^(CP/periods_per_year))-1,nper-A120+1,J119),2)))))))</f>
        <v>711.32</v>
      </c>
      <c r="G120" s="13">
        <f>IF(OR(A120="",A120&lt;$X$2),"",IF(J119&lt;=F120,0,IF(IF(AND(A120&gt;=$X$2,MOD(A120-$X$2,int)=0),$X$3,0)+F120&gt;=J119+E120,J119+E120-F120,IF(AND(A120&gt;=$X$2,MOD(A120-$X$2,int)=0),$X$3,0)+IF(IF(AND(A120&gt;=$X$2,MOD(A120-$X$2,int)=0),$X$3,0)+IF(MOD(A120-$X$6,periods_per_year)=0,$X$5,0)+F120&lt;J119+E120,IF(MOD(A120-$X$6,periods_per_year)=0,$X$5,0),J119+E120-IF(AND(A120&gt;=$X$2,MOD(A120-$X$2,int)=0),$X$3,0)-F120))))</f>
        <v>0</v>
      </c>
      <c r="H120" s="14"/>
      <c r="I120" s="13">
        <f t="shared" si="12"/>
        <v>413.77000000000004</v>
      </c>
      <c r="J120" s="13">
        <f t="shared" si="13"/>
        <v>118607.23999999987</v>
      </c>
      <c r="M120" s="17">
        <f>IF(S119="","",IF(OR(M119&gt;=nper,ROUND(S119,2)&lt;=0),"",M119+1))</f>
        <v>77</v>
      </c>
      <c r="N120" s="18">
        <f>IF(M120="","",IF(OR(periods_per_year=26,periods_per_year=52),IF(periods_per_year=26,IF(M120=1,fpdate,N119+14),IF(periods_per_year=52,IF(M120=1,fpdate,N119+7),"n/a")),IF(periods_per_year=24,DATE(YEAR(fpdate),MONTH(fpdate)+(M120-1)/2+IF(AND(DAY(fpdate)&gt;=15,MOD(M120,2)=0),1,0),IF(MOD(M120,2)=0,IF(DAY(fpdate)&gt;=15,DAY(fpdate)-14,DAY(fpdate)+14),DAY(fpdate))),IF(DAY(DATE(YEAR(fpdate),MONTH(fpdate)+M120-1,DAY(fpdate)))&lt;&gt;DAY(fpdate),DATE(YEAR(fpdate),MONTH(fpdate)+M120,0),DATE(YEAR(fpdate),MONTH(fpdate)+M120-1,DAY(fpdate))))))</f>
        <v>45778</v>
      </c>
      <c r="O120" s="19">
        <f>IF(M120="","",IF(variable,IF(M120&lt;MortgageCalculator!$I$18*periods_per_year,start_rate,IF(MortgageCalculator!$I$22&gt;=0,MIN(MortgageCalculator!$I$19,start_rate+MortgageCalculator!$I$22*ROUNDUP((M120-MortgageCalculator!$I$18*periods_per_year)/MortgageCalculator!$I$21,0)),MAX(MortgageCalculator!$I$20,start_rate+MortgageCalculator!$I$22*ROUNDUP((M120-MortgageCalculator!$I$18*periods_per_year)/MortgageCalculator!$I$21,0)))),start_rate))</f>
        <v>0.03</v>
      </c>
      <c r="P120" s="20">
        <f>IF(M120="","",ROUND((((1+O120/CP)^(CP/periods_per_year))-1)*S119,2))</f>
        <v>304.72000000000003</v>
      </c>
      <c r="Q120" s="20">
        <f>IF(M120="","",IF(M120=nper,S119+P120,MIN(S119+P120,IF(O120=O119,Q119,ROUND(-PMT(((1+O120/CP)^(CP/periods_per_year))-1,nper-M120+1,S119),2)))))</f>
        <v>711.32</v>
      </c>
      <c r="R120" s="20">
        <f t="shared" si="14"/>
        <v>406.6</v>
      </c>
      <c r="S120" s="20">
        <f t="shared" si="15"/>
        <v>121482.03999999989</v>
      </c>
    </row>
    <row r="121" spans="1:19" x14ac:dyDescent="0.2">
      <c r="A121" s="10">
        <f t="shared" si="8"/>
        <v>85</v>
      </c>
      <c r="B121" s="11">
        <f t="shared" si="9"/>
        <v>46023</v>
      </c>
      <c r="C121" s="15" t="str">
        <f t="shared" si="10"/>
        <v/>
      </c>
      <c r="D121" s="12">
        <f>IF(A121="","",IF(variable,IF(OR(A121=1,A121&lt;$I$18*periods_per_year),start_rate,MIN($I$19,IF(MOD(A121-1,$I$21)=0,MAX($I$20,D120+$I$22),D120))),start_rate))</f>
        <v>0.03</v>
      </c>
      <c r="E121" s="13">
        <f t="shared" si="11"/>
        <v>296.52</v>
      </c>
      <c r="F121" s="13">
        <f>IF(A121="","",IF(A121=nper,J120+E121,MIN(J120+E121,IF(D121=D120,F120,IF($E$8="Acc Bi-Weekly",ROUND((-PMT(((1+D121/CP)^(CP/12))-1,(nper-A121+1)*12/26,J120))/2,2),IF($E$8="Acc Weekly",ROUND((-PMT(((1+D121/CP)^(CP/12))-1,(nper-A121+1)*12/52,J120))/4,2),ROUND(-PMT(((1+D121/CP)^(CP/periods_per_year))-1,nper-A121+1,J120),2)))))))</f>
        <v>711.32</v>
      </c>
      <c r="G121" s="13">
        <f>IF(OR(A121="",A121&lt;$X$2),"",IF(J120&lt;=F121,0,IF(IF(AND(A121&gt;=$X$2,MOD(A121-$X$2,int)=0),$X$3,0)+F121&gt;=J120+E121,J120+E121-F121,IF(AND(A121&gt;=$X$2,MOD(A121-$X$2,int)=0),$X$3,0)+IF(IF(AND(A121&gt;=$X$2,MOD(A121-$X$2,int)=0),$X$3,0)+IF(MOD(A121-$X$6,periods_per_year)=0,$X$5,0)+F121&lt;J120+E121,IF(MOD(A121-$X$6,periods_per_year)=0,$X$5,0),J120+E121-IF(AND(A121&gt;=$X$2,MOD(A121-$X$2,int)=0),$X$3,0)-F121))))</f>
        <v>0</v>
      </c>
      <c r="H121" s="14"/>
      <c r="I121" s="13">
        <f t="shared" si="12"/>
        <v>414.80000000000007</v>
      </c>
      <c r="J121" s="13">
        <f t="shared" si="13"/>
        <v>118192.43999999987</v>
      </c>
      <c r="M121" s="17">
        <f>IF(S120="","",IF(OR(M120&gt;=nper,ROUND(S120,2)&lt;=0),"",M120+1))</f>
        <v>78</v>
      </c>
      <c r="N121" s="18">
        <f>IF(M121="","",IF(OR(periods_per_year=26,periods_per_year=52),IF(periods_per_year=26,IF(M121=1,fpdate,N120+14),IF(periods_per_year=52,IF(M121=1,fpdate,N120+7),"n/a")),IF(periods_per_year=24,DATE(YEAR(fpdate),MONTH(fpdate)+(M121-1)/2+IF(AND(DAY(fpdate)&gt;=15,MOD(M121,2)=0),1,0),IF(MOD(M121,2)=0,IF(DAY(fpdate)&gt;=15,DAY(fpdate)-14,DAY(fpdate)+14),DAY(fpdate))),IF(DAY(DATE(YEAR(fpdate),MONTH(fpdate)+M121-1,DAY(fpdate)))&lt;&gt;DAY(fpdate),DATE(YEAR(fpdate),MONTH(fpdate)+M121,0),DATE(YEAR(fpdate),MONTH(fpdate)+M121-1,DAY(fpdate))))))</f>
        <v>45809</v>
      </c>
      <c r="O121" s="19">
        <f>IF(M121="","",IF(variable,IF(M121&lt;MortgageCalculator!$I$18*periods_per_year,start_rate,IF(MortgageCalculator!$I$22&gt;=0,MIN(MortgageCalculator!$I$19,start_rate+MortgageCalculator!$I$22*ROUNDUP((M121-MortgageCalculator!$I$18*periods_per_year)/MortgageCalculator!$I$21,0)),MAX(MortgageCalculator!$I$20,start_rate+MortgageCalculator!$I$22*ROUNDUP((M121-MortgageCalculator!$I$18*periods_per_year)/MortgageCalculator!$I$21,0)))),start_rate))</f>
        <v>0.03</v>
      </c>
      <c r="P121" s="20">
        <f>IF(M121="","",ROUND((((1+O121/CP)^(CP/periods_per_year))-1)*S120,2))</f>
        <v>303.70999999999998</v>
      </c>
      <c r="Q121" s="20">
        <f>IF(M121="","",IF(M121=nper,S120+P121,MIN(S120+P121,IF(O121=O120,Q120,ROUND(-PMT(((1+O121/CP)^(CP/periods_per_year))-1,nper-M121+1,S120),2)))))</f>
        <v>711.32</v>
      </c>
      <c r="R121" s="20">
        <f t="shared" si="14"/>
        <v>407.61000000000007</v>
      </c>
      <c r="S121" s="20">
        <f t="shared" si="15"/>
        <v>121074.42999999989</v>
      </c>
    </row>
    <row r="122" spans="1:19" x14ac:dyDescent="0.2">
      <c r="A122" s="10">
        <f t="shared" si="8"/>
        <v>86</v>
      </c>
      <c r="B122" s="11">
        <f t="shared" si="9"/>
        <v>46054</v>
      </c>
      <c r="C122" s="15" t="str">
        <f t="shared" si="10"/>
        <v/>
      </c>
      <c r="D122" s="12">
        <f>IF(A122="","",IF(variable,IF(OR(A122=1,A122&lt;$I$18*periods_per_year),start_rate,MIN($I$19,IF(MOD(A122-1,$I$21)=0,MAX($I$20,D121+$I$22),D121))),start_rate))</f>
        <v>0.03</v>
      </c>
      <c r="E122" s="13">
        <f t="shared" si="11"/>
        <v>295.48</v>
      </c>
      <c r="F122" s="13">
        <f>IF(A122="","",IF(A122=nper,J121+E122,MIN(J121+E122,IF(D122=D121,F121,IF($E$8="Acc Bi-Weekly",ROUND((-PMT(((1+D122/CP)^(CP/12))-1,(nper-A122+1)*12/26,J121))/2,2),IF($E$8="Acc Weekly",ROUND((-PMT(((1+D122/CP)^(CP/12))-1,(nper-A122+1)*12/52,J121))/4,2),ROUND(-PMT(((1+D122/CP)^(CP/periods_per_year))-1,nper-A122+1,J121),2)))))))</f>
        <v>711.32</v>
      </c>
      <c r="G122" s="13">
        <f>IF(OR(A122="",A122&lt;$X$2),"",IF(J121&lt;=F122,0,IF(IF(AND(A122&gt;=$X$2,MOD(A122-$X$2,int)=0),$X$3,0)+F122&gt;=J121+E122,J121+E122-F122,IF(AND(A122&gt;=$X$2,MOD(A122-$X$2,int)=0),$X$3,0)+IF(IF(AND(A122&gt;=$X$2,MOD(A122-$X$2,int)=0),$X$3,0)+IF(MOD(A122-$X$6,periods_per_year)=0,$X$5,0)+F122&lt;J121+E122,IF(MOD(A122-$X$6,periods_per_year)=0,$X$5,0),J121+E122-IF(AND(A122&gt;=$X$2,MOD(A122-$X$2,int)=0),$X$3,0)-F122))))</f>
        <v>0</v>
      </c>
      <c r="H122" s="14"/>
      <c r="I122" s="13">
        <f t="shared" si="12"/>
        <v>415.84000000000003</v>
      </c>
      <c r="J122" s="13">
        <f t="shared" si="13"/>
        <v>117776.59999999987</v>
      </c>
      <c r="M122" s="17">
        <f>IF(S121="","",IF(OR(M121&gt;=nper,ROUND(S121,2)&lt;=0),"",M121+1))</f>
        <v>79</v>
      </c>
      <c r="N122" s="18">
        <f>IF(M122="","",IF(OR(periods_per_year=26,periods_per_year=52),IF(periods_per_year=26,IF(M122=1,fpdate,N121+14),IF(periods_per_year=52,IF(M122=1,fpdate,N121+7),"n/a")),IF(periods_per_year=24,DATE(YEAR(fpdate),MONTH(fpdate)+(M122-1)/2+IF(AND(DAY(fpdate)&gt;=15,MOD(M122,2)=0),1,0),IF(MOD(M122,2)=0,IF(DAY(fpdate)&gt;=15,DAY(fpdate)-14,DAY(fpdate)+14),DAY(fpdate))),IF(DAY(DATE(YEAR(fpdate),MONTH(fpdate)+M122-1,DAY(fpdate)))&lt;&gt;DAY(fpdate),DATE(YEAR(fpdate),MONTH(fpdate)+M122,0),DATE(YEAR(fpdate),MONTH(fpdate)+M122-1,DAY(fpdate))))))</f>
        <v>45839</v>
      </c>
      <c r="O122" s="19">
        <f>IF(M122="","",IF(variable,IF(M122&lt;MortgageCalculator!$I$18*periods_per_year,start_rate,IF(MortgageCalculator!$I$22&gt;=0,MIN(MortgageCalculator!$I$19,start_rate+MortgageCalculator!$I$22*ROUNDUP((M122-MortgageCalculator!$I$18*periods_per_year)/MortgageCalculator!$I$21,0)),MAX(MortgageCalculator!$I$20,start_rate+MortgageCalculator!$I$22*ROUNDUP((M122-MortgageCalculator!$I$18*periods_per_year)/MortgageCalculator!$I$21,0)))),start_rate))</f>
        <v>0.03</v>
      </c>
      <c r="P122" s="20">
        <f>IF(M122="","",ROUND((((1+O122/CP)^(CP/periods_per_year))-1)*S121,2))</f>
        <v>302.69</v>
      </c>
      <c r="Q122" s="20">
        <f>IF(M122="","",IF(M122=nper,S121+P122,MIN(S121+P122,IF(O122=O121,Q121,ROUND(-PMT(((1+O122/CP)^(CP/periods_per_year))-1,nper-M122+1,S121),2)))))</f>
        <v>711.32</v>
      </c>
      <c r="R122" s="20">
        <f t="shared" si="14"/>
        <v>408.63000000000005</v>
      </c>
      <c r="S122" s="20">
        <f t="shared" si="15"/>
        <v>120665.79999999989</v>
      </c>
    </row>
    <row r="123" spans="1:19" x14ac:dyDescent="0.2">
      <c r="A123" s="10">
        <f t="shared" si="8"/>
        <v>87</v>
      </c>
      <c r="B123" s="11">
        <f t="shared" si="9"/>
        <v>46082</v>
      </c>
      <c r="C123" s="15" t="str">
        <f t="shared" si="10"/>
        <v/>
      </c>
      <c r="D123" s="12">
        <f>IF(A123="","",IF(variable,IF(OR(A123=1,A123&lt;$I$18*periods_per_year),start_rate,MIN($I$19,IF(MOD(A123-1,$I$21)=0,MAX($I$20,D122+$I$22),D122))),start_rate))</f>
        <v>0.03</v>
      </c>
      <c r="E123" s="13">
        <f t="shared" si="11"/>
        <v>294.44</v>
      </c>
      <c r="F123" s="13">
        <f>IF(A123="","",IF(A123=nper,J122+E123,MIN(J122+E123,IF(D123=D122,F122,IF($E$8="Acc Bi-Weekly",ROUND((-PMT(((1+D123/CP)^(CP/12))-1,(nper-A123+1)*12/26,J122))/2,2),IF($E$8="Acc Weekly",ROUND((-PMT(((1+D123/CP)^(CP/12))-1,(nper-A123+1)*12/52,J122))/4,2),ROUND(-PMT(((1+D123/CP)^(CP/periods_per_year))-1,nper-A123+1,J122),2)))))))</f>
        <v>711.32</v>
      </c>
      <c r="G123" s="13">
        <f>IF(OR(A123="",A123&lt;$X$2),"",IF(J122&lt;=F123,0,IF(IF(AND(A123&gt;=$X$2,MOD(A123-$X$2,int)=0),$X$3,0)+F123&gt;=J122+E123,J122+E123-F123,IF(AND(A123&gt;=$X$2,MOD(A123-$X$2,int)=0),$X$3,0)+IF(IF(AND(A123&gt;=$X$2,MOD(A123-$X$2,int)=0),$X$3,0)+IF(MOD(A123-$X$6,periods_per_year)=0,$X$5,0)+F123&lt;J122+E123,IF(MOD(A123-$X$6,periods_per_year)=0,$X$5,0),J122+E123-IF(AND(A123&gt;=$X$2,MOD(A123-$X$2,int)=0),$X$3,0)-F123))))</f>
        <v>0</v>
      </c>
      <c r="H123" s="14"/>
      <c r="I123" s="13">
        <f t="shared" si="12"/>
        <v>416.88000000000005</v>
      </c>
      <c r="J123" s="13">
        <f t="shared" si="13"/>
        <v>117359.71999999987</v>
      </c>
      <c r="M123" s="17">
        <f>IF(S122="","",IF(OR(M122&gt;=nper,ROUND(S122,2)&lt;=0),"",M122+1))</f>
        <v>80</v>
      </c>
      <c r="N123" s="18">
        <f>IF(M123="","",IF(OR(periods_per_year=26,periods_per_year=52),IF(periods_per_year=26,IF(M123=1,fpdate,N122+14),IF(periods_per_year=52,IF(M123=1,fpdate,N122+7),"n/a")),IF(periods_per_year=24,DATE(YEAR(fpdate),MONTH(fpdate)+(M123-1)/2+IF(AND(DAY(fpdate)&gt;=15,MOD(M123,2)=0),1,0),IF(MOD(M123,2)=0,IF(DAY(fpdate)&gt;=15,DAY(fpdate)-14,DAY(fpdate)+14),DAY(fpdate))),IF(DAY(DATE(YEAR(fpdate),MONTH(fpdate)+M123-1,DAY(fpdate)))&lt;&gt;DAY(fpdate),DATE(YEAR(fpdate),MONTH(fpdate)+M123,0),DATE(YEAR(fpdate),MONTH(fpdate)+M123-1,DAY(fpdate))))))</f>
        <v>45870</v>
      </c>
      <c r="O123" s="19">
        <f>IF(M123="","",IF(variable,IF(M123&lt;MortgageCalculator!$I$18*periods_per_year,start_rate,IF(MortgageCalculator!$I$22&gt;=0,MIN(MortgageCalculator!$I$19,start_rate+MortgageCalculator!$I$22*ROUNDUP((M123-MortgageCalculator!$I$18*periods_per_year)/MortgageCalculator!$I$21,0)),MAX(MortgageCalculator!$I$20,start_rate+MortgageCalculator!$I$22*ROUNDUP((M123-MortgageCalculator!$I$18*periods_per_year)/MortgageCalculator!$I$21,0)))),start_rate))</f>
        <v>0.03</v>
      </c>
      <c r="P123" s="20">
        <f>IF(M123="","",ROUND((((1+O123/CP)^(CP/periods_per_year))-1)*S122,2))</f>
        <v>301.66000000000003</v>
      </c>
      <c r="Q123" s="20">
        <f>IF(M123="","",IF(M123=nper,S122+P123,MIN(S122+P123,IF(O123=O122,Q122,ROUND(-PMT(((1+O123/CP)^(CP/periods_per_year))-1,nper-M123+1,S122),2)))))</f>
        <v>711.32</v>
      </c>
      <c r="R123" s="20">
        <f t="shared" si="14"/>
        <v>409.66</v>
      </c>
      <c r="S123" s="20">
        <f t="shared" si="15"/>
        <v>120256.13999999988</v>
      </c>
    </row>
    <row r="124" spans="1:19" x14ac:dyDescent="0.2">
      <c r="A124" s="10">
        <f t="shared" si="8"/>
        <v>88</v>
      </c>
      <c r="B124" s="11">
        <f t="shared" si="9"/>
        <v>46113</v>
      </c>
      <c r="C124" s="15" t="str">
        <f t="shared" si="10"/>
        <v/>
      </c>
      <c r="D124" s="12">
        <f>IF(A124="","",IF(variable,IF(OR(A124=1,A124&lt;$I$18*periods_per_year),start_rate,MIN($I$19,IF(MOD(A124-1,$I$21)=0,MAX($I$20,D123+$I$22),D123))),start_rate))</f>
        <v>0.03</v>
      </c>
      <c r="E124" s="13">
        <f t="shared" si="11"/>
        <v>293.39999999999998</v>
      </c>
      <c r="F124" s="13">
        <f>IF(A124="","",IF(A124=nper,J123+E124,MIN(J123+E124,IF(D124=D123,F123,IF($E$8="Acc Bi-Weekly",ROUND((-PMT(((1+D124/CP)^(CP/12))-1,(nper-A124+1)*12/26,J123))/2,2),IF($E$8="Acc Weekly",ROUND((-PMT(((1+D124/CP)^(CP/12))-1,(nper-A124+1)*12/52,J123))/4,2),ROUND(-PMT(((1+D124/CP)^(CP/periods_per_year))-1,nper-A124+1,J123),2)))))))</f>
        <v>711.32</v>
      </c>
      <c r="G124" s="13">
        <f>IF(OR(A124="",A124&lt;$X$2),"",IF(J123&lt;=F124,0,IF(IF(AND(A124&gt;=$X$2,MOD(A124-$X$2,int)=0),$X$3,0)+F124&gt;=J123+E124,J123+E124-F124,IF(AND(A124&gt;=$X$2,MOD(A124-$X$2,int)=0),$X$3,0)+IF(IF(AND(A124&gt;=$X$2,MOD(A124-$X$2,int)=0),$X$3,0)+IF(MOD(A124-$X$6,periods_per_year)=0,$X$5,0)+F124&lt;J123+E124,IF(MOD(A124-$X$6,periods_per_year)=0,$X$5,0),J123+E124-IF(AND(A124&gt;=$X$2,MOD(A124-$X$2,int)=0),$X$3,0)-F124))))</f>
        <v>0</v>
      </c>
      <c r="H124" s="14"/>
      <c r="I124" s="13">
        <f t="shared" si="12"/>
        <v>417.92000000000007</v>
      </c>
      <c r="J124" s="13">
        <f t="shared" si="13"/>
        <v>116941.79999999987</v>
      </c>
      <c r="M124" s="17">
        <f>IF(S123="","",IF(OR(M123&gt;=nper,ROUND(S123,2)&lt;=0),"",M123+1))</f>
        <v>81</v>
      </c>
      <c r="N124" s="18">
        <f>IF(M124="","",IF(OR(periods_per_year=26,periods_per_year=52),IF(periods_per_year=26,IF(M124=1,fpdate,N123+14),IF(periods_per_year=52,IF(M124=1,fpdate,N123+7),"n/a")),IF(periods_per_year=24,DATE(YEAR(fpdate),MONTH(fpdate)+(M124-1)/2+IF(AND(DAY(fpdate)&gt;=15,MOD(M124,2)=0),1,0),IF(MOD(M124,2)=0,IF(DAY(fpdate)&gt;=15,DAY(fpdate)-14,DAY(fpdate)+14),DAY(fpdate))),IF(DAY(DATE(YEAR(fpdate),MONTH(fpdate)+M124-1,DAY(fpdate)))&lt;&gt;DAY(fpdate),DATE(YEAR(fpdate),MONTH(fpdate)+M124,0),DATE(YEAR(fpdate),MONTH(fpdate)+M124-1,DAY(fpdate))))))</f>
        <v>45901</v>
      </c>
      <c r="O124" s="19">
        <f>IF(M124="","",IF(variable,IF(M124&lt;MortgageCalculator!$I$18*periods_per_year,start_rate,IF(MortgageCalculator!$I$22&gt;=0,MIN(MortgageCalculator!$I$19,start_rate+MortgageCalculator!$I$22*ROUNDUP((M124-MortgageCalculator!$I$18*periods_per_year)/MortgageCalculator!$I$21,0)),MAX(MortgageCalculator!$I$20,start_rate+MortgageCalculator!$I$22*ROUNDUP((M124-MortgageCalculator!$I$18*periods_per_year)/MortgageCalculator!$I$21,0)))),start_rate))</f>
        <v>0.03</v>
      </c>
      <c r="P124" s="20">
        <f>IF(M124="","",ROUND((((1+O124/CP)^(CP/periods_per_year))-1)*S123,2))</f>
        <v>300.64</v>
      </c>
      <c r="Q124" s="20">
        <f>IF(M124="","",IF(M124=nper,S123+P124,MIN(S123+P124,IF(O124=O123,Q123,ROUND(-PMT(((1+O124/CP)^(CP/periods_per_year))-1,nper-M124+1,S123),2)))))</f>
        <v>711.32</v>
      </c>
      <c r="R124" s="20">
        <f t="shared" si="14"/>
        <v>410.68000000000006</v>
      </c>
      <c r="S124" s="20">
        <f t="shared" si="15"/>
        <v>119845.45999999989</v>
      </c>
    </row>
    <row r="125" spans="1:19" x14ac:dyDescent="0.2">
      <c r="A125" s="10">
        <f t="shared" si="8"/>
        <v>89</v>
      </c>
      <c r="B125" s="11">
        <f t="shared" si="9"/>
        <v>46143</v>
      </c>
      <c r="C125" s="15" t="str">
        <f t="shared" si="10"/>
        <v/>
      </c>
      <c r="D125" s="12">
        <f>IF(A125="","",IF(variable,IF(OR(A125=1,A125&lt;$I$18*periods_per_year),start_rate,MIN($I$19,IF(MOD(A125-1,$I$21)=0,MAX($I$20,D124+$I$22),D124))),start_rate))</f>
        <v>0.03</v>
      </c>
      <c r="E125" s="13">
        <f t="shared" si="11"/>
        <v>292.35000000000002</v>
      </c>
      <c r="F125" s="13">
        <f>IF(A125="","",IF(A125=nper,J124+E125,MIN(J124+E125,IF(D125=D124,F124,IF($E$8="Acc Bi-Weekly",ROUND((-PMT(((1+D125/CP)^(CP/12))-1,(nper-A125+1)*12/26,J124))/2,2),IF($E$8="Acc Weekly",ROUND((-PMT(((1+D125/CP)^(CP/12))-1,(nper-A125+1)*12/52,J124))/4,2),ROUND(-PMT(((1+D125/CP)^(CP/periods_per_year))-1,nper-A125+1,J124),2)))))))</f>
        <v>711.32</v>
      </c>
      <c r="G125" s="13">
        <f>IF(OR(A125="",A125&lt;$X$2),"",IF(J124&lt;=F125,0,IF(IF(AND(A125&gt;=$X$2,MOD(A125-$X$2,int)=0),$X$3,0)+F125&gt;=J124+E125,J124+E125-F125,IF(AND(A125&gt;=$X$2,MOD(A125-$X$2,int)=0),$X$3,0)+IF(IF(AND(A125&gt;=$X$2,MOD(A125-$X$2,int)=0),$X$3,0)+IF(MOD(A125-$X$6,periods_per_year)=0,$X$5,0)+F125&lt;J124+E125,IF(MOD(A125-$X$6,periods_per_year)=0,$X$5,0),J124+E125-IF(AND(A125&gt;=$X$2,MOD(A125-$X$2,int)=0),$X$3,0)-F125))))</f>
        <v>0</v>
      </c>
      <c r="H125" s="14"/>
      <c r="I125" s="13">
        <f t="shared" si="12"/>
        <v>418.97</v>
      </c>
      <c r="J125" s="13">
        <f t="shared" si="13"/>
        <v>116522.82999999987</v>
      </c>
      <c r="M125" s="17">
        <f>IF(S124="","",IF(OR(M124&gt;=nper,ROUND(S124,2)&lt;=0),"",M124+1))</f>
        <v>82</v>
      </c>
      <c r="N125" s="18">
        <f>IF(M125="","",IF(OR(periods_per_year=26,periods_per_year=52),IF(periods_per_year=26,IF(M125=1,fpdate,N124+14),IF(periods_per_year=52,IF(M125=1,fpdate,N124+7),"n/a")),IF(periods_per_year=24,DATE(YEAR(fpdate),MONTH(fpdate)+(M125-1)/2+IF(AND(DAY(fpdate)&gt;=15,MOD(M125,2)=0),1,0),IF(MOD(M125,2)=0,IF(DAY(fpdate)&gt;=15,DAY(fpdate)-14,DAY(fpdate)+14),DAY(fpdate))),IF(DAY(DATE(YEAR(fpdate),MONTH(fpdate)+M125-1,DAY(fpdate)))&lt;&gt;DAY(fpdate),DATE(YEAR(fpdate),MONTH(fpdate)+M125,0),DATE(YEAR(fpdate),MONTH(fpdate)+M125-1,DAY(fpdate))))))</f>
        <v>45931</v>
      </c>
      <c r="O125" s="19">
        <f>IF(M125="","",IF(variable,IF(M125&lt;MortgageCalculator!$I$18*periods_per_year,start_rate,IF(MortgageCalculator!$I$22&gt;=0,MIN(MortgageCalculator!$I$19,start_rate+MortgageCalculator!$I$22*ROUNDUP((M125-MortgageCalculator!$I$18*periods_per_year)/MortgageCalculator!$I$21,0)),MAX(MortgageCalculator!$I$20,start_rate+MortgageCalculator!$I$22*ROUNDUP((M125-MortgageCalculator!$I$18*periods_per_year)/MortgageCalculator!$I$21,0)))),start_rate))</f>
        <v>0.03</v>
      </c>
      <c r="P125" s="20">
        <f>IF(M125="","",ROUND((((1+O125/CP)^(CP/periods_per_year))-1)*S124,2))</f>
        <v>299.61</v>
      </c>
      <c r="Q125" s="20">
        <f>IF(M125="","",IF(M125=nper,S124+P125,MIN(S124+P125,IF(O125=O124,Q124,ROUND(-PMT(((1+O125/CP)^(CP/periods_per_year))-1,nper-M125+1,S124),2)))))</f>
        <v>711.32</v>
      </c>
      <c r="R125" s="20">
        <f t="shared" si="14"/>
        <v>411.71000000000004</v>
      </c>
      <c r="S125" s="20">
        <f t="shared" si="15"/>
        <v>119433.74999999988</v>
      </c>
    </row>
    <row r="126" spans="1:19" x14ac:dyDescent="0.2">
      <c r="A126" s="10">
        <f t="shared" si="8"/>
        <v>90</v>
      </c>
      <c r="B126" s="11">
        <f t="shared" si="9"/>
        <v>46174</v>
      </c>
      <c r="C126" s="15" t="str">
        <f t="shared" si="10"/>
        <v/>
      </c>
      <c r="D126" s="12">
        <f>IF(A126="","",IF(variable,IF(OR(A126=1,A126&lt;$I$18*periods_per_year),start_rate,MIN($I$19,IF(MOD(A126-1,$I$21)=0,MAX($I$20,D125+$I$22),D125))),start_rate))</f>
        <v>0.03</v>
      </c>
      <c r="E126" s="13">
        <f t="shared" si="11"/>
        <v>291.31</v>
      </c>
      <c r="F126" s="13">
        <f>IF(A126="","",IF(A126=nper,J125+E126,MIN(J125+E126,IF(D126=D125,F125,IF($E$8="Acc Bi-Weekly",ROUND((-PMT(((1+D126/CP)^(CP/12))-1,(nper-A126+1)*12/26,J125))/2,2),IF($E$8="Acc Weekly",ROUND((-PMT(((1+D126/CP)^(CP/12))-1,(nper-A126+1)*12/52,J125))/4,2),ROUND(-PMT(((1+D126/CP)^(CP/periods_per_year))-1,nper-A126+1,J125),2)))))))</f>
        <v>711.32</v>
      </c>
      <c r="G126" s="13">
        <f>IF(OR(A126="",A126&lt;$X$2),"",IF(J125&lt;=F126,0,IF(IF(AND(A126&gt;=$X$2,MOD(A126-$X$2,int)=0),$X$3,0)+F126&gt;=J125+E126,J125+E126-F126,IF(AND(A126&gt;=$X$2,MOD(A126-$X$2,int)=0),$X$3,0)+IF(IF(AND(A126&gt;=$X$2,MOD(A126-$X$2,int)=0),$X$3,0)+IF(MOD(A126-$X$6,periods_per_year)=0,$X$5,0)+F126&lt;J125+E126,IF(MOD(A126-$X$6,periods_per_year)=0,$X$5,0),J125+E126-IF(AND(A126&gt;=$X$2,MOD(A126-$X$2,int)=0),$X$3,0)-F126))))</f>
        <v>0</v>
      </c>
      <c r="H126" s="14"/>
      <c r="I126" s="13">
        <f t="shared" si="12"/>
        <v>420.01000000000005</v>
      </c>
      <c r="J126" s="13">
        <f t="shared" si="13"/>
        <v>116102.81999999988</v>
      </c>
      <c r="M126" s="17">
        <f>IF(S125="","",IF(OR(M125&gt;=nper,ROUND(S125,2)&lt;=0),"",M125+1))</f>
        <v>83</v>
      </c>
      <c r="N126" s="18">
        <f>IF(M126="","",IF(OR(periods_per_year=26,periods_per_year=52),IF(periods_per_year=26,IF(M126=1,fpdate,N125+14),IF(periods_per_year=52,IF(M126=1,fpdate,N125+7),"n/a")),IF(periods_per_year=24,DATE(YEAR(fpdate),MONTH(fpdate)+(M126-1)/2+IF(AND(DAY(fpdate)&gt;=15,MOD(M126,2)=0),1,0),IF(MOD(M126,2)=0,IF(DAY(fpdate)&gt;=15,DAY(fpdate)-14,DAY(fpdate)+14),DAY(fpdate))),IF(DAY(DATE(YEAR(fpdate),MONTH(fpdate)+M126-1,DAY(fpdate)))&lt;&gt;DAY(fpdate),DATE(YEAR(fpdate),MONTH(fpdate)+M126,0),DATE(YEAR(fpdate),MONTH(fpdate)+M126-1,DAY(fpdate))))))</f>
        <v>45962</v>
      </c>
      <c r="O126" s="19">
        <f>IF(M126="","",IF(variable,IF(M126&lt;MortgageCalculator!$I$18*periods_per_year,start_rate,IF(MortgageCalculator!$I$22&gt;=0,MIN(MortgageCalculator!$I$19,start_rate+MortgageCalculator!$I$22*ROUNDUP((M126-MortgageCalculator!$I$18*periods_per_year)/MortgageCalculator!$I$21,0)),MAX(MortgageCalculator!$I$20,start_rate+MortgageCalculator!$I$22*ROUNDUP((M126-MortgageCalculator!$I$18*periods_per_year)/MortgageCalculator!$I$21,0)))),start_rate))</f>
        <v>0.03</v>
      </c>
      <c r="P126" s="20">
        <f>IF(M126="","",ROUND((((1+O126/CP)^(CP/periods_per_year))-1)*S125,2))</f>
        <v>298.58</v>
      </c>
      <c r="Q126" s="20">
        <f>IF(M126="","",IF(M126=nper,S125+P126,MIN(S125+P126,IF(O126=O125,Q125,ROUND(-PMT(((1+O126/CP)^(CP/periods_per_year))-1,nper-M126+1,S125),2)))))</f>
        <v>711.32</v>
      </c>
      <c r="R126" s="20">
        <f t="shared" si="14"/>
        <v>412.74000000000007</v>
      </c>
      <c r="S126" s="20">
        <f t="shared" si="15"/>
        <v>119021.00999999988</v>
      </c>
    </row>
    <row r="127" spans="1:19" x14ac:dyDescent="0.2">
      <c r="A127" s="10">
        <f t="shared" si="8"/>
        <v>91</v>
      </c>
      <c r="B127" s="11">
        <f t="shared" si="9"/>
        <v>46204</v>
      </c>
      <c r="C127" s="15" t="str">
        <f t="shared" si="10"/>
        <v/>
      </c>
      <c r="D127" s="12">
        <f>IF(A127="","",IF(variable,IF(OR(A127=1,A127&lt;$I$18*periods_per_year),start_rate,MIN($I$19,IF(MOD(A127-1,$I$21)=0,MAX($I$20,D126+$I$22),D126))),start_rate))</f>
        <v>0.03</v>
      </c>
      <c r="E127" s="13">
        <f t="shared" si="11"/>
        <v>290.26</v>
      </c>
      <c r="F127" s="13">
        <f>IF(A127="","",IF(A127=nper,J126+E127,MIN(J126+E127,IF(D127=D126,F126,IF($E$8="Acc Bi-Weekly",ROUND((-PMT(((1+D127/CP)^(CP/12))-1,(nper-A127+1)*12/26,J126))/2,2),IF($E$8="Acc Weekly",ROUND((-PMT(((1+D127/CP)^(CP/12))-1,(nper-A127+1)*12/52,J126))/4,2),ROUND(-PMT(((1+D127/CP)^(CP/periods_per_year))-1,nper-A127+1,J126),2)))))))</f>
        <v>711.32</v>
      </c>
      <c r="G127" s="13">
        <f>IF(OR(A127="",A127&lt;$X$2),"",IF(J126&lt;=F127,0,IF(IF(AND(A127&gt;=$X$2,MOD(A127-$X$2,int)=0),$X$3,0)+F127&gt;=J126+E127,J126+E127-F127,IF(AND(A127&gt;=$X$2,MOD(A127-$X$2,int)=0),$X$3,0)+IF(IF(AND(A127&gt;=$X$2,MOD(A127-$X$2,int)=0),$X$3,0)+IF(MOD(A127-$X$6,periods_per_year)=0,$X$5,0)+F127&lt;J126+E127,IF(MOD(A127-$X$6,periods_per_year)=0,$X$5,0),J126+E127-IF(AND(A127&gt;=$X$2,MOD(A127-$X$2,int)=0),$X$3,0)-F127))))</f>
        <v>0</v>
      </c>
      <c r="H127" s="14"/>
      <c r="I127" s="13">
        <f t="shared" si="12"/>
        <v>421.06000000000006</v>
      </c>
      <c r="J127" s="13">
        <f t="shared" si="13"/>
        <v>115681.75999999988</v>
      </c>
      <c r="M127" s="17">
        <f>IF(S126="","",IF(OR(M126&gt;=nper,ROUND(S126,2)&lt;=0),"",M126+1))</f>
        <v>84</v>
      </c>
      <c r="N127" s="18">
        <f>IF(M127="","",IF(OR(periods_per_year=26,periods_per_year=52),IF(periods_per_year=26,IF(M127=1,fpdate,N126+14),IF(periods_per_year=52,IF(M127=1,fpdate,N126+7),"n/a")),IF(periods_per_year=24,DATE(YEAR(fpdate),MONTH(fpdate)+(M127-1)/2+IF(AND(DAY(fpdate)&gt;=15,MOD(M127,2)=0),1,0),IF(MOD(M127,2)=0,IF(DAY(fpdate)&gt;=15,DAY(fpdate)-14,DAY(fpdate)+14),DAY(fpdate))),IF(DAY(DATE(YEAR(fpdate),MONTH(fpdate)+M127-1,DAY(fpdate)))&lt;&gt;DAY(fpdate),DATE(YEAR(fpdate),MONTH(fpdate)+M127,0),DATE(YEAR(fpdate),MONTH(fpdate)+M127-1,DAY(fpdate))))))</f>
        <v>45992</v>
      </c>
      <c r="O127" s="19">
        <f>IF(M127="","",IF(variable,IF(M127&lt;MortgageCalculator!$I$18*periods_per_year,start_rate,IF(MortgageCalculator!$I$22&gt;=0,MIN(MortgageCalculator!$I$19,start_rate+MortgageCalculator!$I$22*ROUNDUP((M127-MortgageCalculator!$I$18*periods_per_year)/MortgageCalculator!$I$21,0)),MAX(MortgageCalculator!$I$20,start_rate+MortgageCalculator!$I$22*ROUNDUP((M127-MortgageCalculator!$I$18*periods_per_year)/MortgageCalculator!$I$21,0)))),start_rate))</f>
        <v>0.03</v>
      </c>
      <c r="P127" s="20">
        <f>IF(M127="","",ROUND((((1+O127/CP)^(CP/periods_per_year))-1)*S126,2))</f>
        <v>297.55</v>
      </c>
      <c r="Q127" s="20">
        <f>IF(M127="","",IF(M127=nper,S126+P127,MIN(S126+P127,IF(O127=O126,Q126,ROUND(-PMT(((1+O127/CP)^(CP/periods_per_year))-1,nper-M127+1,S126),2)))))</f>
        <v>711.32</v>
      </c>
      <c r="R127" s="20">
        <f t="shared" si="14"/>
        <v>413.77000000000004</v>
      </c>
      <c r="S127" s="20">
        <f t="shared" si="15"/>
        <v>118607.23999999987</v>
      </c>
    </row>
    <row r="128" spans="1:19" x14ac:dyDescent="0.2">
      <c r="A128" s="10">
        <f t="shared" si="8"/>
        <v>92</v>
      </c>
      <c r="B128" s="11">
        <f t="shared" si="9"/>
        <v>46235</v>
      </c>
      <c r="C128" s="15" t="str">
        <f t="shared" si="10"/>
        <v/>
      </c>
      <c r="D128" s="12">
        <f>IF(A128="","",IF(variable,IF(OR(A128=1,A128&lt;$I$18*periods_per_year),start_rate,MIN($I$19,IF(MOD(A128-1,$I$21)=0,MAX($I$20,D127+$I$22),D127))),start_rate))</f>
        <v>0.03</v>
      </c>
      <c r="E128" s="13">
        <f t="shared" si="11"/>
        <v>289.2</v>
      </c>
      <c r="F128" s="13">
        <f>IF(A128="","",IF(A128=nper,J127+E128,MIN(J127+E128,IF(D128=D127,F127,IF($E$8="Acc Bi-Weekly",ROUND((-PMT(((1+D128/CP)^(CP/12))-1,(nper-A128+1)*12/26,J127))/2,2),IF($E$8="Acc Weekly",ROUND((-PMT(((1+D128/CP)^(CP/12))-1,(nper-A128+1)*12/52,J127))/4,2),ROUND(-PMT(((1+D128/CP)^(CP/periods_per_year))-1,nper-A128+1,J127),2)))))))</f>
        <v>711.32</v>
      </c>
      <c r="G128" s="13">
        <f>IF(OR(A128="",A128&lt;$X$2),"",IF(J127&lt;=F128,0,IF(IF(AND(A128&gt;=$X$2,MOD(A128-$X$2,int)=0),$X$3,0)+F128&gt;=J127+E128,J127+E128-F128,IF(AND(A128&gt;=$X$2,MOD(A128-$X$2,int)=0),$X$3,0)+IF(IF(AND(A128&gt;=$X$2,MOD(A128-$X$2,int)=0),$X$3,0)+IF(MOD(A128-$X$6,periods_per_year)=0,$X$5,0)+F128&lt;J127+E128,IF(MOD(A128-$X$6,periods_per_year)=0,$X$5,0),J127+E128-IF(AND(A128&gt;=$X$2,MOD(A128-$X$2,int)=0),$X$3,0)-F128))))</f>
        <v>0</v>
      </c>
      <c r="H128" s="14"/>
      <c r="I128" s="13">
        <f t="shared" si="12"/>
        <v>422.12000000000006</v>
      </c>
      <c r="J128" s="13">
        <f t="shared" si="13"/>
        <v>115259.63999999988</v>
      </c>
      <c r="M128" s="17">
        <f>IF(S127="","",IF(OR(M127&gt;=nper,ROUND(S127,2)&lt;=0),"",M127+1))</f>
        <v>85</v>
      </c>
      <c r="N128" s="18">
        <f>IF(M128="","",IF(OR(periods_per_year=26,periods_per_year=52),IF(periods_per_year=26,IF(M128=1,fpdate,N127+14),IF(periods_per_year=52,IF(M128=1,fpdate,N127+7),"n/a")),IF(periods_per_year=24,DATE(YEAR(fpdate),MONTH(fpdate)+(M128-1)/2+IF(AND(DAY(fpdate)&gt;=15,MOD(M128,2)=0),1,0),IF(MOD(M128,2)=0,IF(DAY(fpdate)&gt;=15,DAY(fpdate)-14,DAY(fpdate)+14),DAY(fpdate))),IF(DAY(DATE(YEAR(fpdate),MONTH(fpdate)+M128-1,DAY(fpdate)))&lt;&gt;DAY(fpdate),DATE(YEAR(fpdate),MONTH(fpdate)+M128,0),DATE(YEAR(fpdate),MONTH(fpdate)+M128-1,DAY(fpdate))))))</f>
        <v>46023</v>
      </c>
      <c r="O128" s="19">
        <f>IF(M128="","",IF(variable,IF(M128&lt;MortgageCalculator!$I$18*periods_per_year,start_rate,IF(MortgageCalculator!$I$22&gt;=0,MIN(MortgageCalculator!$I$19,start_rate+MortgageCalculator!$I$22*ROUNDUP((M128-MortgageCalculator!$I$18*periods_per_year)/MortgageCalculator!$I$21,0)),MAX(MortgageCalculator!$I$20,start_rate+MortgageCalculator!$I$22*ROUNDUP((M128-MortgageCalculator!$I$18*periods_per_year)/MortgageCalculator!$I$21,0)))),start_rate))</f>
        <v>0.03</v>
      </c>
      <c r="P128" s="20">
        <f>IF(M128="","",ROUND((((1+O128/CP)^(CP/periods_per_year))-1)*S127,2))</f>
        <v>296.52</v>
      </c>
      <c r="Q128" s="20">
        <f>IF(M128="","",IF(M128=nper,S127+P128,MIN(S127+P128,IF(O128=O127,Q127,ROUND(-PMT(((1+O128/CP)^(CP/periods_per_year))-1,nper-M128+1,S127),2)))))</f>
        <v>711.32</v>
      </c>
      <c r="R128" s="20">
        <f t="shared" si="14"/>
        <v>414.80000000000007</v>
      </c>
      <c r="S128" s="20">
        <f t="shared" si="15"/>
        <v>118192.43999999987</v>
      </c>
    </row>
    <row r="129" spans="1:19" x14ac:dyDescent="0.2">
      <c r="A129" s="10">
        <f t="shared" si="8"/>
        <v>93</v>
      </c>
      <c r="B129" s="11">
        <f t="shared" si="9"/>
        <v>46266</v>
      </c>
      <c r="C129" s="15" t="str">
        <f t="shared" si="10"/>
        <v/>
      </c>
      <c r="D129" s="12">
        <f>IF(A129="","",IF(variable,IF(OR(A129=1,A129&lt;$I$18*periods_per_year),start_rate,MIN($I$19,IF(MOD(A129-1,$I$21)=0,MAX($I$20,D128+$I$22),D128))),start_rate))</f>
        <v>0.03</v>
      </c>
      <c r="E129" s="13">
        <f t="shared" si="11"/>
        <v>288.14999999999998</v>
      </c>
      <c r="F129" s="13">
        <f>IF(A129="","",IF(A129=nper,J128+E129,MIN(J128+E129,IF(D129=D128,F128,IF($E$8="Acc Bi-Weekly",ROUND((-PMT(((1+D129/CP)^(CP/12))-1,(nper-A129+1)*12/26,J128))/2,2),IF($E$8="Acc Weekly",ROUND((-PMT(((1+D129/CP)^(CP/12))-1,(nper-A129+1)*12/52,J128))/4,2),ROUND(-PMT(((1+D129/CP)^(CP/periods_per_year))-1,nper-A129+1,J128),2)))))))</f>
        <v>711.32</v>
      </c>
      <c r="G129" s="13">
        <f>IF(OR(A129="",A129&lt;$X$2),"",IF(J128&lt;=F129,0,IF(IF(AND(A129&gt;=$X$2,MOD(A129-$X$2,int)=0),$X$3,0)+F129&gt;=J128+E129,J128+E129-F129,IF(AND(A129&gt;=$X$2,MOD(A129-$X$2,int)=0),$X$3,0)+IF(IF(AND(A129&gt;=$X$2,MOD(A129-$X$2,int)=0),$X$3,0)+IF(MOD(A129-$X$6,periods_per_year)=0,$X$5,0)+F129&lt;J128+E129,IF(MOD(A129-$X$6,periods_per_year)=0,$X$5,0),J128+E129-IF(AND(A129&gt;=$X$2,MOD(A129-$X$2,int)=0),$X$3,0)-F129))))</f>
        <v>0</v>
      </c>
      <c r="H129" s="14"/>
      <c r="I129" s="13">
        <f t="shared" si="12"/>
        <v>423.17000000000007</v>
      </c>
      <c r="J129" s="13">
        <f t="shared" si="13"/>
        <v>114836.46999999988</v>
      </c>
      <c r="M129" s="17">
        <f>IF(S128="","",IF(OR(M128&gt;=nper,ROUND(S128,2)&lt;=0),"",M128+1))</f>
        <v>86</v>
      </c>
      <c r="N129" s="18">
        <f>IF(M129="","",IF(OR(periods_per_year=26,periods_per_year=52),IF(periods_per_year=26,IF(M129=1,fpdate,N128+14),IF(periods_per_year=52,IF(M129=1,fpdate,N128+7),"n/a")),IF(periods_per_year=24,DATE(YEAR(fpdate),MONTH(fpdate)+(M129-1)/2+IF(AND(DAY(fpdate)&gt;=15,MOD(M129,2)=0),1,0),IF(MOD(M129,2)=0,IF(DAY(fpdate)&gt;=15,DAY(fpdate)-14,DAY(fpdate)+14),DAY(fpdate))),IF(DAY(DATE(YEAR(fpdate),MONTH(fpdate)+M129-1,DAY(fpdate)))&lt;&gt;DAY(fpdate),DATE(YEAR(fpdate),MONTH(fpdate)+M129,0),DATE(YEAR(fpdate),MONTH(fpdate)+M129-1,DAY(fpdate))))))</f>
        <v>46054</v>
      </c>
      <c r="O129" s="19">
        <f>IF(M129="","",IF(variable,IF(M129&lt;MortgageCalculator!$I$18*periods_per_year,start_rate,IF(MortgageCalculator!$I$22&gt;=0,MIN(MortgageCalculator!$I$19,start_rate+MortgageCalculator!$I$22*ROUNDUP((M129-MortgageCalculator!$I$18*periods_per_year)/MortgageCalculator!$I$21,0)),MAX(MortgageCalculator!$I$20,start_rate+MortgageCalculator!$I$22*ROUNDUP((M129-MortgageCalculator!$I$18*periods_per_year)/MortgageCalculator!$I$21,0)))),start_rate))</f>
        <v>0.03</v>
      </c>
      <c r="P129" s="20">
        <f>IF(M129="","",ROUND((((1+O129/CP)^(CP/periods_per_year))-1)*S128,2))</f>
        <v>295.48</v>
      </c>
      <c r="Q129" s="20">
        <f>IF(M129="","",IF(M129=nper,S128+P129,MIN(S128+P129,IF(O129=O128,Q128,ROUND(-PMT(((1+O129/CP)^(CP/periods_per_year))-1,nper-M129+1,S128),2)))))</f>
        <v>711.32</v>
      </c>
      <c r="R129" s="20">
        <f t="shared" si="14"/>
        <v>415.84000000000003</v>
      </c>
      <c r="S129" s="20">
        <f t="shared" si="15"/>
        <v>117776.59999999987</v>
      </c>
    </row>
    <row r="130" spans="1:19" x14ac:dyDescent="0.2">
      <c r="A130" s="10">
        <f t="shared" si="8"/>
        <v>94</v>
      </c>
      <c r="B130" s="11">
        <f t="shared" si="9"/>
        <v>46296</v>
      </c>
      <c r="C130" s="15" t="str">
        <f t="shared" si="10"/>
        <v/>
      </c>
      <c r="D130" s="12">
        <f>IF(A130="","",IF(variable,IF(OR(A130=1,A130&lt;$I$18*periods_per_year),start_rate,MIN($I$19,IF(MOD(A130-1,$I$21)=0,MAX($I$20,D129+$I$22),D129))),start_rate))</f>
        <v>0.03</v>
      </c>
      <c r="E130" s="13">
        <f t="shared" si="11"/>
        <v>287.08999999999997</v>
      </c>
      <c r="F130" s="13">
        <f>IF(A130="","",IF(A130=nper,J129+E130,MIN(J129+E130,IF(D130=D129,F129,IF($E$8="Acc Bi-Weekly",ROUND((-PMT(((1+D130/CP)^(CP/12))-1,(nper-A130+1)*12/26,J129))/2,2),IF($E$8="Acc Weekly",ROUND((-PMT(((1+D130/CP)^(CP/12))-1,(nper-A130+1)*12/52,J129))/4,2),ROUND(-PMT(((1+D130/CP)^(CP/periods_per_year))-1,nper-A130+1,J129),2)))))))</f>
        <v>711.32</v>
      </c>
      <c r="G130" s="13">
        <f>IF(OR(A130="",A130&lt;$X$2),"",IF(J129&lt;=F130,0,IF(IF(AND(A130&gt;=$X$2,MOD(A130-$X$2,int)=0),$X$3,0)+F130&gt;=J129+E130,J129+E130-F130,IF(AND(A130&gt;=$X$2,MOD(A130-$X$2,int)=0),$X$3,0)+IF(IF(AND(A130&gt;=$X$2,MOD(A130-$X$2,int)=0),$X$3,0)+IF(MOD(A130-$X$6,periods_per_year)=0,$X$5,0)+F130&lt;J129+E130,IF(MOD(A130-$X$6,periods_per_year)=0,$X$5,0),J129+E130-IF(AND(A130&gt;=$X$2,MOD(A130-$X$2,int)=0),$X$3,0)-F130))))</f>
        <v>0</v>
      </c>
      <c r="H130" s="14"/>
      <c r="I130" s="13">
        <f t="shared" si="12"/>
        <v>424.23000000000008</v>
      </c>
      <c r="J130" s="13">
        <f t="shared" si="13"/>
        <v>114412.23999999989</v>
      </c>
      <c r="M130" s="17">
        <f>IF(S129="","",IF(OR(M129&gt;=nper,ROUND(S129,2)&lt;=0),"",M129+1))</f>
        <v>87</v>
      </c>
      <c r="N130" s="18">
        <f>IF(M130="","",IF(OR(periods_per_year=26,periods_per_year=52),IF(periods_per_year=26,IF(M130=1,fpdate,N129+14),IF(periods_per_year=52,IF(M130=1,fpdate,N129+7),"n/a")),IF(periods_per_year=24,DATE(YEAR(fpdate),MONTH(fpdate)+(M130-1)/2+IF(AND(DAY(fpdate)&gt;=15,MOD(M130,2)=0),1,0),IF(MOD(M130,2)=0,IF(DAY(fpdate)&gt;=15,DAY(fpdate)-14,DAY(fpdate)+14),DAY(fpdate))),IF(DAY(DATE(YEAR(fpdate),MONTH(fpdate)+M130-1,DAY(fpdate)))&lt;&gt;DAY(fpdate),DATE(YEAR(fpdate),MONTH(fpdate)+M130,0),DATE(YEAR(fpdate),MONTH(fpdate)+M130-1,DAY(fpdate))))))</f>
        <v>46082</v>
      </c>
      <c r="O130" s="19">
        <f>IF(M130="","",IF(variable,IF(M130&lt;MortgageCalculator!$I$18*periods_per_year,start_rate,IF(MortgageCalculator!$I$22&gt;=0,MIN(MortgageCalculator!$I$19,start_rate+MortgageCalculator!$I$22*ROUNDUP((M130-MortgageCalculator!$I$18*periods_per_year)/MortgageCalculator!$I$21,0)),MAX(MortgageCalculator!$I$20,start_rate+MortgageCalculator!$I$22*ROUNDUP((M130-MortgageCalculator!$I$18*periods_per_year)/MortgageCalculator!$I$21,0)))),start_rate))</f>
        <v>0.03</v>
      </c>
      <c r="P130" s="20">
        <f>IF(M130="","",ROUND((((1+O130/CP)^(CP/periods_per_year))-1)*S129,2))</f>
        <v>294.44</v>
      </c>
      <c r="Q130" s="20">
        <f>IF(M130="","",IF(M130=nper,S129+P130,MIN(S129+P130,IF(O130=O129,Q129,ROUND(-PMT(((1+O130/CP)^(CP/periods_per_year))-1,nper-M130+1,S129),2)))))</f>
        <v>711.32</v>
      </c>
      <c r="R130" s="20">
        <f t="shared" si="14"/>
        <v>416.88000000000005</v>
      </c>
      <c r="S130" s="20">
        <f t="shared" si="15"/>
        <v>117359.71999999987</v>
      </c>
    </row>
    <row r="131" spans="1:19" x14ac:dyDescent="0.2">
      <c r="A131" s="10">
        <f t="shared" si="8"/>
        <v>95</v>
      </c>
      <c r="B131" s="11">
        <f t="shared" si="9"/>
        <v>46327</v>
      </c>
      <c r="C131" s="15" t="str">
        <f t="shared" si="10"/>
        <v/>
      </c>
      <c r="D131" s="12">
        <f>IF(A131="","",IF(variable,IF(OR(A131=1,A131&lt;$I$18*periods_per_year),start_rate,MIN($I$19,IF(MOD(A131-1,$I$21)=0,MAX($I$20,D130+$I$22),D130))),start_rate))</f>
        <v>0.03</v>
      </c>
      <c r="E131" s="13">
        <f t="shared" si="11"/>
        <v>286.02999999999997</v>
      </c>
      <c r="F131" s="13">
        <f>IF(A131="","",IF(A131=nper,J130+E131,MIN(J130+E131,IF(D131=D130,F130,IF($E$8="Acc Bi-Weekly",ROUND((-PMT(((1+D131/CP)^(CP/12))-1,(nper-A131+1)*12/26,J130))/2,2),IF($E$8="Acc Weekly",ROUND((-PMT(((1+D131/CP)^(CP/12))-1,(nper-A131+1)*12/52,J130))/4,2),ROUND(-PMT(((1+D131/CP)^(CP/periods_per_year))-1,nper-A131+1,J130),2)))))))</f>
        <v>711.32</v>
      </c>
      <c r="G131" s="13">
        <f>IF(OR(A131="",A131&lt;$X$2),"",IF(J130&lt;=F131,0,IF(IF(AND(A131&gt;=$X$2,MOD(A131-$X$2,int)=0),$X$3,0)+F131&gt;=J130+E131,J130+E131-F131,IF(AND(A131&gt;=$X$2,MOD(A131-$X$2,int)=0),$X$3,0)+IF(IF(AND(A131&gt;=$X$2,MOD(A131-$X$2,int)=0),$X$3,0)+IF(MOD(A131-$X$6,periods_per_year)=0,$X$5,0)+F131&lt;J130+E131,IF(MOD(A131-$X$6,periods_per_year)=0,$X$5,0),J130+E131-IF(AND(A131&gt;=$X$2,MOD(A131-$X$2,int)=0),$X$3,0)-F131))))</f>
        <v>0</v>
      </c>
      <c r="H131" s="14"/>
      <c r="I131" s="13">
        <f t="shared" si="12"/>
        <v>425.29000000000008</v>
      </c>
      <c r="J131" s="13">
        <f t="shared" si="13"/>
        <v>113986.9499999999</v>
      </c>
      <c r="M131" s="17">
        <f>IF(S130="","",IF(OR(M130&gt;=nper,ROUND(S130,2)&lt;=0),"",M130+1))</f>
        <v>88</v>
      </c>
      <c r="N131" s="18">
        <f>IF(M131="","",IF(OR(periods_per_year=26,periods_per_year=52),IF(periods_per_year=26,IF(M131=1,fpdate,N130+14),IF(periods_per_year=52,IF(M131=1,fpdate,N130+7),"n/a")),IF(periods_per_year=24,DATE(YEAR(fpdate),MONTH(fpdate)+(M131-1)/2+IF(AND(DAY(fpdate)&gt;=15,MOD(M131,2)=0),1,0),IF(MOD(M131,2)=0,IF(DAY(fpdate)&gt;=15,DAY(fpdate)-14,DAY(fpdate)+14),DAY(fpdate))),IF(DAY(DATE(YEAR(fpdate),MONTH(fpdate)+M131-1,DAY(fpdate)))&lt;&gt;DAY(fpdate),DATE(YEAR(fpdate),MONTH(fpdate)+M131,0),DATE(YEAR(fpdate),MONTH(fpdate)+M131-1,DAY(fpdate))))))</f>
        <v>46113</v>
      </c>
      <c r="O131" s="19">
        <f>IF(M131="","",IF(variable,IF(M131&lt;MortgageCalculator!$I$18*periods_per_year,start_rate,IF(MortgageCalculator!$I$22&gt;=0,MIN(MortgageCalculator!$I$19,start_rate+MortgageCalculator!$I$22*ROUNDUP((M131-MortgageCalculator!$I$18*periods_per_year)/MortgageCalculator!$I$21,0)),MAX(MortgageCalculator!$I$20,start_rate+MortgageCalculator!$I$22*ROUNDUP((M131-MortgageCalculator!$I$18*periods_per_year)/MortgageCalculator!$I$21,0)))),start_rate))</f>
        <v>0.03</v>
      </c>
      <c r="P131" s="20">
        <f>IF(M131="","",ROUND((((1+O131/CP)^(CP/periods_per_year))-1)*S130,2))</f>
        <v>293.39999999999998</v>
      </c>
      <c r="Q131" s="20">
        <f>IF(M131="","",IF(M131=nper,S130+P131,MIN(S130+P131,IF(O131=O130,Q130,ROUND(-PMT(((1+O131/CP)^(CP/periods_per_year))-1,nper-M131+1,S130),2)))))</f>
        <v>711.32</v>
      </c>
      <c r="R131" s="20">
        <f t="shared" si="14"/>
        <v>417.92000000000007</v>
      </c>
      <c r="S131" s="20">
        <f t="shared" si="15"/>
        <v>116941.79999999987</v>
      </c>
    </row>
    <row r="132" spans="1:19" x14ac:dyDescent="0.2">
      <c r="A132" s="10">
        <f t="shared" si="8"/>
        <v>96</v>
      </c>
      <c r="B132" s="11">
        <f t="shared" si="9"/>
        <v>46357</v>
      </c>
      <c r="C132" s="15">
        <f t="shared" si="10"/>
        <v>8</v>
      </c>
      <c r="D132" s="12">
        <f>IF(A132="","",IF(variable,IF(OR(A132=1,A132&lt;$I$18*periods_per_year),start_rate,MIN($I$19,IF(MOD(A132-1,$I$21)=0,MAX($I$20,D131+$I$22),D131))),start_rate))</f>
        <v>0.03</v>
      </c>
      <c r="E132" s="13">
        <f t="shared" si="11"/>
        <v>284.97000000000003</v>
      </c>
      <c r="F132" s="13">
        <f>IF(A132="","",IF(A132=nper,J131+E132,MIN(J131+E132,IF(D132=D131,F131,IF($E$8="Acc Bi-Weekly",ROUND((-PMT(((1+D132/CP)^(CP/12))-1,(nper-A132+1)*12/26,J131))/2,2),IF($E$8="Acc Weekly",ROUND((-PMT(((1+D132/CP)^(CP/12))-1,(nper-A132+1)*12/52,J131))/4,2),ROUND(-PMT(((1+D132/CP)^(CP/periods_per_year))-1,nper-A132+1,J131),2)))))))</f>
        <v>711.32</v>
      </c>
      <c r="G132" s="13">
        <f>IF(OR(A132="",A132&lt;$X$2),"",IF(J131&lt;=F132,0,IF(IF(AND(A132&gt;=$X$2,MOD(A132-$X$2,int)=0),$X$3,0)+F132&gt;=J131+E132,J131+E132-F132,IF(AND(A132&gt;=$X$2,MOD(A132-$X$2,int)=0),$X$3,0)+IF(IF(AND(A132&gt;=$X$2,MOD(A132-$X$2,int)=0),$X$3,0)+IF(MOD(A132-$X$6,periods_per_year)=0,$X$5,0)+F132&lt;J131+E132,IF(MOD(A132-$X$6,periods_per_year)=0,$X$5,0),J131+E132-IF(AND(A132&gt;=$X$2,MOD(A132-$X$2,int)=0),$X$3,0)-F132))))</f>
        <v>0</v>
      </c>
      <c r="H132" s="14"/>
      <c r="I132" s="13">
        <f t="shared" si="12"/>
        <v>426.35</v>
      </c>
      <c r="J132" s="13">
        <f t="shared" si="13"/>
        <v>113560.59999999989</v>
      </c>
      <c r="M132" s="17">
        <f>IF(S131="","",IF(OR(M131&gt;=nper,ROUND(S131,2)&lt;=0),"",M131+1))</f>
        <v>89</v>
      </c>
      <c r="N132" s="18">
        <f>IF(M132="","",IF(OR(periods_per_year=26,periods_per_year=52),IF(periods_per_year=26,IF(M132=1,fpdate,N131+14),IF(periods_per_year=52,IF(M132=1,fpdate,N131+7),"n/a")),IF(periods_per_year=24,DATE(YEAR(fpdate),MONTH(fpdate)+(M132-1)/2+IF(AND(DAY(fpdate)&gt;=15,MOD(M132,2)=0),1,0),IF(MOD(M132,2)=0,IF(DAY(fpdate)&gt;=15,DAY(fpdate)-14,DAY(fpdate)+14),DAY(fpdate))),IF(DAY(DATE(YEAR(fpdate),MONTH(fpdate)+M132-1,DAY(fpdate)))&lt;&gt;DAY(fpdate),DATE(YEAR(fpdate),MONTH(fpdate)+M132,0),DATE(YEAR(fpdate),MONTH(fpdate)+M132-1,DAY(fpdate))))))</f>
        <v>46143</v>
      </c>
      <c r="O132" s="19">
        <f>IF(M132="","",IF(variable,IF(M132&lt;MortgageCalculator!$I$18*periods_per_year,start_rate,IF(MortgageCalculator!$I$22&gt;=0,MIN(MortgageCalculator!$I$19,start_rate+MortgageCalculator!$I$22*ROUNDUP((M132-MortgageCalculator!$I$18*periods_per_year)/MortgageCalculator!$I$21,0)),MAX(MortgageCalculator!$I$20,start_rate+MortgageCalculator!$I$22*ROUNDUP((M132-MortgageCalculator!$I$18*periods_per_year)/MortgageCalculator!$I$21,0)))),start_rate))</f>
        <v>0.03</v>
      </c>
      <c r="P132" s="20">
        <f>IF(M132="","",ROUND((((1+O132/CP)^(CP/periods_per_year))-1)*S131,2))</f>
        <v>292.35000000000002</v>
      </c>
      <c r="Q132" s="20">
        <f>IF(M132="","",IF(M132=nper,S131+P132,MIN(S131+P132,IF(O132=O131,Q131,ROUND(-PMT(((1+O132/CP)^(CP/periods_per_year))-1,nper-M132+1,S131),2)))))</f>
        <v>711.32</v>
      </c>
      <c r="R132" s="20">
        <f t="shared" si="14"/>
        <v>418.97</v>
      </c>
      <c r="S132" s="20">
        <f t="shared" si="15"/>
        <v>116522.82999999987</v>
      </c>
    </row>
    <row r="133" spans="1:19" x14ac:dyDescent="0.2">
      <c r="A133" s="10">
        <f t="shared" si="8"/>
        <v>97</v>
      </c>
      <c r="B133" s="11">
        <f t="shared" si="9"/>
        <v>46388</v>
      </c>
      <c r="C133" s="15" t="str">
        <f t="shared" si="10"/>
        <v/>
      </c>
      <c r="D133" s="12">
        <f>IF(A133="","",IF(variable,IF(OR(A133=1,A133&lt;$I$18*periods_per_year),start_rate,MIN($I$19,IF(MOD(A133-1,$I$21)=0,MAX($I$20,D132+$I$22),D132))),start_rate))</f>
        <v>0.03</v>
      </c>
      <c r="E133" s="13">
        <f t="shared" si="11"/>
        <v>283.89999999999998</v>
      </c>
      <c r="F133" s="13">
        <f>IF(A133="","",IF(A133=nper,J132+E133,MIN(J132+E133,IF(D133=D132,F132,IF($E$8="Acc Bi-Weekly",ROUND((-PMT(((1+D133/CP)^(CP/12))-1,(nper-A133+1)*12/26,J132))/2,2),IF($E$8="Acc Weekly",ROUND((-PMT(((1+D133/CP)^(CP/12))-1,(nper-A133+1)*12/52,J132))/4,2),ROUND(-PMT(((1+D133/CP)^(CP/periods_per_year))-1,nper-A133+1,J132),2)))))))</f>
        <v>711.32</v>
      </c>
      <c r="G133" s="13">
        <f>IF(OR(A133="",A133&lt;$X$2),"",IF(J132&lt;=F133,0,IF(IF(AND(A133&gt;=$X$2,MOD(A133-$X$2,int)=0),$X$3,0)+F133&gt;=J132+E133,J132+E133-F133,IF(AND(A133&gt;=$X$2,MOD(A133-$X$2,int)=0),$X$3,0)+IF(IF(AND(A133&gt;=$X$2,MOD(A133-$X$2,int)=0),$X$3,0)+IF(MOD(A133-$X$6,periods_per_year)=0,$X$5,0)+F133&lt;J132+E133,IF(MOD(A133-$X$6,periods_per_year)=0,$X$5,0),J132+E133-IF(AND(A133&gt;=$X$2,MOD(A133-$X$2,int)=0),$X$3,0)-F133))))</f>
        <v>0</v>
      </c>
      <c r="H133" s="14"/>
      <c r="I133" s="13">
        <f t="shared" si="12"/>
        <v>427.42000000000007</v>
      </c>
      <c r="J133" s="13">
        <f t="shared" si="13"/>
        <v>113133.17999999989</v>
      </c>
      <c r="M133" s="17">
        <f>IF(S132="","",IF(OR(M132&gt;=nper,ROUND(S132,2)&lt;=0),"",M132+1))</f>
        <v>90</v>
      </c>
      <c r="N133" s="18">
        <f>IF(M133="","",IF(OR(periods_per_year=26,periods_per_year=52),IF(periods_per_year=26,IF(M133=1,fpdate,N132+14),IF(periods_per_year=52,IF(M133=1,fpdate,N132+7),"n/a")),IF(periods_per_year=24,DATE(YEAR(fpdate),MONTH(fpdate)+(M133-1)/2+IF(AND(DAY(fpdate)&gt;=15,MOD(M133,2)=0),1,0),IF(MOD(M133,2)=0,IF(DAY(fpdate)&gt;=15,DAY(fpdate)-14,DAY(fpdate)+14),DAY(fpdate))),IF(DAY(DATE(YEAR(fpdate),MONTH(fpdate)+M133-1,DAY(fpdate)))&lt;&gt;DAY(fpdate),DATE(YEAR(fpdate),MONTH(fpdate)+M133,0),DATE(YEAR(fpdate),MONTH(fpdate)+M133-1,DAY(fpdate))))))</f>
        <v>46174</v>
      </c>
      <c r="O133" s="19">
        <f>IF(M133="","",IF(variable,IF(M133&lt;MortgageCalculator!$I$18*periods_per_year,start_rate,IF(MortgageCalculator!$I$22&gt;=0,MIN(MortgageCalculator!$I$19,start_rate+MortgageCalculator!$I$22*ROUNDUP((M133-MortgageCalculator!$I$18*periods_per_year)/MortgageCalculator!$I$21,0)),MAX(MortgageCalculator!$I$20,start_rate+MortgageCalculator!$I$22*ROUNDUP((M133-MortgageCalculator!$I$18*periods_per_year)/MortgageCalculator!$I$21,0)))),start_rate))</f>
        <v>0.03</v>
      </c>
      <c r="P133" s="20">
        <f>IF(M133="","",ROUND((((1+O133/CP)^(CP/periods_per_year))-1)*S132,2))</f>
        <v>291.31</v>
      </c>
      <c r="Q133" s="20">
        <f>IF(M133="","",IF(M133=nper,S132+P133,MIN(S132+P133,IF(O133=O132,Q132,ROUND(-PMT(((1+O133/CP)^(CP/periods_per_year))-1,nper-M133+1,S132),2)))))</f>
        <v>711.32</v>
      </c>
      <c r="R133" s="20">
        <f t="shared" si="14"/>
        <v>420.01000000000005</v>
      </c>
      <c r="S133" s="20">
        <f t="shared" si="15"/>
        <v>116102.81999999988</v>
      </c>
    </row>
    <row r="134" spans="1:19" x14ac:dyDescent="0.2">
      <c r="A134" s="10">
        <f t="shared" si="8"/>
        <v>98</v>
      </c>
      <c r="B134" s="11">
        <f t="shared" si="9"/>
        <v>46419</v>
      </c>
      <c r="C134" s="15" t="str">
        <f t="shared" si="10"/>
        <v/>
      </c>
      <c r="D134" s="12">
        <f>IF(A134="","",IF(variable,IF(OR(A134=1,A134&lt;$I$18*periods_per_year),start_rate,MIN($I$19,IF(MOD(A134-1,$I$21)=0,MAX($I$20,D133+$I$22),D133))),start_rate))</f>
        <v>0.03</v>
      </c>
      <c r="E134" s="13">
        <f t="shared" si="11"/>
        <v>282.83</v>
      </c>
      <c r="F134" s="13">
        <f>IF(A134="","",IF(A134=nper,J133+E134,MIN(J133+E134,IF(D134=D133,F133,IF($E$8="Acc Bi-Weekly",ROUND((-PMT(((1+D134/CP)^(CP/12))-1,(nper-A134+1)*12/26,J133))/2,2),IF($E$8="Acc Weekly",ROUND((-PMT(((1+D134/CP)^(CP/12))-1,(nper-A134+1)*12/52,J133))/4,2),ROUND(-PMT(((1+D134/CP)^(CP/periods_per_year))-1,nper-A134+1,J133),2)))))))</f>
        <v>711.32</v>
      </c>
      <c r="G134" s="13">
        <f>IF(OR(A134="",A134&lt;$X$2),"",IF(J133&lt;=F134,0,IF(IF(AND(A134&gt;=$X$2,MOD(A134-$X$2,int)=0),$X$3,0)+F134&gt;=J133+E134,J133+E134-F134,IF(AND(A134&gt;=$X$2,MOD(A134-$X$2,int)=0),$X$3,0)+IF(IF(AND(A134&gt;=$X$2,MOD(A134-$X$2,int)=0),$X$3,0)+IF(MOD(A134-$X$6,periods_per_year)=0,$X$5,0)+F134&lt;J133+E134,IF(MOD(A134-$X$6,periods_per_year)=0,$X$5,0),J133+E134-IF(AND(A134&gt;=$X$2,MOD(A134-$X$2,int)=0),$X$3,0)-F134))))</f>
        <v>0</v>
      </c>
      <c r="H134" s="14"/>
      <c r="I134" s="13">
        <f t="shared" si="12"/>
        <v>428.49000000000007</v>
      </c>
      <c r="J134" s="13">
        <f t="shared" si="13"/>
        <v>112704.68999999989</v>
      </c>
      <c r="M134" s="17">
        <f>IF(S133="","",IF(OR(M133&gt;=nper,ROUND(S133,2)&lt;=0),"",M133+1))</f>
        <v>91</v>
      </c>
      <c r="N134" s="18">
        <f>IF(M134="","",IF(OR(periods_per_year=26,periods_per_year=52),IF(periods_per_year=26,IF(M134=1,fpdate,N133+14),IF(periods_per_year=52,IF(M134=1,fpdate,N133+7),"n/a")),IF(periods_per_year=24,DATE(YEAR(fpdate),MONTH(fpdate)+(M134-1)/2+IF(AND(DAY(fpdate)&gt;=15,MOD(M134,2)=0),1,0),IF(MOD(M134,2)=0,IF(DAY(fpdate)&gt;=15,DAY(fpdate)-14,DAY(fpdate)+14),DAY(fpdate))),IF(DAY(DATE(YEAR(fpdate),MONTH(fpdate)+M134-1,DAY(fpdate)))&lt;&gt;DAY(fpdate),DATE(YEAR(fpdate),MONTH(fpdate)+M134,0),DATE(YEAR(fpdate),MONTH(fpdate)+M134-1,DAY(fpdate))))))</f>
        <v>46204</v>
      </c>
      <c r="O134" s="19">
        <f>IF(M134="","",IF(variable,IF(M134&lt;MortgageCalculator!$I$18*periods_per_year,start_rate,IF(MortgageCalculator!$I$22&gt;=0,MIN(MortgageCalculator!$I$19,start_rate+MortgageCalculator!$I$22*ROUNDUP((M134-MortgageCalculator!$I$18*periods_per_year)/MortgageCalculator!$I$21,0)),MAX(MortgageCalculator!$I$20,start_rate+MortgageCalculator!$I$22*ROUNDUP((M134-MortgageCalculator!$I$18*periods_per_year)/MortgageCalculator!$I$21,0)))),start_rate))</f>
        <v>0.03</v>
      </c>
      <c r="P134" s="20">
        <f>IF(M134="","",ROUND((((1+O134/CP)^(CP/periods_per_year))-1)*S133,2))</f>
        <v>290.26</v>
      </c>
      <c r="Q134" s="20">
        <f>IF(M134="","",IF(M134=nper,S133+P134,MIN(S133+P134,IF(O134=O133,Q133,ROUND(-PMT(((1+O134/CP)^(CP/periods_per_year))-1,nper-M134+1,S133),2)))))</f>
        <v>711.32</v>
      </c>
      <c r="R134" s="20">
        <f t="shared" si="14"/>
        <v>421.06000000000006</v>
      </c>
      <c r="S134" s="20">
        <f t="shared" si="15"/>
        <v>115681.75999999988</v>
      </c>
    </row>
    <row r="135" spans="1:19" x14ac:dyDescent="0.2">
      <c r="A135" s="10">
        <f t="shared" si="8"/>
        <v>99</v>
      </c>
      <c r="B135" s="11">
        <f t="shared" si="9"/>
        <v>46447</v>
      </c>
      <c r="C135" s="15" t="str">
        <f t="shared" si="10"/>
        <v/>
      </c>
      <c r="D135" s="12">
        <f>IF(A135="","",IF(variable,IF(OR(A135=1,A135&lt;$I$18*periods_per_year),start_rate,MIN($I$19,IF(MOD(A135-1,$I$21)=0,MAX($I$20,D134+$I$22),D134))),start_rate))</f>
        <v>0.03</v>
      </c>
      <c r="E135" s="13">
        <f t="shared" si="11"/>
        <v>281.76</v>
      </c>
      <c r="F135" s="13">
        <f>IF(A135="","",IF(A135=nper,J134+E135,MIN(J134+E135,IF(D135=D134,F134,IF($E$8="Acc Bi-Weekly",ROUND((-PMT(((1+D135/CP)^(CP/12))-1,(nper-A135+1)*12/26,J134))/2,2),IF($E$8="Acc Weekly",ROUND((-PMT(((1+D135/CP)^(CP/12))-1,(nper-A135+1)*12/52,J134))/4,2),ROUND(-PMT(((1+D135/CP)^(CP/periods_per_year))-1,nper-A135+1,J134),2)))))))</f>
        <v>711.32</v>
      </c>
      <c r="G135" s="13">
        <f>IF(OR(A135="",A135&lt;$X$2),"",IF(J134&lt;=F135,0,IF(IF(AND(A135&gt;=$X$2,MOD(A135-$X$2,int)=0),$X$3,0)+F135&gt;=J134+E135,J134+E135-F135,IF(AND(A135&gt;=$X$2,MOD(A135-$X$2,int)=0),$X$3,0)+IF(IF(AND(A135&gt;=$X$2,MOD(A135-$X$2,int)=0),$X$3,0)+IF(MOD(A135-$X$6,periods_per_year)=0,$X$5,0)+F135&lt;J134+E135,IF(MOD(A135-$X$6,periods_per_year)=0,$X$5,0),J134+E135-IF(AND(A135&gt;=$X$2,MOD(A135-$X$2,int)=0),$X$3,0)-F135))))</f>
        <v>0</v>
      </c>
      <c r="H135" s="14"/>
      <c r="I135" s="13">
        <f t="shared" si="12"/>
        <v>429.56000000000006</v>
      </c>
      <c r="J135" s="13">
        <f t="shared" si="13"/>
        <v>112275.12999999989</v>
      </c>
      <c r="M135" s="17">
        <f>IF(S134="","",IF(OR(M134&gt;=nper,ROUND(S134,2)&lt;=0),"",M134+1))</f>
        <v>92</v>
      </c>
      <c r="N135" s="18">
        <f>IF(M135="","",IF(OR(periods_per_year=26,periods_per_year=52),IF(periods_per_year=26,IF(M135=1,fpdate,N134+14),IF(periods_per_year=52,IF(M135=1,fpdate,N134+7),"n/a")),IF(periods_per_year=24,DATE(YEAR(fpdate),MONTH(fpdate)+(M135-1)/2+IF(AND(DAY(fpdate)&gt;=15,MOD(M135,2)=0),1,0),IF(MOD(M135,2)=0,IF(DAY(fpdate)&gt;=15,DAY(fpdate)-14,DAY(fpdate)+14),DAY(fpdate))),IF(DAY(DATE(YEAR(fpdate),MONTH(fpdate)+M135-1,DAY(fpdate)))&lt;&gt;DAY(fpdate),DATE(YEAR(fpdate),MONTH(fpdate)+M135,0),DATE(YEAR(fpdate),MONTH(fpdate)+M135-1,DAY(fpdate))))))</f>
        <v>46235</v>
      </c>
      <c r="O135" s="19">
        <f>IF(M135="","",IF(variable,IF(M135&lt;MortgageCalculator!$I$18*periods_per_year,start_rate,IF(MortgageCalculator!$I$22&gt;=0,MIN(MortgageCalculator!$I$19,start_rate+MortgageCalculator!$I$22*ROUNDUP((M135-MortgageCalculator!$I$18*periods_per_year)/MortgageCalculator!$I$21,0)),MAX(MortgageCalculator!$I$20,start_rate+MortgageCalculator!$I$22*ROUNDUP((M135-MortgageCalculator!$I$18*periods_per_year)/MortgageCalculator!$I$21,0)))),start_rate))</f>
        <v>0.03</v>
      </c>
      <c r="P135" s="20">
        <f>IF(M135="","",ROUND((((1+O135/CP)^(CP/periods_per_year))-1)*S134,2))</f>
        <v>289.2</v>
      </c>
      <c r="Q135" s="20">
        <f>IF(M135="","",IF(M135=nper,S134+P135,MIN(S134+P135,IF(O135=O134,Q134,ROUND(-PMT(((1+O135/CP)^(CP/periods_per_year))-1,nper-M135+1,S134),2)))))</f>
        <v>711.32</v>
      </c>
      <c r="R135" s="20">
        <f t="shared" si="14"/>
        <v>422.12000000000006</v>
      </c>
      <c r="S135" s="20">
        <f t="shared" si="15"/>
        <v>115259.63999999988</v>
      </c>
    </row>
    <row r="136" spans="1:19" x14ac:dyDescent="0.2">
      <c r="A136" s="10">
        <f t="shared" si="8"/>
        <v>100</v>
      </c>
      <c r="B136" s="11">
        <f t="shared" si="9"/>
        <v>46478</v>
      </c>
      <c r="C136" s="15" t="str">
        <f t="shared" si="10"/>
        <v/>
      </c>
      <c r="D136" s="12">
        <f>IF(A136="","",IF(variable,IF(OR(A136=1,A136&lt;$I$18*periods_per_year),start_rate,MIN($I$19,IF(MOD(A136-1,$I$21)=0,MAX($I$20,D135+$I$22),D135))),start_rate))</f>
        <v>0.03</v>
      </c>
      <c r="E136" s="13">
        <f t="shared" si="11"/>
        <v>280.69</v>
      </c>
      <c r="F136" s="13">
        <f>IF(A136="","",IF(A136=nper,J135+E136,MIN(J135+E136,IF(D136=D135,F135,IF($E$8="Acc Bi-Weekly",ROUND((-PMT(((1+D136/CP)^(CP/12))-1,(nper-A136+1)*12/26,J135))/2,2),IF($E$8="Acc Weekly",ROUND((-PMT(((1+D136/CP)^(CP/12))-1,(nper-A136+1)*12/52,J135))/4,2),ROUND(-PMT(((1+D136/CP)^(CP/periods_per_year))-1,nper-A136+1,J135),2)))))))</f>
        <v>711.32</v>
      </c>
      <c r="G136" s="13">
        <f>IF(OR(A136="",A136&lt;$X$2),"",IF(J135&lt;=F136,0,IF(IF(AND(A136&gt;=$X$2,MOD(A136-$X$2,int)=0),$X$3,0)+F136&gt;=J135+E136,J135+E136-F136,IF(AND(A136&gt;=$X$2,MOD(A136-$X$2,int)=0),$X$3,0)+IF(IF(AND(A136&gt;=$X$2,MOD(A136-$X$2,int)=0),$X$3,0)+IF(MOD(A136-$X$6,periods_per_year)=0,$X$5,0)+F136&lt;J135+E136,IF(MOD(A136-$X$6,periods_per_year)=0,$X$5,0),J135+E136-IF(AND(A136&gt;=$X$2,MOD(A136-$X$2,int)=0),$X$3,0)-F136))))</f>
        <v>0</v>
      </c>
      <c r="H136" s="14"/>
      <c r="I136" s="13">
        <f t="shared" si="12"/>
        <v>430.63000000000005</v>
      </c>
      <c r="J136" s="13">
        <f t="shared" si="13"/>
        <v>111844.49999999988</v>
      </c>
      <c r="M136" s="17">
        <f>IF(S135="","",IF(OR(M135&gt;=nper,ROUND(S135,2)&lt;=0),"",M135+1))</f>
        <v>93</v>
      </c>
      <c r="N136" s="18">
        <f>IF(M136="","",IF(OR(periods_per_year=26,periods_per_year=52),IF(periods_per_year=26,IF(M136=1,fpdate,N135+14),IF(periods_per_year=52,IF(M136=1,fpdate,N135+7),"n/a")),IF(periods_per_year=24,DATE(YEAR(fpdate),MONTH(fpdate)+(M136-1)/2+IF(AND(DAY(fpdate)&gt;=15,MOD(M136,2)=0),1,0),IF(MOD(M136,2)=0,IF(DAY(fpdate)&gt;=15,DAY(fpdate)-14,DAY(fpdate)+14),DAY(fpdate))),IF(DAY(DATE(YEAR(fpdate),MONTH(fpdate)+M136-1,DAY(fpdate)))&lt;&gt;DAY(fpdate),DATE(YEAR(fpdate),MONTH(fpdate)+M136,0),DATE(YEAR(fpdate),MONTH(fpdate)+M136-1,DAY(fpdate))))))</f>
        <v>46266</v>
      </c>
      <c r="O136" s="19">
        <f>IF(M136="","",IF(variable,IF(M136&lt;MortgageCalculator!$I$18*periods_per_year,start_rate,IF(MortgageCalculator!$I$22&gt;=0,MIN(MortgageCalculator!$I$19,start_rate+MortgageCalculator!$I$22*ROUNDUP((M136-MortgageCalculator!$I$18*periods_per_year)/MortgageCalculator!$I$21,0)),MAX(MortgageCalculator!$I$20,start_rate+MortgageCalculator!$I$22*ROUNDUP((M136-MortgageCalculator!$I$18*periods_per_year)/MortgageCalculator!$I$21,0)))),start_rate))</f>
        <v>0.03</v>
      </c>
      <c r="P136" s="20">
        <f>IF(M136="","",ROUND((((1+O136/CP)^(CP/periods_per_year))-1)*S135,2))</f>
        <v>288.14999999999998</v>
      </c>
      <c r="Q136" s="20">
        <f>IF(M136="","",IF(M136=nper,S135+P136,MIN(S135+P136,IF(O136=O135,Q135,ROUND(-PMT(((1+O136/CP)^(CP/periods_per_year))-1,nper-M136+1,S135),2)))))</f>
        <v>711.32</v>
      </c>
      <c r="R136" s="20">
        <f t="shared" si="14"/>
        <v>423.17000000000007</v>
      </c>
      <c r="S136" s="20">
        <f t="shared" si="15"/>
        <v>114836.46999999988</v>
      </c>
    </row>
    <row r="137" spans="1:19" x14ac:dyDescent="0.2">
      <c r="A137" s="10">
        <f t="shared" si="8"/>
        <v>101</v>
      </c>
      <c r="B137" s="11">
        <f t="shared" si="9"/>
        <v>46508</v>
      </c>
      <c r="C137" s="15" t="str">
        <f t="shared" si="10"/>
        <v/>
      </c>
      <c r="D137" s="12">
        <f>IF(A137="","",IF(variable,IF(OR(A137=1,A137&lt;$I$18*periods_per_year),start_rate,MIN($I$19,IF(MOD(A137-1,$I$21)=0,MAX($I$20,D136+$I$22),D136))),start_rate))</f>
        <v>0.03</v>
      </c>
      <c r="E137" s="13">
        <f t="shared" si="11"/>
        <v>279.61</v>
      </c>
      <c r="F137" s="13">
        <f>IF(A137="","",IF(A137=nper,J136+E137,MIN(J136+E137,IF(D137=D136,F136,IF($E$8="Acc Bi-Weekly",ROUND((-PMT(((1+D137/CP)^(CP/12))-1,(nper-A137+1)*12/26,J136))/2,2),IF($E$8="Acc Weekly",ROUND((-PMT(((1+D137/CP)^(CP/12))-1,(nper-A137+1)*12/52,J136))/4,2),ROUND(-PMT(((1+D137/CP)^(CP/periods_per_year))-1,nper-A137+1,J136),2)))))))</f>
        <v>711.32</v>
      </c>
      <c r="G137" s="13">
        <f>IF(OR(A137="",A137&lt;$X$2),"",IF(J136&lt;=F137,0,IF(IF(AND(A137&gt;=$X$2,MOD(A137-$X$2,int)=0),$X$3,0)+F137&gt;=J136+E137,J136+E137-F137,IF(AND(A137&gt;=$X$2,MOD(A137-$X$2,int)=0),$X$3,0)+IF(IF(AND(A137&gt;=$X$2,MOD(A137-$X$2,int)=0),$X$3,0)+IF(MOD(A137-$X$6,periods_per_year)=0,$X$5,0)+F137&lt;J136+E137,IF(MOD(A137-$X$6,periods_per_year)=0,$X$5,0),J136+E137-IF(AND(A137&gt;=$X$2,MOD(A137-$X$2,int)=0),$X$3,0)-F137))))</f>
        <v>0</v>
      </c>
      <c r="H137" s="14"/>
      <c r="I137" s="13">
        <f t="shared" si="12"/>
        <v>431.71000000000004</v>
      </c>
      <c r="J137" s="13">
        <f t="shared" si="13"/>
        <v>111412.78999999988</v>
      </c>
      <c r="M137" s="17">
        <f>IF(S136="","",IF(OR(M136&gt;=nper,ROUND(S136,2)&lt;=0),"",M136+1))</f>
        <v>94</v>
      </c>
      <c r="N137" s="18">
        <f>IF(M137="","",IF(OR(periods_per_year=26,periods_per_year=52),IF(periods_per_year=26,IF(M137=1,fpdate,N136+14),IF(periods_per_year=52,IF(M137=1,fpdate,N136+7),"n/a")),IF(periods_per_year=24,DATE(YEAR(fpdate),MONTH(fpdate)+(M137-1)/2+IF(AND(DAY(fpdate)&gt;=15,MOD(M137,2)=0),1,0),IF(MOD(M137,2)=0,IF(DAY(fpdate)&gt;=15,DAY(fpdate)-14,DAY(fpdate)+14),DAY(fpdate))),IF(DAY(DATE(YEAR(fpdate),MONTH(fpdate)+M137-1,DAY(fpdate)))&lt;&gt;DAY(fpdate),DATE(YEAR(fpdate),MONTH(fpdate)+M137,0),DATE(YEAR(fpdate),MONTH(fpdate)+M137-1,DAY(fpdate))))))</f>
        <v>46296</v>
      </c>
      <c r="O137" s="19">
        <f>IF(M137="","",IF(variable,IF(M137&lt;MortgageCalculator!$I$18*periods_per_year,start_rate,IF(MortgageCalculator!$I$22&gt;=0,MIN(MortgageCalculator!$I$19,start_rate+MortgageCalculator!$I$22*ROUNDUP((M137-MortgageCalculator!$I$18*periods_per_year)/MortgageCalculator!$I$21,0)),MAX(MortgageCalculator!$I$20,start_rate+MortgageCalculator!$I$22*ROUNDUP((M137-MortgageCalculator!$I$18*periods_per_year)/MortgageCalculator!$I$21,0)))),start_rate))</f>
        <v>0.03</v>
      </c>
      <c r="P137" s="20">
        <f>IF(M137="","",ROUND((((1+O137/CP)^(CP/periods_per_year))-1)*S136,2))</f>
        <v>287.08999999999997</v>
      </c>
      <c r="Q137" s="20">
        <f>IF(M137="","",IF(M137=nper,S136+P137,MIN(S136+P137,IF(O137=O136,Q136,ROUND(-PMT(((1+O137/CP)^(CP/periods_per_year))-1,nper-M137+1,S136),2)))))</f>
        <v>711.32</v>
      </c>
      <c r="R137" s="20">
        <f t="shared" si="14"/>
        <v>424.23000000000008</v>
      </c>
      <c r="S137" s="20">
        <f t="shared" si="15"/>
        <v>114412.23999999989</v>
      </c>
    </row>
    <row r="138" spans="1:19" x14ac:dyDescent="0.2">
      <c r="A138" s="10">
        <f t="shared" si="8"/>
        <v>102</v>
      </c>
      <c r="B138" s="11">
        <f t="shared" si="9"/>
        <v>46539</v>
      </c>
      <c r="C138" s="15" t="str">
        <f t="shared" si="10"/>
        <v/>
      </c>
      <c r="D138" s="12">
        <f>IF(A138="","",IF(variable,IF(OR(A138=1,A138&lt;$I$18*periods_per_year),start_rate,MIN($I$19,IF(MOD(A138-1,$I$21)=0,MAX($I$20,D137+$I$22),D137))),start_rate))</f>
        <v>0.03</v>
      </c>
      <c r="E138" s="13">
        <f t="shared" si="11"/>
        <v>278.52999999999997</v>
      </c>
      <c r="F138" s="13">
        <f>IF(A138="","",IF(A138=nper,J137+E138,MIN(J137+E138,IF(D138=D137,F137,IF($E$8="Acc Bi-Weekly",ROUND((-PMT(((1+D138/CP)^(CP/12))-1,(nper-A138+1)*12/26,J137))/2,2),IF($E$8="Acc Weekly",ROUND((-PMT(((1+D138/CP)^(CP/12))-1,(nper-A138+1)*12/52,J137))/4,2),ROUND(-PMT(((1+D138/CP)^(CP/periods_per_year))-1,nper-A138+1,J137),2)))))))</f>
        <v>711.32</v>
      </c>
      <c r="G138" s="13">
        <f>IF(OR(A138="",A138&lt;$X$2),"",IF(J137&lt;=F138,0,IF(IF(AND(A138&gt;=$X$2,MOD(A138-$X$2,int)=0),$X$3,0)+F138&gt;=J137+E138,J137+E138-F138,IF(AND(A138&gt;=$X$2,MOD(A138-$X$2,int)=0),$X$3,0)+IF(IF(AND(A138&gt;=$X$2,MOD(A138-$X$2,int)=0),$X$3,0)+IF(MOD(A138-$X$6,periods_per_year)=0,$X$5,0)+F138&lt;J137+E138,IF(MOD(A138-$X$6,periods_per_year)=0,$X$5,0),J137+E138-IF(AND(A138&gt;=$X$2,MOD(A138-$X$2,int)=0),$X$3,0)-F138))))</f>
        <v>0</v>
      </c>
      <c r="H138" s="14"/>
      <c r="I138" s="13">
        <f t="shared" si="12"/>
        <v>432.79000000000008</v>
      </c>
      <c r="J138" s="13">
        <f t="shared" si="13"/>
        <v>110979.99999999988</v>
      </c>
      <c r="M138" s="17">
        <f>IF(S137="","",IF(OR(M137&gt;=nper,ROUND(S137,2)&lt;=0),"",M137+1))</f>
        <v>95</v>
      </c>
      <c r="N138" s="18">
        <f>IF(M138="","",IF(OR(periods_per_year=26,periods_per_year=52),IF(periods_per_year=26,IF(M138=1,fpdate,N137+14),IF(periods_per_year=52,IF(M138=1,fpdate,N137+7),"n/a")),IF(periods_per_year=24,DATE(YEAR(fpdate),MONTH(fpdate)+(M138-1)/2+IF(AND(DAY(fpdate)&gt;=15,MOD(M138,2)=0),1,0),IF(MOD(M138,2)=0,IF(DAY(fpdate)&gt;=15,DAY(fpdate)-14,DAY(fpdate)+14),DAY(fpdate))),IF(DAY(DATE(YEAR(fpdate),MONTH(fpdate)+M138-1,DAY(fpdate)))&lt;&gt;DAY(fpdate),DATE(YEAR(fpdate),MONTH(fpdate)+M138,0),DATE(YEAR(fpdate),MONTH(fpdate)+M138-1,DAY(fpdate))))))</f>
        <v>46327</v>
      </c>
      <c r="O138" s="19">
        <f>IF(M138="","",IF(variable,IF(M138&lt;MortgageCalculator!$I$18*periods_per_year,start_rate,IF(MortgageCalculator!$I$22&gt;=0,MIN(MortgageCalculator!$I$19,start_rate+MortgageCalculator!$I$22*ROUNDUP((M138-MortgageCalculator!$I$18*periods_per_year)/MortgageCalculator!$I$21,0)),MAX(MortgageCalculator!$I$20,start_rate+MortgageCalculator!$I$22*ROUNDUP((M138-MortgageCalculator!$I$18*periods_per_year)/MortgageCalculator!$I$21,0)))),start_rate))</f>
        <v>0.03</v>
      </c>
      <c r="P138" s="20">
        <f>IF(M138="","",ROUND((((1+O138/CP)^(CP/periods_per_year))-1)*S137,2))</f>
        <v>286.02999999999997</v>
      </c>
      <c r="Q138" s="20">
        <f>IF(M138="","",IF(M138=nper,S137+P138,MIN(S137+P138,IF(O138=O137,Q137,ROUND(-PMT(((1+O138/CP)^(CP/periods_per_year))-1,nper-M138+1,S137),2)))))</f>
        <v>711.32</v>
      </c>
      <c r="R138" s="20">
        <f t="shared" si="14"/>
        <v>425.29000000000008</v>
      </c>
      <c r="S138" s="20">
        <f t="shared" si="15"/>
        <v>113986.9499999999</v>
      </c>
    </row>
    <row r="139" spans="1:19" x14ac:dyDescent="0.2">
      <c r="A139" s="10">
        <f t="shared" si="8"/>
        <v>103</v>
      </c>
      <c r="B139" s="11">
        <f t="shared" si="9"/>
        <v>46569</v>
      </c>
      <c r="C139" s="15" t="str">
        <f t="shared" si="10"/>
        <v/>
      </c>
      <c r="D139" s="12">
        <f>IF(A139="","",IF(variable,IF(OR(A139=1,A139&lt;$I$18*periods_per_year),start_rate,MIN($I$19,IF(MOD(A139-1,$I$21)=0,MAX($I$20,D138+$I$22),D138))),start_rate))</f>
        <v>0.03</v>
      </c>
      <c r="E139" s="13">
        <f t="shared" si="11"/>
        <v>277.45</v>
      </c>
      <c r="F139" s="13">
        <f>IF(A139="","",IF(A139=nper,J138+E139,MIN(J138+E139,IF(D139=D138,F138,IF($E$8="Acc Bi-Weekly",ROUND((-PMT(((1+D139/CP)^(CP/12))-1,(nper-A139+1)*12/26,J138))/2,2),IF($E$8="Acc Weekly",ROUND((-PMT(((1+D139/CP)^(CP/12))-1,(nper-A139+1)*12/52,J138))/4,2),ROUND(-PMT(((1+D139/CP)^(CP/periods_per_year))-1,nper-A139+1,J138),2)))))))</f>
        <v>711.32</v>
      </c>
      <c r="G139" s="13">
        <f>IF(OR(A139="",A139&lt;$X$2),"",IF(J138&lt;=F139,0,IF(IF(AND(A139&gt;=$X$2,MOD(A139-$X$2,int)=0),$X$3,0)+F139&gt;=J138+E139,J138+E139-F139,IF(AND(A139&gt;=$X$2,MOD(A139-$X$2,int)=0),$X$3,0)+IF(IF(AND(A139&gt;=$X$2,MOD(A139-$X$2,int)=0),$X$3,0)+IF(MOD(A139-$X$6,periods_per_year)=0,$X$5,0)+F139&lt;J138+E139,IF(MOD(A139-$X$6,periods_per_year)=0,$X$5,0),J138+E139-IF(AND(A139&gt;=$X$2,MOD(A139-$X$2,int)=0),$X$3,0)-F139))))</f>
        <v>0</v>
      </c>
      <c r="H139" s="14"/>
      <c r="I139" s="13">
        <f t="shared" si="12"/>
        <v>433.87000000000006</v>
      </c>
      <c r="J139" s="13">
        <f t="shared" si="13"/>
        <v>110546.12999999989</v>
      </c>
      <c r="M139" s="17">
        <f>IF(S138="","",IF(OR(M138&gt;=nper,ROUND(S138,2)&lt;=0),"",M138+1))</f>
        <v>96</v>
      </c>
      <c r="N139" s="18">
        <f>IF(M139="","",IF(OR(periods_per_year=26,periods_per_year=52),IF(periods_per_year=26,IF(M139=1,fpdate,N138+14),IF(periods_per_year=52,IF(M139=1,fpdate,N138+7),"n/a")),IF(periods_per_year=24,DATE(YEAR(fpdate),MONTH(fpdate)+(M139-1)/2+IF(AND(DAY(fpdate)&gt;=15,MOD(M139,2)=0),1,0),IF(MOD(M139,2)=0,IF(DAY(fpdate)&gt;=15,DAY(fpdate)-14,DAY(fpdate)+14),DAY(fpdate))),IF(DAY(DATE(YEAR(fpdate),MONTH(fpdate)+M139-1,DAY(fpdate)))&lt;&gt;DAY(fpdate),DATE(YEAR(fpdate),MONTH(fpdate)+M139,0),DATE(YEAR(fpdate),MONTH(fpdate)+M139-1,DAY(fpdate))))))</f>
        <v>46357</v>
      </c>
      <c r="O139" s="19">
        <f>IF(M139="","",IF(variable,IF(M139&lt;MortgageCalculator!$I$18*periods_per_year,start_rate,IF(MortgageCalculator!$I$22&gt;=0,MIN(MortgageCalculator!$I$19,start_rate+MortgageCalculator!$I$22*ROUNDUP((M139-MortgageCalculator!$I$18*periods_per_year)/MortgageCalculator!$I$21,0)),MAX(MortgageCalculator!$I$20,start_rate+MortgageCalculator!$I$22*ROUNDUP((M139-MortgageCalculator!$I$18*periods_per_year)/MortgageCalculator!$I$21,0)))),start_rate))</f>
        <v>0.03</v>
      </c>
      <c r="P139" s="20">
        <f>IF(M139="","",ROUND((((1+O139/CP)^(CP/periods_per_year))-1)*S138,2))</f>
        <v>284.97000000000003</v>
      </c>
      <c r="Q139" s="20">
        <f>IF(M139="","",IF(M139=nper,S138+P139,MIN(S138+P139,IF(O139=O138,Q138,ROUND(-PMT(((1+O139/CP)^(CP/periods_per_year))-1,nper-M139+1,S138),2)))))</f>
        <v>711.32</v>
      </c>
      <c r="R139" s="20">
        <f t="shared" si="14"/>
        <v>426.35</v>
      </c>
      <c r="S139" s="20">
        <f t="shared" si="15"/>
        <v>113560.59999999989</v>
      </c>
    </row>
    <row r="140" spans="1:19" x14ac:dyDescent="0.2">
      <c r="A140" s="10">
        <f t="shared" si="8"/>
        <v>104</v>
      </c>
      <c r="B140" s="11">
        <f t="shared" si="9"/>
        <v>46600</v>
      </c>
      <c r="C140" s="15" t="str">
        <f t="shared" si="10"/>
        <v/>
      </c>
      <c r="D140" s="12">
        <f>IF(A140="","",IF(variable,IF(OR(A140=1,A140&lt;$I$18*periods_per_year),start_rate,MIN($I$19,IF(MOD(A140-1,$I$21)=0,MAX($I$20,D139+$I$22),D139))),start_rate))</f>
        <v>0.03</v>
      </c>
      <c r="E140" s="13">
        <f t="shared" si="11"/>
        <v>276.37</v>
      </c>
      <c r="F140" s="13">
        <f>IF(A140="","",IF(A140=nper,J139+E140,MIN(J139+E140,IF(D140=D139,F139,IF($E$8="Acc Bi-Weekly",ROUND((-PMT(((1+D140/CP)^(CP/12))-1,(nper-A140+1)*12/26,J139))/2,2),IF($E$8="Acc Weekly",ROUND((-PMT(((1+D140/CP)^(CP/12))-1,(nper-A140+1)*12/52,J139))/4,2),ROUND(-PMT(((1+D140/CP)^(CP/periods_per_year))-1,nper-A140+1,J139),2)))))))</f>
        <v>711.32</v>
      </c>
      <c r="G140" s="13">
        <f>IF(OR(A140="",A140&lt;$X$2),"",IF(J139&lt;=F140,0,IF(IF(AND(A140&gt;=$X$2,MOD(A140-$X$2,int)=0),$X$3,0)+F140&gt;=J139+E140,J139+E140-F140,IF(AND(A140&gt;=$X$2,MOD(A140-$X$2,int)=0),$X$3,0)+IF(IF(AND(A140&gt;=$X$2,MOD(A140-$X$2,int)=0),$X$3,0)+IF(MOD(A140-$X$6,periods_per_year)=0,$X$5,0)+F140&lt;J139+E140,IF(MOD(A140-$X$6,periods_per_year)=0,$X$5,0),J139+E140-IF(AND(A140&gt;=$X$2,MOD(A140-$X$2,int)=0),$X$3,0)-F140))))</f>
        <v>0</v>
      </c>
      <c r="H140" s="14"/>
      <c r="I140" s="13">
        <f t="shared" si="12"/>
        <v>434.95000000000005</v>
      </c>
      <c r="J140" s="13">
        <f t="shared" si="13"/>
        <v>110111.17999999989</v>
      </c>
      <c r="M140" s="17">
        <f>IF(S139="","",IF(OR(M139&gt;=nper,ROUND(S139,2)&lt;=0),"",M139+1))</f>
        <v>97</v>
      </c>
      <c r="N140" s="18">
        <f>IF(M140="","",IF(OR(periods_per_year=26,periods_per_year=52),IF(periods_per_year=26,IF(M140=1,fpdate,N139+14),IF(periods_per_year=52,IF(M140=1,fpdate,N139+7),"n/a")),IF(periods_per_year=24,DATE(YEAR(fpdate),MONTH(fpdate)+(M140-1)/2+IF(AND(DAY(fpdate)&gt;=15,MOD(M140,2)=0),1,0),IF(MOD(M140,2)=0,IF(DAY(fpdate)&gt;=15,DAY(fpdate)-14,DAY(fpdate)+14),DAY(fpdate))),IF(DAY(DATE(YEAR(fpdate),MONTH(fpdate)+M140-1,DAY(fpdate)))&lt;&gt;DAY(fpdate),DATE(YEAR(fpdate),MONTH(fpdate)+M140,0),DATE(YEAR(fpdate),MONTH(fpdate)+M140-1,DAY(fpdate))))))</f>
        <v>46388</v>
      </c>
      <c r="O140" s="19">
        <f>IF(M140="","",IF(variable,IF(M140&lt;MortgageCalculator!$I$18*periods_per_year,start_rate,IF(MortgageCalculator!$I$22&gt;=0,MIN(MortgageCalculator!$I$19,start_rate+MortgageCalculator!$I$22*ROUNDUP((M140-MortgageCalculator!$I$18*periods_per_year)/MortgageCalculator!$I$21,0)),MAX(MortgageCalculator!$I$20,start_rate+MortgageCalculator!$I$22*ROUNDUP((M140-MortgageCalculator!$I$18*periods_per_year)/MortgageCalculator!$I$21,0)))),start_rate))</f>
        <v>0.03</v>
      </c>
      <c r="P140" s="20">
        <f>IF(M140="","",ROUND((((1+O140/CP)^(CP/periods_per_year))-1)*S139,2))</f>
        <v>283.89999999999998</v>
      </c>
      <c r="Q140" s="20">
        <f>IF(M140="","",IF(M140=nper,S139+P140,MIN(S139+P140,IF(O140=O139,Q139,ROUND(-PMT(((1+O140/CP)^(CP/periods_per_year))-1,nper-M140+1,S139),2)))))</f>
        <v>711.32</v>
      </c>
      <c r="R140" s="20">
        <f t="shared" si="14"/>
        <v>427.42000000000007</v>
      </c>
      <c r="S140" s="20">
        <f t="shared" si="15"/>
        <v>113133.17999999989</v>
      </c>
    </row>
    <row r="141" spans="1:19" x14ac:dyDescent="0.2">
      <c r="A141" s="10">
        <f t="shared" si="8"/>
        <v>105</v>
      </c>
      <c r="B141" s="11">
        <f t="shared" si="9"/>
        <v>46631</v>
      </c>
      <c r="C141" s="15" t="str">
        <f t="shared" si="10"/>
        <v/>
      </c>
      <c r="D141" s="12">
        <f>IF(A141="","",IF(variable,IF(OR(A141=1,A141&lt;$I$18*periods_per_year),start_rate,MIN($I$19,IF(MOD(A141-1,$I$21)=0,MAX($I$20,D140+$I$22),D140))),start_rate))</f>
        <v>0.03</v>
      </c>
      <c r="E141" s="13">
        <f t="shared" si="11"/>
        <v>275.27999999999997</v>
      </c>
      <c r="F141" s="13">
        <f>IF(A141="","",IF(A141=nper,J140+E141,MIN(J140+E141,IF(D141=D140,F140,IF($E$8="Acc Bi-Weekly",ROUND((-PMT(((1+D141/CP)^(CP/12))-1,(nper-A141+1)*12/26,J140))/2,2),IF($E$8="Acc Weekly",ROUND((-PMT(((1+D141/CP)^(CP/12))-1,(nper-A141+1)*12/52,J140))/4,2),ROUND(-PMT(((1+D141/CP)^(CP/periods_per_year))-1,nper-A141+1,J140),2)))))))</f>
        <v>711.32</v>
      </c>
      <c r="G141" s="13">
        <f>IF(OR(A141="",A141&lt;$X$2),"",IF(J140&lt;=F141,0,IF(IF(AND(A141&gt;=$X$2,MOD(A141-$X$2,int)=0),$X$3,0)+F141&gt;=J140+E141,J140+E141-F141,IF(AND(A141&gt;=$X$2,MOD(A141-$X$2,int)=0),$X$3,0)+IF(IF(AND(A141&gt;=$X$2,MOD(A141-$X$2,int)=0),$X$3,0)+IF(MOD(A141-$X$6,periods_per_year)=0,$X$5,0)+F141&lt;J140+E141,IF(MOD(A141-$X$6,periods_per_year)=0,$X$5,0),J140+E141-IF(AND(A141&gt;=$X$2,MOD(A141-$X$2,int)=0),$X$3,0)-F141))))</f>
        <v>0</v>
      </c>
      <c r="H141" s="14"/>
      <c r="I141" s="13">
        <f t="shared" si="12"/>
        <v>436.04000000000008</v>
      </c>
      <c r="J141" s="13">
        <f t="shared" si="13"/>
        <v>109675.1399999999</v>
      </c>
      <c r="M141" s="17">
        <f>IF(S140="","",IF(OR(M140&gt;=nper,ROUND(S140,2)&lt;=0),"",M140+1))</f>
        <v>98</v>
      </c>
      <c r="N141" s="18">
        <f>IF(M141="","",IF(OR(periods_per_year=26,periods_per_year=52),IF(periods_per_year=26,IF(M141=1,fpdate,N140+14),IF(periods_per_year=52,IF(M141=1,fpdate,N140+7),"n/a")),IF(periods_per_year=24,DATE(YEAR(fpdate),MONTH(fpdate)+(M141-1)/2+IF(AND(DAY(fpdate)&gt;=15,MOD(M141,2)=0),1,0),IF(MOD(M141,2)=0,IF(DAY(fpdate)&gt;=15,DAY(fpdate)-14,DAY(fpdate)+14),DAY(fpdate))),IF(DAY(DATE(YEAR(fpdate),MONTH(fpdate)+M141-1,DAY(fpdate)))&lt;&gt;DAY(fpdate),DATE(YEAR(fpdate),MONTH(fpdate)+M141,0),DATE(YEAR(fpdate),MONTH(fpdate)+M141-1,DAY(fpdate))))))</f>
        <v>46419</v>
      </c>
      <c r="O141" s="19">
        <f>IF(M141="","",IF(variable,IF(M141&lt;MortgageCalculator!$I$18*periods_per_year,start_rate,IF(MortgageCalculator!$I$22&gt;=0,MIN(MortgageCalculator!$I$19,start_rate+MortgageCalculator!$I$22*ROUNDUP((M141-MortgageCalculator!$I$18*periods_per_year)/MortgageCalculator!$I$21,0)),MAX(MortgageCalculator!$I$20,start_rate+MortgageCalculator!$I$22*ROUNDUP((M141-MortgageCalculator!$I$18*periods_per_year)/MortgageCalculator!$I$21,0)))),start_rate))</f>
        <v>0.03</v>
      </c>
      <c r="P141" s="20">
        <f>IF(M141="","",ROUND((((1+O141/CP)^(CP/periods_per_year))-1)*S140,2))</f>
        <v>282.83</v>
      </c>
      <c r="Q141" s="20">
        <f>IF(M141="","",IF(M141=nper,S140+P141,MIN(S140+P141,IF(O141=O140,Q140,ROUND(-PMT(((1+O141/CP)^(CP/periods_per_year))-1,nper-M141+1,S140),2)))))</f>
        <v>711.32</v>
      </c>
      <c r="R141" s="20">
        <f t="shared" si="14"/>
        <v>428.49000000000007</v>
      </c>
      <c r="S141" s="20">
        <f t="shared" si="15"/>
        <v>112704.68999999989</v>
      </c>
    </row>
    <row r="142" spans="1:19" x14ac:dyDescent="0.2">
      <c r="A142" s="10">
        <f t="shared" si="8"/>
        <v>106</v>
      </c>
      <c r="B142" s="11">
        <f t="shared" si="9"/>
        <v>46661</v>
      </c>
      <c r="C142" s="15" t="str">
        <f t="shared" si="10"/>
        <v/>
      </c>
      <c r="D142" s="12">
        <f>IF(A142="","",IF(variable,IF(OR(A142=1,A142&lt;$I$18*periods_per_year),start_rate,MIN($I$19,IF(MOD(A142-1,$I$21)=0,MAX($I$20,D141+$I$22),D141))),start_rate))</f>
        <v>0.03</v>
      </c>
      <c r="E142" s="13">
        <f t="shared" si="11"/>
        <v>274.19</v>
      </c>
      <c r="F142" s="13">
        <f>IF(A142="","",IF(A142=nper,J141+E142,MIN(J141+E142,IF(D142=D141,F141,IF($E$8="Acc Bi-Weekly",ROUND((-PMT(((1+D142/CP)^(CP/12))-1,(nper-A142+1)*12/26,J141))/2,2),IF($E$8="Acc Weekly",ROUND((-PMT(((1+D142/CP)^(CP/12))-1,(nper-A142+1)*12/52,J141))/4,2),ROUND(-PMT(((1+D142/CP)^(CP/periods_per_year))-1,nper-A142+1,J141),2)))))))</f>
        <v>711.32</v>
      </c>
      <c r="G142" s="13">
        <f>IF(OR(A142="",A142&lt;$X$2),"",IF(J141&lt;=F142,0,IF(IF(AND(A142&gt;=$X$2,MOD(A142-$X$2,int)=0),$X$3,0)+F142&gt;=J141+E142,J141+E142-F142,IF(AND(A142&gt;=$X$2,MOD(A142-$X$2,int)=0),$X$3,0)+IF(IF(AND(A142&gt;=$X$2,MOD(A142-$X$2,int)=0),$X$3,0)+IF(MOD(A142-$X$6,periods_per_year)=0,$X$5,0)+F142&lt;J141+E142,IF(MOD(A142-$X$6,periods_per_year)=0,$X$5,0),J141+E142-IF(AND(A142&gt;=$X$2,MOD(A142-$X$2,int)=0),$X$3,0)-F142))))</f>
        <v>0</v>
      </c>
      <c r="H142" s="14"/>
      <c r="I142" s="13">
        <f t="shared" si="12"/>
        <v>437.13000000000005</v>
      </c>
      <c r="J142" s="13">
        <f t="shared" si="13"/>
        <v>109238.00999999989</v>
      </c>
      <c r="M142" s="17">
        <f>IF(S141="","",IF(OR(M141&gt;=nper,ROUND(S141,2)&lt;=0),"",M141+1))</f>
        <v>99</v>
      </c>
      <c r="N142" s="18">
        <f>IF(M142="","",IF(OR(periods_per_year=26,periods_per_year=52),IF(periods_per_year=26,IF(M142=1,fpdate,N141+14),IF(periods_per_year=52,IF(M142=1,fpdate,N141+7),"n/a")),IF(periods_per_year=24,DATE(YEAR(fpdate),MONTH(fpdate)+(M142-1)/2+IF(AND(DAY(fpdate)&gt;=15,MOD(M142,2)=0),1,0),IF(MOD(M142,2)=0,IF(DAY(fpdate)&gt;=15,DAY(fpdate)-14,DAY(fpdate)+14),DAY(fpdate))),IF(DAY(DATE(YEAR(fpdate),MONTH(fpdate)+M142-1,DAY(fpdate)))&lt;&gt;DAY(fpdate),DATE(YEAR(fpdate),MONTH(fpdate)+M142,0),DATE(YEAR(fpdate),MONTH(fpdate)+M142-1,DAY(fpdate))))))</f>
        <v>46447</v>
      </c>
      <c r="O142" s="19">
        <f>IF(M142="","",IF(variable,IF(M142&lt;MortgageCalculator!$I$18*periods_per_year,start_rate,IF(MortgageCalculator!$I$22&gt;=0,MIN(MortgageCalculator!$I$19,start_rate+MortgageCalculator!$I$22*ROUNDUP((M142-MortgageCalculator!$I$18*periods_per_year)/MortgageCalculator!$I$21,0)),MAX(MortgageCalculator!$I$20,start_rate+MortgageCalculator!$I$22*ROUNDUP((M142-MortgageCalculator!$I$18*periods_per_year)/MortgageCalculator!$I$21,0)))),start_rate))</f>
        <v>0.03</v>
      </c>
      <c r="P142" s="20">
        <f>IF(M142="","",ROUND((((1+O142/CP)^(CP/periods_per_year))-1)*S141,2))</f>
        <v>281.76</v>
      </c>
      <c r="Q142" s="20">
        <f>IF(M142="","",IF(M142=nper,S141+P142,MIN(S141+P142,IF(O142=O141,Q141,ROUND(-PMT(((1+O142/CP)^(CP/periods_per_year))-1,nper-M142+1,S141),2)))))</f>
        <v>711.32</v>
      </c>
      <c r="R142" s="20">
        <f t="shared" si="14"/>
        <v>429.56000000000006</v>
      </c>
      <c r="S142" s="20">
        <f t="shared" si="15"/>
        <v>112275.12999999989</v>
      </c>
    </row>
    <row r="143" spans="1:19" x14ac:dyDescent="0.2">
      <c r="A143" s="10">
        <f t="shared" si="8"/>
        <v>107</v>
      </c>
      <c r="B143" s="11">
        <f t="shared" si="9"/>
        <v>46692</v>
      </c>
      <c r="C143" s="15" t="str">
        <f t="shared" si="10"/>
        <v/>
      </c>
      <c r="D143" s="12">
        <f>IF(A143="","",IF(variable,IF(OR(A143=1,A143&lt;$I$18*periods_per_year),start_rate,MIN($I$19,IF(MOD(A143-1,$I$21)=0,MAX($I$20,D142+$I$22),D142))),start_rate))</f>
        <v>0.03</v>
      </c>
      <c r="E143" s="13">
        <f t="shared" si="11"/>
        <v>273.10000000000002</v>
      </c>
      <c r="F143" s="13">
        <f>IF(A143="","",IF(A143=nper,J142+E143,MIN(J142+E143,IF(D143=D142,F142,IF($E$8="Acc Bi-Weekly",ROUND((-PMT(((1+D143/CP)^(CP/12))-1,(nper-A143+1)*12/26,J142))/2,2),IF($E$8="Acc Weekly",ROUND((-PMT(((1+D143/CP)^(CP/12))-1,(nper-A143+1)*12/52,J142))/4,2),ROUND(-PMT(((1+D143/CP)^(CP/periods_per_year))-1,nper-A143+1,J142),2)))))))</f>
        <v>711.32</v>
      </c>
      <c r="G143" s="13">
        <f>IF(OR(A143="",A143&lt;$X$2),"",IF(J142&lt;=F143,0,IF(IF(AND(A143&gt;=$X$2,MOD(A143-$X$2,int)=0),$X$3,0)+F143&gt;=J142+E143,J142+E143-F143,IF(AND(A143&gt;=$X$2,MOD(A143-$X$2,int)=0),$X$3,0)+IF(IF(AND(A143&gt;=$X$2,MOD(A143-$X$2,int)=0),$X$3,0)+IF(MOD(A143-$X$6,periods_per_year)=0,$X$5,0)+F143&lt;J142+E143,IF(MOD(A143-$X$6,periods_per_year)=0,$X$5,0),J142+E143-IF(AND(A143&gt;=$X$2,MOD(A143-$X$2,int)=0),$X$3,0)-F143))))</f>
        <v>0</v>
      </c>
      <c r="H143" s="14"/>
      <c r="I143" s="13">
        <f t="shared" si="12"/>
        <v>438.22</v>
      </c>
      <c r="J143" s="13">
        <f t="shared" si="13"/>
        <v>108799.78999999989</v>
      </c>
      <c r="M143" s="17">
        <f>IF(S142="","",IF(OR(M142&gt;=nper,ROUND(S142,2)&lt;=0),"",M142+1))</f>
        <v>100</v>
      </c>
      <c r="N143" s="18">
        <f>IF(M143="","",IF(OR(periods_per_year=26,periods_per_year=52),IF(periods_per_year=26,IF(M143=1,fpdate,N142+14),IF(periods_per_year=52,IF(M143=1,fpdate,N142+7),"n/a")),IF(periods_per_year=24,DATE(YEAR(fpdate),MONTH(fpdate)+(M143-1)/2+IF(AND(DAY(fpdate)&gt;=15,MOD(M143,2)=0),1,0),IF(MOD(M143,2)=0,IF(DAY(fpdate)&gt;=15,DAY(fpdate)-14,DAY(fpdate)+14),DAY(fpdate))),IF(DAY(DATE(YEAR(fpdate),MONTH(fpdate)+M143-1,DAY(fpdate)))&lt;&gt;DAY(fpdate),DATE(YEAR(fpdate),MONTH(fpdate)+M143,0),DATE(YEAR(fpdate),MONTH(fpdate)+M143-1,DAY(fpdate))))))</f>
        <v>46478</v>
      </c>
      <c r="O143" s="19">
        <f>IF(M143="","",IF(variable,IF(M143&lt;MortgageCalculator!$I$18*periods_per_year,start_rate,IF(MortgageCalculator!$I$22&gt;=0,MIN(MortgageCalculator!$I$19,start_rate+MortgageCalculator!$I$22*ROUNDUP((M143-MortgageCalculator!$I$18*periods_per_year)/MortgageCalculator!$I$21,0)),MAX(MortgageCalculator!$I$20,start_rate+MortgageCalculator!$I$22*ROUNDUP((M143-MortgageCalculator!$I$18*periods_per_year)/MortgageCalculator!$I$21,0)))),start_rate))</f>
        <v>0.03</v>
      </c>
      <c r="P143" s="20">
        <f>IF(M143="","",ROUND((((1+O143/CP)^(CP/periods_per_year))-1)*S142,2))</f>
        <v>280.69</v>
      </c>
      <c r="Q143" s="20">
        <f>IF(M143="","",IF(M143=nper,S142+P143,MIN(S142+P143,IF(O143=O142,Q142,ROUND(-PMT(((1+O143/CP)^(CP/periods_per_year))-1,nper-M143+1,S142),2)))))</f>
        <v>711.32</v>
      </c>
      <c r="R143" s="20">
        <f t="shared" si="14"/>
        <v>430.63000000000005</v>
      </c>
      <c r="S143" s="20">
        <f t="shared" si="15"/>
        <v>111844.49999999988</v>
      </c>
    </row>
    <row r="144" spans="1:19" x14ac:dyDescent="0.2">
      <c r="A144" s="10">
        <f t="shared" si="8"/>
        <v>108</v>
      </c>
      <c r="B144" s="11">
        <f t="shared" si="9"/>
        <v>46722</v>
      </c>
      <c r="C144" s="15">
        <f t="shared" si="10"/>
        <v>9</v>
      </c>
      <c r="D144" s="12">
        <f>IF(A144="","",IF(variable,IF(OR(A144=1,A144&lt;$I$18*periods_per_year),start_rate,MIN($I$19,IF(MOD(A144-1,$I$21)=0,MAX($I$20,D143+$I$22),D143))),start_rate))</f>
        <v>0.03</v>
      </c>
      <c r="E144" s="13">
        <f t="shared" si="11"/>
        <v>272</v>
      </c>
      <c r="F144" s="13">
        <f>IF(A144="","",IF(A144=nper,J143+E144,MIN(J143+E144,IF(D144=D143,F143,IF($E$8="Acc Bi-Weekly",ROUND((-PMT(((1+D144/CP)^(CP/12))-1,(nper-A144+1)*12/26,J143))/2,2),IF($E$8="Acc Weekly",ROUND((-PMT(((1+D144/CP)^(CP/12))-1,(nper-A144+1)*12/52,J143))/4,2),ROUND(-PMT(((1+D144/CP)^(CP/periods_per_year))-1,nper-A144+1,J143),2)))))))</f>
        <v>711.32</v>
      </c>
      <c r="G144" s="13">
        <f>IF(OR(A144="",A144&lt;$X$2),"",IF(J143&lt;=F144,0,IF(IF(AND(A144&gt;=$X$2,MOD(A144-$X$2,int)=0),$X$3,0)+F144&gt;=J143+E144,J143+E144-F144,IF(AND(A144&gt;=$X$2,MOD(A144-$X$2,int)=0),$X$3,0)+IF(IF(AND(A144&gt;=$X$2,MOD(A144-$X$2,int)=0),$X$3,0)+IF(MOD(A144-$X$6,periods_per_year)=0,$X$5,0)+F144&lt;J143+E144,IF(MOD(A144-$X$6,periods_per_year)=0,$X$5,0),J143+E144-IF(AND(A144&gt;=$X$2,MOD(A144-$X$2,int)=0),$X$3,0)-F144))))</f>
        <v>0</v>
      </c>
      <c r="H144" s="14"/>
      <c r="I144" s="13">
        <f t="shared" si="12"/>
        <v>439.32000000000005</v>
      </c>
      <c r="J144" s="13">
        <f t="shared" si="13"/>
        <v>108360.46999999988</v>
      </c>
      <c r="M144" s="17">
        <f>IF(S143="","",IF(OR(M143&gt;=nper,ROUND(S143,2)&lt;=0),"",M143+1))</f>
        <v>101</v>
      </c>
      <c r="N144" s="18">
        <f>IF(M144="","",IF(OR(periods_per_year=26,periods_per_year=52),IF(periods_per_year=26,IF(M144=1,fpdate,N143+14),IF(periods_per_year=52,IF(M144=1,fpdate,N143+7),"n/a")),IF(periods_per_year=24,DATE(YEAR(fpdate),MONTH(fpdate)+(M144-1)/2+IF(AND(DAY(fpdate)&gt;=15,MOD(M144,2)=0),1,0),IF(MOD(M144,2)=0,IF(DAY(fpdate)&gt;=15,DAY(fpdate)-14,DAY(fpdate)+14),DAY(fpdate))),IF(DAY(DATE(YEAR(fpdate),MONTH(fpdate)+M144-1,DAY(fpdate)))&lt;&gt;DAY(fpdate),DATE(YEAR(fpdate),MONTH(fpdate)+M144,0),DATE(YEAR(fpdate),MONTH(fpdate)+M144-1,DAY(fpdate))))))</f>
        <v>46508</v>
      </c>
      <c r="O144" s="19">
        <f>IF(M144="","",IF(variable,IF(M144&lt;MortgageCalculator!$I$18*periods_per_year,start_rate,IF(MortgageCalculator!$I$22&gt;=0,MIN(MortgageCalculator!$I$19,start_rate+MortgageCalculator!$I$22*ROUNDUP((M144-MortgageCalculator!$I$18*periods_per_year)/MortgageCalculator!$I$21,0)),MAX(MortgageCalculator!$I$20,start_rate+MortgageCalculator!$I$22*ROUNDUP((M144-MortgageCalculator!$I$18*periods_per_year)/MortgageCalculator!$I$21,0)))),start_rate))</f>
        <v>0.03</v>
      </c>
      <c r="P144" s="20">
        <f>IF(M144="","",ROUND((((1+O144/CP)^(CP/periods_per_year))-1)*S143,2))</f>
        <v>279.61</v>
      </c>
      <c r="Q144" s="20">
        <f>IF(M144="","",IF(M144=nper,S143+P144,MIN(S143+P144,IF(O144=O143,Q143,ROUND(-PMT(((1+O144/CP)^(CP/periods_per_year))-1,nper-M144+1,S143),2)))))</f>
        <v>711.32</v>
      </c>
      <c r="R144" s="20">
        <f t="shared" si="14"/>
        <v>431.71000000000004</v>
      </c>
      <c r="S144" s="20">
        <f t="shared" si="15"/>
        <v>111412.78999999988</v>
      </c>
    </row>
    <row r="145" spans="1:19" x14ac:dyDescent="0.2">
      <c r="A145" s="10">
        <f t="shared" si="8"/>
        <v>109</v>
      </c>
      <c r="B145" s="11">
        <f t="shared" si="9"/>
        <v>46753</v>
      </c>
      <c r="C145" s="15" t="str">
        <f t="shared" si="10"/>
        <v/>
      </c>
      <c r="D145" s="12">
        <f>IF(A145="","",IF(variable,IF(OR(A145=1,A145&lt;$I$18*periods_per_year),start_rate,MIN($I$19,IF(MOD(A145-1,$I$21)=0,MAX($I$20,D144+$I$22),D144))),start_rate))</f>
        <v>0.03</v>
      </c>
      <c r="E145" s="13">
        <f t="shared" si="11"/>
        <v>270.89999999999998</v>
      </c>
      <c r="F145" s="13">
        <f>IF(A145="","",IF(A145=nper,J144+E145,MIN(J144+E145,IF(D145=D144,F144,IF($E$8="Acc Bi-Weekly",ROUND((-PMT(((1+D145/CP)^(CP/12))-1,(nper-A145+1)*12/26,J144))/2,2),IF($E$8="Acc Weekly",ROUND((-PMT(((1+D145/CP)^(CP/12))-1,(nper-A145+1)*12/52,J144))/4,2),ROUND(-PMT(((1+D145/CP)^(CP/periods_per_year))-1,nper-A145+1,J144),2)))))))</f>
        <v>711.32</v>
      </c>
      <c r="G145" s="13">
        <f>IF(OR(A145="",A145&lt;$X$2),"",IF(J144&lt;=F145,0,IF(IF(AND(A145&gt;=$X$2,MOD(A145-$X$2,int)=0),$X$3,0)+F145&gt;=J144+E145,J144+E145-F145,IF(AND(A145&gt;=$X$2,MOD(A145-$X$2,int)=0),$X$3,0)+IF(IF(AND(A145&gt;=$X$2,MOD(A145-$X$2,int)=0),$X$3,0)+IF(MOD(A145-$X$6,periods_per_year)=0,$X$5,0)+F145&lt;J144+E145,IF(MOD(A145-$X$6,periods_per_year)=0,$X$5,0),J144+E145-IF(AND(A145&gt;=$X$2,MOD(A145-$X$2,int)=0),$X$3,0)-F145))))</f>
        <v>0</v>
      </c>
      <c r="H145" s="14"/>
      <c r="I145" s="13">
        <f t="shared" si="12"/>
        <v>440.42000000000007</v>
      </c>
      <c r="J145" s="13">
        <f t="shared" si="13"/>
        <v>107920.04999999989</v>
      </c>
      <c r="M145" s="17">
        <f>IF(S144="","",IF(OR(M144&gt;=nper,ROUND(S144,2)&lt;=0),"",M144+1))</f>
        <v>102</v>
      </c>
      <c r="N145" s="18">
        <f>IF(M145="","",IF(OR(periods_per_year=26,periods_per_year=52),IF(periods_per_year=26,IF(M145=1,fpdate,N144+14),IF(periods_per_year=52,IF(M145=1,fpdate,N144+7),"n/a")),IF(periods_per_year=24,DATE(YEAR(fpdate),MONTH(fpdate)+(M145-1)/2+IF(AND(DAY(fpdate)&gt;=15,MOD(M145,2)=0),1,0),IF(MOD(M145,2)=0,IF(DAY(fpdate)&gt;=15,DAY(fpdate)-14,DAY(fpdate)+14),DAY(fpdate))),IF(DAY(DATE(YEAR(fpdate),MONTH(fpdate)+M145-1,DAY(fpdate)))&lt;&gt;DAY(fpdate),DATE(YEAR(fpdate),MONTH(fpdate)+M145,0),DATE(YEAR(fpdate),MONTH(fpdate)+M145-1,DAY(fpdate))))))</f>
        <v>46539</v>
      </c>
      <c r="O145" s="19">
        <f>IF(M145="","",IF(variable,IF(M145&lt;MortgageCalculator!$I$18*periods_per_year,start_rate,IF(MortgageCalculator!$I$22&gt;=0,MIN(MortgageCalculator!$I$19,start_rate+MortgageCalculator!$I$22*ROUNDUP((M145-MortgageCalculator!$I$18*periods_per_year)/MortgageCalculator!$I$21,0)),MAX(MortgageCalculator!$I$20,start_rate+MortgageCalculator!$I$22*ROUNDUP((M145-MortgageCalculator!$I$18*periods_per_year)/MortgageCalculator!$I$21,0)))),start_rate))</f>
        <v>0.03</v>
      </c>
      <c r="P145" s="20">
        <f>IF(M145="","",ROUND((((1+O145/CP)^(CP/periods_per_year))-1)*S144,2))</f>
        <v>278.52999999999997</v>
      </c>
      <c r="Q145" s="20">
        <f>IF(M145="","",IF(M145=nper,S144+P145,MIN(S144+P145,IF(O145=O144,Q144,ROUND(-PMT(((1+O145/CP)^(CP/periods_per_year))-1,nper-M145+1,S144),2)))))</f>
        <v>711.32</v>
      </c>
      <c r="R145" s="20">
        <f t="shared" si="14"/>
        <v>432.79000000000008</v>
      </c>
      <c r="S145" s="20">
        <f t="shared" si="15"/>
        <v>110979.99999999988</v>
      </c>
    </row>
    <row r="146" spans="1:19" x14ac:dyDescent="0.2">
      <c r="A146" s="10">
        <f t="shared" si="8"/>
        <v>110</v>
      </c>
      <c r="B146" s="11">
        <f t="shared" si="9"/>
        <v>46784</v>
      </c>
      <c r="C146" s="15" t="str">
        <f t="shared" si="10"/>
        <v/>
      </c>
      <c r="D146" s="12">
        <f>IF(A146="","",IF(variable,IF(OR(A146=1,A146&lt;$I$18*periods_per_year),start_rate,MIN($I$19,IF(MOD(A146-1,$I$21)=0,MAX($I$20,D145+$I$22),D145))),start_rate))</f>
        <v>0.03</v>
      </c>
      <c r="E146" s="13">
        <f t="shared" si="11"/>
        <v>269.8</v>
      </c>
      <c r="F146" s="13">
        <f>IF(A146="","",IF(A146=nper,J145+E146,MIN(J145+E146,IF(D146=D145,F145,IF($E$8="Acc Bi-Weekly",ROUND((-PMT(((1+D146/CP)^(CP/12))-1,(nper-A146+1)*12/26,J145))/2,2),IF($E$8="Acc Weekly",ROUND((-PMT(((1+D146/CP)^(CP/12))-1,(nper-A146+1)*12/52,J145))/4,2),ROUND(-PMT(((1+D146/CP)^(CP/periods_per_year))-1,nper-A146+1,J145),2)))))))</f>
        <v>711.32</v>
      </c>
      <c r="G146" s="13">
        <f>IF(OR(A146="",A146&lt;$X$2),"",IF(J145&lt;=F146,0,IF(IF(AND(A146&gt;=$X$2,MOD(A146-$X$2,int)=0),$X$3,0)+F146&gt;=J145+E146,J145+E146-F146,IF(AND(A146&gt;=$X$2,MOD(A146-$X$2,int)=0),$X$3,0)+IF(IF(AND(A146&gt;=$X$2,MOD(A146-$X$2,int)=0),$X$3,0)+IF(MOD(A146-$X$6,periods_per_year)=0,$X$5,0)+F146&lt;J145+E146,IF(MOD(A146-$X$6,periods_per_year)=0,$X$5,0),J145+E146-IF(AND(A146&gt;=$X$2,MOD(A146-$X$2,int)=0),$X$3,0)-F146))))</f>
        <v>0</v>
      </c>
      <c r="H146" s="14"/>
      <c r="I146" s="13">
        <f t="shared" si="12"/>
        <v>441.52000000000004</v>
      </c>
      <c r="J146" s="13">
        <f t="shared" si="13"/>
        <v>107478.52999999988</v>
      </c>
      <c r="M146" s="17">
        <f>IF(S145="","",IF(OR(M145&gt;=nper,ROUND(S145,2)&lt;=0),"",M145+1))</f>
        <v>103</v>
      </c>
      <c r="N146" s="18">
        <f>IF(M146="","",IF(OR(periods_per_year=26,periods_per_year=52),IF(periods_per_year=26,IF(M146=1,fpdate,N145+14),IF(periods_per_year=52,IF(M146=1,fpdate,N145+7),"n/a")),IF(periods_per_year=24,DATE(YEAR(fpdate),MONTH(fpdate)+(M146-1)/2+IF(AND(DAY(fpdate)&gt;=15,MOD(M146,2)=0),1,0),IF(MOD(M146,2)=0,IF(DAY(fpdate)&gt;=15,DAY(fpdate)-14,DAY(fpdate)+14),DAY(fpdate))),IF(DAY(DATE(YEAR(fpdate),MONTH(fpdate)+M146-1,DAY(fpdate)))&lt;&gt;DAY(fpdate),DATE(YEAR(fpdate),MONTH(fpdate)+M146,0),DATE(YEAR(fpdate),MONTH(fpdate)+M146-1,DAY(fpdate))))))</f>
        <v>46569</v>
      </c>
      <c r="O146" s="19">
        <f>IF(M146="","",IF(variable,IF(M146&lt;MortgageCalculator!$I$18*periods_per_year,start_rate,IF(MortgageCalculator!$I$22&gt;=0,MIN(MortgageCalculator!$I$19,start_rate+MortgageCalculator!$I$22*ROUNDUP((M146-MortgageCalculator!$I$18*periods_per_year)/MortgageCalculator!$I$21,0)),MAX(MortgageCalculator!$I$20,start_rate+MortgageCalculator!$I$22*ROUNDUP((M146-MortgageCalculator!$I$18*periods_per_year)/MortgageCalculator!$I$21,0)))),start_rate))</f>
        <v>0.03</v>
      </c>
      <c r="P146" s="20">
        <f>IF(M146="","",ROUND((((1+O146/CP)^(CP/periods_per_year))-1)*S145,2))</f>
        <v>277.45</v>
      </c>
      <c r="Q146" s="20">
        <f>IF(M146="","",IF(M146=nper,S145+P146,MIN(S145+P146,IF(O146=O145,Q145,ROUND(-PMT(((1+O146/CP)^(CP/periods_per_year))-1,nper-M146+1,S145),2)))))</f>
        <v>711.32</v>
      </c>
      <c r="R146" s="20">
        <f t="shared" si="14"/>
        <v>433.87000000000006</v>
      </c>
      <c r="S146" s="20">
        <f t="shared" si="15"/>
        <v>110546.12999999989</v>
      </c>
    </row>
    <row r="147" spans="1:19" x14ac:dyDescent="0.2">
      <c r="A147" s="10">
        <f t="shared" si="8"/>
        <v>111</v>
      </c>
      <c r="B147" s="11">
        <f t="shared" si="9"/>
        <v>46813</v>
      </c>
      <c r="C147" s="15" t="str">
        <f t="shared" si="10"/>
        <v/>
      </c>
      <c r="D147" s="12">
        <f>IF(A147="","",IF(variable,IF(OR(A147=1,A147&lt;$I$18*periods_per_year),start_rate,MIN($I$19,IF(MOD(A147-1,$I$21)=0,MAX($I$20,D146+$I$22),D146))),start_rate))</f>
        <v>0.03</v>
      </c>
      <c r="E147" s="13">
        <f t="shared" si="11"/>
        <v>268.7</v>
      </c>
      <c r="F147" s="13">
        <f>IF(A147="","",IF(A147=nper,J146+E147,MIN(J146+E147,IF(D147=D146,F146,IF($E$8="Acc Bi-Weekly",ROUND((-PMT(((1+D147/CP)^(CP/12))-1,(nper-A147+1)*12/26,J146))/2,2),IF($E$8="Acc Weekly",ROUND((-PMT(((1+D147/CP)^(CP/12))-1,(nper-A147+1)*12/52,J146))/4,2),ROUND(-PMT(((1+D147/CP)^(CP/periods_per_year))-1,nper-A147+1,J146),2)))))))</f>
        <v>711.32</v>
      </c>
      <c r="G147" s="13">
        <f>IF(OR(A147="",A147&lt;$X$2),"",IF(J146&lt;=F147,0,IF(IF(AND(A147&gt;=$X$2,MOD(A147-$X$2,int)=0),$X$3,0)+F147&gt;=J146+E147,J146+E147-F147,IF(AND(A147&gt;=$X$2,MOD(A147-$X$2,int)=0),$X$3,0)+IF(IF(AND(A147&gt;=$X$2,MOD(A147-$X$2,int)=0),$X$3,0)+IF(MOD(A147-$X$6,periods_per_year)=0,$X$5,0)+F147&lt;J146+E147,IF(MOD(A147-$X$6,periods_per_year)=0,$X$5,0),J146+E147-IF(AND(A147&gt;=$X$2,MOD(A147-$X$2,int)=0),$X$3,0)-F147))))</f>
        <v>0</v>
      </c>
      <c r="H147" s="14"/>
      <c r="I147" s="13">
        <f t="shared" si="12"/>
        <v>442.62000000000006</v>
      </c>
      <c r="J147" s="13">
        <f t="shared" si="13"/>
        <v>107035.90999999989</v>
      </c>
      <c r="M147" s="17">
        <f>IF(S146="","",IF(OR(M146&gt;=nper,ROUND(S146,2)&lt;=0),"",M146+1))</f>
        <v>104</v>
      </c>
      <c r="N147" s="18">
        <f>IF(M147="","",IF(OR(periods_per_year=26,periods_per_year=52),IF(periods_per_year=26,IF(M147=1,fpdate,N146+14),IF(periods_per_year=52,IF(M147=1,fpdate,N146+7),"n/a")),IF(periods_per_year=24,DATE(YEAR(fpdate),MONTH(fpdate)+(M147-1)/2+IF(AND(DAY(fpdate)&gt;=15,MOD(M147,2)=0),1,0),IF(MOD(M147,2)=0,IF(DAY(fpdate)&gt;=15,DAY(fpdate)-14,DAY(fpdate)+14),DAY(fpdate))),IF(DAY(DATE(YEAR(fpdate),MONTH(fpdate)+M147-1,DAY(fpdate)))&lt;&gt;DAY(fpdate),DATE(YEAR(fpdate),MONTH(fpdate)+M147,0),DATE(YEAR(fpdate),MONTH(fpdate)+M147-1,DAY(fpdate))))))</f>
        <v>46600</v>
      </c>
      <c r="O147" s="19">
        <f>IF(M147="","",IF(variable,IF(M147&lt;MortgageCalculator!$I$18*periods_per_year,start_rate,IF(MortgageCalculator!$I$22&gt;=0,MIN(MortgageCalculator!$I$19,start_rate+MortgageCalculator!$I$22*ROUNDUP((M147-MortgageCalculator!$I$18*periods_per_year)/MortgageCalculator!$I$21,0)),MAX(MortgageCalculator!$I$20,start_rate+MortgageCalculator!$I$22*ROUNDUP((M147-MortgageCalculator!$I$18*periods_per_year)/MortgageCalculator!$I$21,0)))),start_rate))</f>
        <v>0.03</v>
      </c>
      <c r="P147" s="20">
        <f>IF(M147="","",ROUND((((1+O147/CP)^(CP/periods_per_year))-1)*S146,2))</f>
        <v>276.37</v>
      </c>
      <c r="Q147" s="20">
        <f>IF(M147="","",IF(M147=nper,S146+P147,MIN(S146+P147,IF(O147=O146,Q146,ROUND(-PMT(((1+O147/CP)^(CP/periods_per_year))-1,nper-M147+1,S146),2)))))</f>
        <v>711.32</v>
      </c>
      <c r="R147" s="20">
        <f t="shared" si="14"/>
        <v>434.95000000000005</v>
      </c>
      <c r="S147" s="20">
        <f t="shared" si="15"/>
        <v>110111.17999999989</v>
      </c>
    </row>
    <row r="148" spans="1:19" x14ac:dyDescent="0.2">
      <c r="A148" s="10">
        <f t="shared" si="8"/>
        <v>112</v>
      </c>
      <c r="B148" s="11">
        <f t="shared" si="9"/>
        <v>46844</v>
      </c>
      <c r="C148" s="15" t="str">
        <f t="shared" si="10"/>
        <v/>
      </c>
      <c r="D148" s="12">
        <f>IF(A148="","",IF(variable,IF(OR(A148=1,A148&lt;$I$18*periods_per_year),start_rate,MIN($I$19,IF(MOD(A148-1,$I$21)=0,MAX($I$20,D147+$I$22),D147))),start_rate))</f>
        <v>0.03</v>
      </c>
      <c r="E148" s="13">
        <f t="shared" si="11"/>
        <v>267.58999999999997</v>
      </c>
      <c r="F148" s="13">
        <f>IF(A148="","",IF(A148=nper,J147+E148,MIN(J147+E148,IF(D148=D147,F147,IF($E$8="Acc Bi-Weekly",ROUND((-PMT(((1+D148/CP)^(CP/12))-1,(nper-A148+1)*12/26,J147))/2,2),IF($E$8="Acc Weekly",ROUND((-PMT(((1+D148/CP)^(CP/12))-1,(nper-A148+1)*12/52,J147))/4,2),ROUND(-PMT(((1+D148/CP)^(CP/periods_per_year))-1,nper-A148+1,J147),2)))))))</f>
        <v>711.32</v>
      </c>
      <c r="G148" s="13">
        <f>IF(OR(A148="",A148&lt;$X$2),"",IF(J147&lt;=F148,0,IF(IF(AND(A148&gt;=$X$2,MOD(A148-$X$2,int)=0),$X$3,0)+F148&gt;=J147+E148,J147+E148-F148,IF(AND(A148&gt;=$X$2,MOD(A148-$X$2,int)=0),$X$3,0)+IF(IF(AND(A148&gt;=$X$2,MOD(A148-$X$2,int)=0),$X$3,0)+IF(MOD(A148-$X$6,periods_per_year)=0,$X$5,0)+F148&lt;J147+E148,IF(MOD(A148-$X$6,periods_per_year)=0,$X$5,0),J147+E148-IF(AND(A148&gt;=$X$2,MOD(A148-$X$2,int)=0),$X$3,0)-F148))))</f>
        <v>0</v>
      </c>
      <c r="H148" s="14"/>
      <c r="I148" s="13">
        <f t="shared" si="12"/>
        <v>443.73000000000008</v>
      </c>
      <c r="J148" s="13">
        <f t="shared" si="13"/>
        <v>106592.17999999989</v>
      </c>
      <c r="M148" s="17">
        <f>IF(S147="","",IF(OR(M147&gt;=nper,ROUND(S147,2)&lt;=0),"",M147+1))</f>
        <v>105</v>
      </c>
      <c r="N148" s="18">
        <f>IF(M148="","",IF(OR(periods_per_year=26,periods_per_year=52),IF(periods_per_year=26,IF(M148=1,fpdate,N147+14),IF(periods_per_year=52,IF(M148=1,fpdate,N147+7),"n/a")),IF(periods_per_year=24,DATE(YEAR(fpdate),MONTH(fpdate)+(M148-1)/2+IF(AND(DAY(fpdate)&gt;=15,MOD(M148,2)=0),1,0),IF(MOD(M148,2)=0,IF(DAY(fpdate)&gt;=15,DAY(fpdate)-14,DAY(fpdate)+14),DAY(fpdate))),IF(DAY(DATE(YEAR(fpdate),MONTH(fpdate)+M148-1,DAY(fpdate)))&lt;&gt;DAY(fpdate),DATE(YEAR(fpdate),MONTH(fpdate)+M148,0),DATE(YEAR(fpdate),MONTH(fpdate)+M148-1,DAY(fpdate))))))</f>
        <v>46631</v>
      </c>
      <c r="O148" s="19">
        <f>IF(M148="","",IF(variable,IF(M148&lt;MortgageCalculator!$I$18*periods_per_year,start_rate,IF(MortgageCalculator!$I$22&gt;=0,MIN(MortgageCalculator!$I$19,start_rate+MortgageCalculator!$I$22*ROUNDUP((M148-MortgageCalculator!$I$18*periods_per_year)/MortgageCalculator!$I$21,0)),MAX(MortgageCalculator!$I$20,start_rate+MortgageCalculator!$I$22*ROUNDUP((M148-MortgageCalculator!$I$18*periods_per_year)/MortgageCalculator!$I$21,0)))),start_rate))</f>
        <v>0.03</v>
      </c>
      <c r="P148" s="20">
        <f>IF(M148="","",ROUND((((1+O148/CP)^(CP/periods_per_year))-1)*S147,2))</f>
        <v>275.27999999999997</v>
      </c>
      <c r="Q148" s="20">
        <f>IF(M148="","",IF(M148=nper,S147+P148,MIN(S147+P148,IF(O148=O147,Q147,ROUND(-PMT(((1+O148/CP)^(CP/periods_per_year))-1,nper-M148+1,S147),2)))))</f>
        <v>711.32</v>
      </c>
      <c r="R148" s="20">
        <f t="shared" si="14"/>
        <v>436.04000000000008</v>
      </c>
      <c r="S148" s="20">
        <f t="shared" si="15"/>
        <v>109675.1399999999</v>
      </c>
    </row>
    <row r="149" spans="1:19" x14ac:dyDescent="0.2">
      <c r="A149" s="10">
        <f t="shared" si="8"/>
        <v>113</v>
      </c>
      <c r="B149" s="11">
        <f t="shared" si="9"/>
        <v>46874</v>
      </c>
      <c r="C149" s="15" t="str">
        <f t="shared" si="10"/>
        <v/>
      </c>
      <c r="D149" s="12">
        <f>IF(A149="","",IF(variable,IF(OR(A149=1,A149&lt;$I$18*periods_per_year),start_rate,MIN($I$19,IF(MOD(A149-1,$I$21)=0,MAX($I$20,D148+$I$22),D148))),start_rate))</f>
        <v>0.03</v>
      </c>
      <c r="E149" s="13">
        <f t="shared" si="11"/>
        <v>266.48</v>
      </c>
      <c r="F149" s="13">
        <f>IF(A149="","",IF(A149=nper,J148+E149,MIN(J148+E149,IF(D149=D148,F148,IF($E$8="Acc Bi-Weekly",ROUND((-PMT(((1+D149/CP)^(CP/12))-1,(nper-A149+1)*12/26,J148))/2,2),IF($E$8="Acc Weekly",ROUND((-PMT(((1+D149/CP)^(CP/12))-1,(nper-A149+1)*12/52,J148))/4,2),ROUND(-PMT(((1+D149/CP)^(CP/periods_per_year))-1,nper-A149+1,J148),2)))))))</f>
        <v>711.32</v>
      </c>
      <c r="G149" s="13">
        <f>IF(OR(A149="",A149&lt;$X$2),"",IF(J148&lt;=F149,0,IF(IF(AND(A149&gt;=$X$2,MOD(A149-$X$2,int)=0),$X$3,0)+F149&gt;=J148+E149,J148+E149-F149,IF(AND(A149&gt;=$X$2,MOD(A149-$X$2,int)=0),$X$3,0)+IF(IF(AND(A149&gt;=$X$2,MOD(A149-$X$2,int)=0),$X$3,0)+IF(MOD(A149-$X$6,periods_per_year)=0,$X$5,0)+F149&lt;J148+E149,IF(MOD(A149-$X$6,periods_per_year)=0,$X$5,0),J148+E149-IF(AND(A149&gt;=$X$2,MOD(A149-$X$2,int)=0),$X$3,0)-F149))))</f>
        <v>0</v>
      </c>
      <c r="H149" s="14"/>
      <c r="I149" s="13">
        <f t="shared" si="12"/>
        <v>444.84000000000003</v>
      </c>
      <c r="J149" s="13">
        <f t="shared" si="13"/>
        <v>106147.33999999989</v>
      </c>
      <c r="M149" s="17">
        <f>IF(S148="","",IF(OR(M148&gt;=nper,ROUND(S148,2)&lt;=0),"",M148+1))</f>
        <v>106</v>
      </c>
      <c r="N149" s="18">
        <f>IF(M149="","",IF(OR(periods_per_year=26,periods_per_year=52),IF(periods_per_year=26,IF(M149=1,fpdate,N148+14),IF(periods_per_year=52,IF(M149=1,fpdate,N148+7),"n/a")),IF(periods_per_year=24,DATE(YEAR(fpdate),MONTH(fpdate)+(M149-1)/2+IF(AND(DAY(fpdate)&gt;=15,MOD(M149,2)=0),1,0),IF(MOD(M149,2)=0,IF(DAY(fpdate)&gt;=15,DAY(fpdate)-14,DAY(fpdate)+14),DAY(fpdate))),IF(DAY(DATE(YEAR(fpdate),MONTH(fpdate)+M149-1,DAY(fpdate)))&lt;&gt;DAY(fpdate),DATE(YEAR(fpdate),MONTH(fpdate)+M149,0),DATE(YEAR(fpdate),MONTH(fpdate)+M149-1,DAY(fpdate))))))</f>
        <v>46661</v>
      </c>
      <c r="O149" s="19">
        <f>IF(M149="","",IF(variable,IF(M149&lt;MortgageCalculator!$I$18*periods_per_year,start_rate,IF(MortgageCalculator!$I$22&gt;=0,MIN(MortgageCalculator!$I$19,start_rate+MortgageCalculator!$I$22*ROUNDUP((M149-MortgageCalculator!$I$18*periods_per_year)/MortgageCalculator!$I$21,0)),MAX(MortgageCalculator!$I$20,start_rate+MortgageCalculator!$I$22*ROUNDUP((M149-MortgageCalculator!$I$18*periods_per_year)/MortgageCalculator!$I$21,0)))),start_rate))</f>
        <v>0.03</v>
      </c>
      <c r="P149" s="20">
        <f>IF(M149="","",ROUND((((1+O149/CP)^(CP/periods_per_year))-1)*S148,2))</f>
        <v>274.19</v>
      </c>
      <c r="Q149" s="20">
        <f>IF(M149="","",IF(M149=nper,S148+P149,MIN(S148+P149,IF(O149=O148,Q148,ROUND(-PMT(((1+O149/CP)^(CP/periods_per_year))-1,nper-M149+1,S148),2)))))</f>
        <v>711.32</v>
      </c>
      <c r="R149" s="20">
        <f t="shared" si="14"/>
        <v>437.13000000000005</v>
      </c>
      <c r="S149" s="20">
        <f t="shared" si="15"/>
        <v>109238.00999999989</v>
      </c>
    </row>
    <row r="150" spans="1:19" x14ac:dyDescent="0.2">
      <c r="A150" s="10">
        <f t="shared" si="8"/>
        <v>114</v>
      </c>
      <c r="B150" s="11">
        <f t="shared" si="9"/>
        <v>46905</v>
      </c>
      <c r="C150" s="15" t="str">
        <f t="shared" si="10"/>
        <v/>
      </c>
      <c r="D150" s="12">
        <f>IF(A150="","",IF(variable,IF(OR(A150=1,A150&lt;$I$18*periods_per_year),start_rate,MIN($I$19,IF(MOD(A150-1,$I$21)=0,MAX($I$20,D149+$I$22),D149))),start_rate))</f>
        <v>0.03</v>
      </c>
      <c r="E150" s="13">
        <f t="shared" si="11"/>
        <v>265.37</v>
      </c>
      <c r="F150" s="13">
        <f>IF(A150="","",IF(A150=nper,J149+E150,MIN(J149+E150,IF(D150=D149,F149,IF($E$8="Acc Bi-Weekly",ROUND((-PMT(((1+D150/CP)^(CP/12))-1,(nper-A150+1)*12/26,J149))/2,2),IF($E$8="Acc Weekly",ROUND((-PMT(((1+D150/CP)^(CP/12))-1,(nper-A150+1)*12/52,J149))/4,2),ROUND(-PMT(((1+D150/CP)^(CP/periods_per_year))-1,nper-A150+1,J149),2)))))))</f>
        <v>711.32</v>
      </c>
      <c r="G150" s="13">
        <f>IF(OR(A150="",A150&lt;$X$2),"",IF(J149&lt;=F150,0,IF(IF(AND(A150&gt;=$X$2,MOD(A150-$X$2,int)=0),$X$3,0)+F150&gt;=J149+E150,J149+E150-F150,IF(AND(A150&gt;=$X$2,MOD(A150-$X$2,int)=0),$X$3,0)+IF(IF(AND(A150&gt;=$X$2,MOD(A150-$X$2,int)=0),$X$3,0)+IF(MOD(A150-$X$6,periods_per_year)=0,$X$5,0)+F150&lt;J149+E150,IF(MOD(A150-$X$6,periods_per_year)=0,$X$5,0),J149+E150-IF(AND(A150&gt;=$X$2,MOD(A150-$X$2,int)=0),$X$3,0)-F150))))</f>
        <v>0</v>
      </c>
      <c r="H150" s="14"/>
      <c r="I150" s="13">
        <f t="shared" si="12"/>
        <v>445.95000000000005</v>
      </c>
      <c r="J150" s="13">
        <f t="shared" si="13"/>
        <v>105701.3899999999</v>
      </c>
      <c r="M150" s="17">
        <f>IF(S149="","",IF(OR(M149&gt;=nper,ROUND(S149,2)&lt;=0),"",M149+1))</f>
        <v>107</v>
      </c>
      <c r="N150" s="18">
        <f>IF(M150="","",IF(OR(periods_per_year=26,periods_per_year=52),IF(periods_per_year=26,IF(M150=1,fpdate,N149+14),IF(periods_per_year=52,IF(M150=1,fpdate,N149+7),"n/a")),IF(periods_per_year=24,DATE(YEAR(fpdate),MONTH(fpdate)+(M150-1)/2+IF(AND(DAY(fpdate)&gt;=15,MOD(M150,2)=0),1,0),IF(MOD(M150,2)=0,IF(DAY(fpdate)&gt;=15,DAY(fpdate)-14,DAY(fpdate)+14),DAY(fpdate))),IF(DAY(DATE(YEAR(fpdate),MONTH(fpdate)+M150-1,DAY(fpdate)))&lt;&gt;DAY(fpdate),DATE(YEAR(fpdate),MONTH(fpdate)+M150,0),DATE(YEAR(fpdate),MONTH(fpdate)+M150-1,DAY(fpdate))))))</f>
        <v>46692</v>
      </c>
      <c r="O150" s="19">
        <f>IF(M150="","",IF(variable,IF(M150&lt;MortgageCalculator!$I$18*periods_per_year,start_rate,IF(MortgageCalculator!$I$22&gt;=0,MIN(MortgageCalculator!$I$19,start_rate+MortgageCalculator!$I$22*ROUNDUP((M150-MortgageCalculator!$I$18*periods_per_year)/MortgageCalculator!$I$21,0)),MAX(MortgageCalculator!$I$20,start_rate+MortgageCalculator!$I$22*ROUNDUP((M150-MortgageCalculator!$I$18*periods_per_year)/MortgageCalculator!$I$21,0)))),start_rate))</f>
        <v>0.03</v>
      </c>
      <c r="P150" s="20">
        <f>IF(M150="","",ROUND((((1+O150/CP)^(CP/periods_per_year))-1)*S149,2))</f>
        <v>273.10000000000002</v>
      </c>
      <c r="Q150" s="20">
        <f>IF(M150="","",IF(M150=nper,S149+P150,MIN(S149+P150,IF(O150=O149,Q149,ROUND(-PMT(((1+O150/CP)^(CP/periods_per_year))-1,nper-M150+1,S149),2)))))</f>
        <v>711.32</v>
      </c>
      <c r="R150" s="20">
        <f t="shared" si="14"/>
        <v>438.22</v>
      </c>
      <c r="S150" s="20">
        <f t="shared" si="15"/>
        <v>108799.78999999989</v>
      </c>
    </row>
    <row r="151" spans="1:19" x14ac:dyDescent="0.2">
      <c r="A151" s="10">
        <f t="shared" si="8"/>
        <v>115</v>
      </c>
      <c r="B151" s="11">
        <f t="shared" si="9"/>
        <v>46935</v>
      </c>
      <c r="C151" s="15" t="str">
        <f t="shared" si="10"/>
        <v/>
      </c>
      <c r="D151" s="12">
        <f>IF(A151="","",IF(variable,IF(OR(A151=1,A151&lt;$I$18*periods_per_year),start_rate,MIN($I$19,IF(MOD(A151-1,$I$21)=0,MAX($I$20,D150+$I$22),D150))),start_rate))</f>
        <v>0.03</v>
      </c>
      <c r="E151" s="13">
        <f t="shared" si="11"/>
        <v>264.25</v>
      </c>
      <c r="F151" s="13">
        <f>IF(A151="","",IF(A151=nper,J150+E151,MIN(J150+E151,IF(D151=D150,F150,IF($E$8="Acc Bi-Weekly",ROUND((-PMT(((1+D151/CP)^(CP/12))-1,(nper-A151+1)*12/26,J150))/2,2),IF($E$8="Acc Weekly",ROUND((-PMT(((1+D151/CP)^(CP/12))-1,(nper-A151+1)*12/52,J150))/4,2),ROUND(-PMT(((1+D151/CP)^(CP/periods_per_year))-1,nper-A151+1,J150),2)))))))</f>
        <v>711.32</v>
      </c>
      <c r="G151" s="13">
        <f>IF(OR(A151="",A151&lt;$X$2),"",IF(J150&lt;=F151,0,IF(IF(AND(A151&gt;=$X$2,MOD(A151-$X$2,int)=0),$X$3,0)+F151&gt;=J150+E151,J150+E151-F151,IF(AND(A151&gt;=$X$2,MOD(A151-$X$2,int)=0),$X$3,0)+IF(IF(AND(A151&gt;=$X$2,MOD(A151-$X$2,int)=0),$X$3,0)+IF(MOD(A151-$X$6,periods_per_year)=0,$X$5,0)+F151&lt;J150+E151,IF(MOD(A151-$X$6,periods_per_year)=0,$X$5,0),J150+E151-IF(AND(A151&gt;=$X$2,MOD(A151-$X$2,int)=0),$X$3,0)-F151))))</f>
        <v>0</v>
      </c>
      <c r="H151" s="14"/>
      <c r="I151" s="13">
        <f t="shared" si="12"/>
        <v>447.07000000000005</v>
      </c>
      <c r="J151" s="13">
        <f t="shared" si="13"/>
        <v>105254.31999999989</v>
      </c>
      <c r="M151" s="17">
        <f>IF(S150="","",IF(OR(M150&gt;=nper,ROUND(S150,2)&lt;=0),"",M150+1))</f>
        <v>108</v>
      </c>
      <c r="N151" s="18">
        <f>IF(M151="","",IF(OR(periods_per_year=26,periods_per_year=52),IF(periods_per_year=26,IF(M151=1,fpdate,N150+14),IF(periods_per_year=52,IF(M151=1,fpdate,N150+7),"n/a")),IF(periods_per_year=24,DATE(YEAR(fpdate),MONTH(fpdate)+(M151-1)/2+IF(AND(DAY(fpdate)&gt;=15,MOD(M151,2)=0),1,0),IF(MOD(M151,2)=0,IF(DAY(fpdate)&gt;=15,DAY(fpdate)-14,DAY(fpdate)+14),DAY(fpdate))),IF(DAY(DATE(YEAR(fpdate),MONTH(fpdate)+M151-1,DAY(fpdate)))&lt;&gt;DAY(fpdate),DATE(YEAR(fpdate),MONTH(fpdate)+M151,0),DATE(YEAR(fpdate),MONTH(fpdate)+M151-1,DAY(fpdate))))))</f>
        <v>46722</v>
      </c>
      <c r="O151" s="19">
        <f>IF(M151="","",IF(variable,IF(M151&lt;MortgageCalculator!$I$18*periods_per_year,start_rate,IF(MortgageCalculator!$I$22&gt;=0,MIN(MortgageCalculator!$I$19,start_rate+MortgageCalculator!$I$22*ROUNDUP((M151-MortgageCalculator!$I$18*periods_per_year)/MortgageCalculator!$I$21,0)),MAX(MortgageCalculator!$I$20,start_rate+MortgageCalculator!$I$22*ROUNDUP((M151-MortgageCalculator!$I$18*periods_per_year)/MortgageCalculator!$I$21,0)))),start_rate))</f>
        <v>0.03</v>
      </c>
      <c r="P151" s="20">
        <f>IF(M151="","",ROUND((((1+O151/CP)^(CP/periods_per_year))-1)*S150,2))</f>
        <v>272</v>
      </c>
      <c r="Q151" s="20">
        <f>IF(M151="","",IF(M151=nper,S150+P151,MIN(S150+P151,IF(O151=O150,Q150,ROUND(-PMT(((1+O151/CP)^(CP/periods_per_year))-1,nper-M151+1,S150),2)))))</f>
        <v>711.32</v>
      </c>
      <c r="R151" s="20">
        <f t="shared" si="14"/>
        <v>439.32000000000005</v>
      </c>
      <c r="S151" s="20">
        <f t="shared" si="15"/>
        <v>108360.46999999988</v>
      </c>
    </row>
    <row r="152" spans="1:19" x14ac:dyDescent="0.2">
      <c r="A152" s="10">
        <f t="shared" si="8"/>
        <v>116</v>
      </c>
      <c r="B152" s="11">
        <f t="shared" si="9"/>
        <v>46966</v>
      </c>
      <c r="C152" s="15" t="str">
        <f t="shared" si="10"/>
        <v/>
      </c>
      <c r="D152" s="12">
        <f>IF(A152="","",IF(variable,IF(OR(A152=1,A152&lt;$I$18*periods_per_year),start_rate,MIN($I$19,IF(MOD(A152-1,$I$21)=0,MAX($I$20,D151+$I$22),D151))),start_rate))</f>
        <v>0.03</v>
      </c>
      <c r="E152" s="13">
        <f t="shared" si="11"/>
        <v>263.14</v>
      </c>
      <c r="F152" s="13">
        <f>IF(A152="","",IF(A152=nper,J151+E152,MIN(J151+E152,IF(D152=D151,F151,IF($E$8="Acc Bi-Weekly",ROUND((-PMT(((1+D152/CP)^(CP/12))-1,(nper-A152+1)*12/26,J151))/2,2),IF($E$8="Acc Weekly",ROUND((-PMT(((1+D152/CP)^(CP/12))-1,(nper-A152+1)*12/52,J151))/4,2),ROUND(-PMT(((1+D152/CP)^(CP/periods_per_year))-1,nper-A152+1,J151),2)))))))</f>
        <v>711.32</v>
      </c>
      <c r="G152" s="13">
        <f>IF(OR(A152="",A152&lt;$X$2),"",IF(J151&lt;=F152,0,IF(IF(AND(A152&gt;=$X$2,MOD(A152-$X$2,int)=0),$X$3,0)+F152&gt;=J151+E152,J151+E152-F152,IF(AND(A152&gt;=$X$2,MOD(A152-$X$2,int)=0),$X$3,0)+IF(IF(AND(A152&gt;=$X$2,MOD(A152-$X$2,int)=0),$X$3,0)+IF(MOD(A152-$X$6,periods_per_year)=0,$X$5,0)+F152&lt;J151+E152,IF(MOD(A152-$X$6,periods_per_year)=0,$X$5,0),J151+E152-IF(AND(A152&gt;=$X$2,MOD(A152-$X$2,int)=0),$X$3,0)-F152))))</f>
        <v>0</v>
      </c>
      <c r="H152" s="14"/>
      <c r="I152" s="13">
        <f t="shared" si="12"/>
        <v>448.18000000000006</v>
      </c>
      <c r="J152" s="13">
        <f t="shared" si="13"/>
        <v>104806.1399999999</v>
      </c>
      <c r="M152" s="17">
        <f>IF(S151="","",IF(OR(M151&gt;=nper,ROUND(S151,2)&lt;=0),"",M151+1))</f>
        <v>109</v>
      </c>
      <c r="N152" s="18">
        <f>IF(M152="","",IF(OR(periods_per_year=26,periods_per_year=52),IF(periods_per_year=26,IF(M152=1,fpdate,N151+14),IF(periods_per_year=52,IF(M152=1,fpdate,N151+7),"n/a")),IF(periods_per_year=24,DATE(YEAR(fpdate),MONTH(fpdate)+(M152-1)/2+IF(AND(DAY(fpdate)&gt;=15,MOD(M152,2)=0),1,0),IF(MOD(M152,2)=0,IF(DAY(fpdate)&gt;=15,DAY(fpdate)-14,DAY(fpdate)+14),DAY(fpdate))),IF(DAY(DATE(YEAR(fpdate),MONTH(fpdate)+M152-1,DAY(fpdate)))&lt;&gt;DAY(fpdate),DATE(YEAR(fpdate),MONTH(fpdate)+M152,0),DATE(YEAR(fpdate),MONTH(fpdate)+M152-1,DAY(fpdate))))))</f>
        <v>46753</v>
      </c>
      <c r="O152" s="19">
        <f>IF(M152="","",IF(variable,IF(M152&lt;MortgageCalculator!$I$18*periods_per_year,start_rate,IF(MortgageCalculator!$I$22&gt;=0,MIN(MortgageCalculator!$I$19,start_rate+MortgageCalculator!$I$22*ROUNDUP((M152-MortgageCalculator!$I$18*periods_per_year)/MortgageCalculator!$I$21,0)),MAX(MortgageCalculator!$I$20,start_rate+MortgageCalculator!$I$22*ROUNDUP((M152-MortgageCalculator!$I$18*periods_per_year)/MortgageCalculator!$I$21,0)))),start_rate))</f>
        <v>0.03</v>
      </c>
      <c r="P152" s="20">
        <f>IF(M152="","",ROUND((((1+O152/CP)^(CP/periods_per_year))-1)*S151,2))</f>
        <v>270.89999999999998</v>
      </c>
      <c r="Q152" s="20">
        <f>IF(M152="","",IF(M152=nper,S151+P152,MIN(S151+P152,IF(O152=O151,Q151,ROUND(-PMT(((1+O152/CP)^(CP/periods_per_year))-1,nper-M152+1,S151),2)))))</f>
        <v>711.32</v>
      </c>
      <c r="R152" s="20">
        <f t="shared" si="14"/>
        <v>440.42000000000007</v>
      </c>
      <c r="S152" s="20">
        <f t="shared" si="15"/>
        <v>107920.04999999989</v>
      </c>
    </row>
    <row r="153" spans="1:19" x14ac:dyDescent="0.2">
      <c r="A153" s="10">
        <f t="shared" si="8"/>
        <v>117</v>
      </c>
      <c r="B153" s="11">
        <f t="shared" si="9"/>
        <v>46997</v>
      </c>
      <c r="C153" s="15" t="str">
        <f t="shared" si="10"/>
        <v/>
      </c>
      <c r="D153" s="12">
        <f>IF(A153="","",IF(variable,IF(OR(A153=1,A153&lt;$I$18*periods_per_year),start_rate,MIN($I$19,IF(MOD(A153-1,$I$21)=0,MAX($I$20,D152+$I$22),D152))),start_rate))</f>
        <v>0.03</v>
      </c>
      <c r="E153" s="13">
        <f t="shared" si="11"/>
        <v>262.02</v>
      </c>
      <c r="F153" s="13">
        <f>IF(A153="","",IF(A153=nper,J152+E153,MIN(J152+E153,IF(D153=D152,F152,IF($E$8="Acc Bi-Weekly",ROUND((-PMT(((1+D153/CP)^(CP/12))-1,(nper-A153+1)*12/26,J152))/2,2),IF($E$8="Acc Weekly",ROUND((-PMT(((1+D153/CP)^(CP/12))-1,(nper-A153+1)*12/52,J152))/4,2),ROUND(-PMT(((1+D153/CP)^(CP/periods_per_year))-1,nper-A153+1,J152),2)))))))</f>
        <v>711.32</v>
      </c>
      <c r="G153" s="13">
        <f>IF(OR(A153="",A153&lt;$X$2),"",IF(J152&lt;=F153,0,IF(IF(AND(A153&gt;=$X$2,MOD(A153-$X$2,int)=0),$X$3,0)+F153&gt;=J152+E153,J152+E153-F153,IF(AND(A153&gt;=$X$2,MOD(A153-$X$2,int)=0),$X$3,0)+IF(IF(AND(A153&gt;=$X$2,MOD(A153-$X$2,int)=0),$X$3,0)+IF(MOD(A153-$X$6,periods_per_year)=0,$X$5,0)+F153&lt;J152+E153,IF(MOD(A153-$X$6,periods_per_year)=0,$X$5,0),J152+E153-IF(AND(A153&gt;=$X$2,MOD(A153-$X$2,int)=0),$X$3,0)-F153))))</f>
        <v>0</v>
      </c>
      <c r="H153" s="14"/>
      <c r="I153" s="13">
        <f t="shared" si="12"/>
        <v>449.30000000000007</v>
      </c>
      <c r="J153" s="13">
        <f t="shared" si="13"/>
        <v>104356.83999999989</v>
      </c>
      <c r="M153" s="17">
        <f>IF(S152="","",IF(OR(M152&gt;=nper,ROUND(S152,2)&lt;=0),"",M152+1))</f>
        <v>110</v>
      </c>
      <c r="N153" s="18">
        <f>IF(M153="","",IF(OR(periods_per_year=26,periods_per_year=52),IF(periods_per_year=26,IF(M153=1,fpdate,N152+14),IF(periods_per_year=52,IF(M153=1,fpdate,N152+7),"n/a")),IF(periods_per_year=24,DATE(YEAR(fpdate),MONTH(fpdate)+(M153-1)/2+IF(AND(DAY(fpdate)&gt;=15,MOD(M153,2)=0),1,0),IF(MOD(M153,2)=0,IF(DAY(fpdate)&gt;=15,DAY(fpdate)-14,DAY(fpdate)+14),DAY(fpdate))),IF(DAY(DATE(YEAR(fpdate),MONTH(fpdate)+M153-1,DAY(fpdate)))&lt;&gt;DAY(fpdate),DATE(YEAR(fpdate),MONTH(fpdate)+M153,0),DATE(YEAR(fpdate),MONTH(fpdate)+M153-1,DAY(fpdate))))))</f>
        <v>46784</v>
      </c>
      <c r="O153" s="19">
        <f>IF(M153="","",IF(variable,IF(M153&lt;MortgageCalculator!$I$18*periods_per_year,start_rate,IF(MortgageCalculator!$I$22&gt;=0,MIN(MortgageCalculator!$I$19,start_rate+MortgageCalculator!$I$22*ROUNDUP((M153-MortgageCalculator!$I$18*periods_per_year)/MortgageCalculator!$I$21,0)),MAX(MortgageCalculator!$I$20,start_rate+MortgageCalculator!$I$22*ROUNDUP((M153-MortgageCalculator!$I$18*periods_per_year)/MortgageCalculator!$I$21,0)))),start_rate))</f>
        <v>0.03</v>
      </c>
      <c r="P153" s="20">
        <f>IF(M153="","",ROUND((((1+O153/CP)^(CP/periods_per_year))-1)*S152,2))</f>
        <v>269.8</v>
      </c>
      <c r="Q153" s="20">
        <f>IF(M153="","",IF(M153=nper,S152+P153,MIN(S152+P153,IF(O153=O152,Q152,ROUND(-PMT(((1+O153/CP)^(CP/periods_per_year))-1,nper-M153+1,S152),2)))))</f>
        <v>711.32</v>
      </c>
      <c r="R153" s="20">
        <f t="shared" si="14"/>
        <v>441.52000000000004</v>
      </c>
      <c r="S153" s="20">
        <f t="shared" si="15"/>
        <v>107478.52999999988</v>
      </c>
    </row>
    <row r="154" spans="1:19" x14ac:dyDescent="0.2">
      <c r="A154" s="10">
        <f t="shared" si="8"/>
        <v>118</v>
      </c>
      <c r="B154" s="11">
        <f t="shared" si="9"/>
        <v>47027</v>
      </c>
      <c r="C154" s="15" t="str">
        <f t="shared" si="10"/>
        <v/>
      </c>
      <c r="D154" s="12">
        <f>IF(A154="","",IF(variable,IF(OR(A154=1,A154&lt;$I$18*periods_per_year),start_rate,MIN($I$19,IF(MOD(A154-1,$I$21)=0,MAX($I$20,D153+$I$22),D153))),start_rate))</f>
        <v>0.03</v>
      </c>
      <c r="E154" s="13">
        <f t="shared" si="11"/>
        <v>260.89</v>
      </c>
      <c r="F154" s="13">
        <f>IF(A154="","",IF(A154=nper,J153+E154,MIN(J153+E154,IF(D154=D153,F153,IF($E$8="Acc Bi-Weekly",ROUND((-PMT(((1+D154/CP)^(CP/12))-1,(nper-A154+1)*12/26,J153))/2,2),IF($E$8="Acc Weekly",ROUND((-PMT(((1+D154/CP)^(CP/12))-1,(nper-A154+1)*12/52,J153))/4,2),ROUND(-PMT(((1+D154/CP)^(CP/periods_per_year))-1,nper-A154+1,J153),2)))))))</f>
        <v>711.32</v>
      </c>
      <c r="G154" s="13">
        <f>IF(OR(A154="",A154&lt;$X$2),"",IF(J153&lt;=F154,0,IF(IF(AND(A154&gt;=$X$2,MOD(A154-$X$2,int)=0),$X$3,0)+F154&gt;=J153+E154,J153+E154-F154,IF(AND(A154&gt;=$X$2,MOD(A154-$X$2,int)=0),$X$3,0)+IF(IF(AND(A154&gt;=$X$2,MOD(A154-$X$2,int)=0),$X$3,0)+IF(MOD(A154-$X$6,periods_per_year)=0,$X$5,0)+F154&lt;J153+E154,IF(MOD(A154-$X$6,periods_per_year)=0,$X$5,0),J153+E154-IF(AND(A154&gt;=$X$2,MOD(A154-$X$2,int)=0),$X$3,0)-F154))))</f>
        <v>0</v>
      </c>
      <c r="H154" s="14"/>
      <c r="I154" s="13">
        <f t="shared" si="12"/>
        <v>450.43000000000006</v>
      </c>
      <c r="J154" s="13">
        <f t="shared" si="13"/>
        <v>103906.4099999999</v>
      </c>
      <c r="M154" s="17">
        <f>IF(S153="","",IF(OR(M153&gt;=nper,ROUND(S153,2)&lt;=0),"",M153+1))</f>
        <v>111</v>
      </c>
      <c r="N154" s="18">
        <f>IF(M154="","",IF(OR(periods_per_year=26,periods_per_year=52),IF(periods_per_year=26,IF(M154=1,fpdate,N153+14),IF(periods_per_year=52,IF(M154=1,fpdate,N153+7),"n/a")),IF(periods_per_year=24,DATE(YEAR(fpdate),MONTH(fpdate)+(M154-1)/2+IF(AND(DAY(fpdate)&gt;=15,MOD(M154,2)=0),1,0),IF(MOD(M154,2)=0,IF(DAY(fpdate)&gt;=15,DAY(fpdate)-14,DAY(fpdate)+14),DAY(fpdate))),IF(DAY(DATE(YEAR(fpdate),MONTH(fpdate)+M154-1,DAY(fpdate)))&lt;&gt;DAY(fpdate),DATE(YEAR(fpdate),MONTH(fpdate)+M154,0),DATE(YEAR(fpdate),MONTH(fpdate)+M154-1,DAY(fpdate))))))</f>
        <v>46813</v>
      </c>
      <c r="O154" s="19">
        <f>IF(M154="","",IF(variable,IF(M154&lt;MortgageCalculator!$I$18*periods_per_year,start_rate,IF(MortgageCalculator!$I$22&gt;=0,MIN(MortgageCalculator!$I$19,start_rate+MortgageCalculator!$I$22*ROUNDUP((M154-MortgageCalculator!$I$18*periods_per_year)/MortgageCalculator!$I$21,0)),MAX(MortgageCalculator!$I$20,start_rate+MortgageCalculator!$I$22*ROUNDUP((M154-MortgageCalculator!$I$18*periods_per_year)/MortgageCalculator!$I$21,0)))),start_rate))</f>
        <v>0.03</v>
      </c>
      <c r="P154" s="20">
        <f>IF(M154="","",ROUND((((1+O154/CP)^(CP/periods_per_year))-1)*S153,2))</f>
        <v>268.7</v>
      </c>
      <c r="Q154" s="20">
        <f>IF(M154="","",IF(M154=nper,S153+P154,MIN(S153+P154,IF(O154=O153,Q153,ROUND(-PMT(((1+O154/CP)^(CP/periods_per_year))-1,nper-M154+1,S153),2)))))</f>
        <v>711.32</v>
      </c>
      <c r="R154" s="20">
        <f t="shared" si="14"/>
        <v>442.62000000000006</v>
      </c>
      <c r="S154" s="20">
        <f t="shared" si="15"/>
        <v>107035.90999999989</v>
      </c>
    </row>
    <row r="155" spans="1:19" x14ac:dyDescent="0.2">
      <c r="A155" s="10">
        <f t="shared" si="8"/>
        <v>119</v>
      </c>
      <c r="B155" s="11">
        <f t="shared" si="9"/>
        <v>47058</v>
      </c>
      <c r="C155" s="15" t="str">
        <f t="shared" si="10"/>
        <v/>
      </c>
      <c r="D155" s="12">
        <f>IF(A155="","",IF(variable,IF(OR(A155=1,A155&lt;$I$18*periods_per_year),start_rate,MIN($I$19,IF(MOD(A155-1,$I$21)=0,MAX($I$20,D154+$I$22),D154))),start_rate))</f>
        <v>0.03</v>
      </c>
      <c r="E155" s="13">
        <f t="shared" si="11"/>
        <v>259.77</v>
      </c>
      <c r="F155" s="13">
        <f>IF(A155="","",IF(A155=nper,J154+E155,MIN(J154+E155,IF(D155=D154,F154,IF($E$8="Acc Bi-Weekly",ROUND((-PMT(((1+D155/CP)^(CP/12))-1,(nper-A155+1)*12/26,J154))/2,2),IF($E$8="Acc Weekly",ROUND((-PMT(((1+D155/CP)^(CP/12))-1,(nper-A155+1)*12/52,J154))/4,2),ROUND(-PMT(((1+D155/CP)^(CP/periods_per_year))-1,nper-A155+1,J154),2)))))))</f>
        <v>711.32</v>
      </c>
      <c r="G155" s="13">
        <f>IF(OR(A155="",A155&lt;$X$2),"",IF(J154&lt;=F155,0,IF(IF(AND(A155&gt;=$X$2,MOD(A155-$X$2,int)=0),$X$3,0)+F155&gt;=J154+E155,J154+E155-F155,IF(AND(A155&gt;=$X$2,MOD(A155-$X$2,int)=0),$X$3,0)+IF(IF(AND(A155&gt;=$X$2,MOD(A155-$X$2,int)=0),$X$3,0)+IF(MOD(A155-$X$6,periods_per_year)=0,$X$5,0)+F155&lt;J154+E155,IF(MOD(A155-$X$6,periods_per_year)=0,$X$5,0),J154+E155-IF(AND(A155&gt;=$X$2,MOD(A155-$X$2,int)=0),$X$3,0)-F155))))</f>
        <v>0</v>
      </c>
      <c r="H155" s="14"/>
      <c r="I155" s="13">
        <f t="shared" si="12"/>
        <v>451.55000000000007</v>
      </c>
      <c r="J155" s="13">
        <f t="shared" si="13"/>
        <v>103454.8599999999</v>
      </c>
      <c r="M155" s="17">
        <f>IF(S154="","",IF(OR(M154&gt;=nper,ROUND(S154,2)&lt;=0),"",M154+1))</f>
        <v>112</v>
      </c>
      <c r="N155" s="18">
        <f>IF(M155="","",IF(OR(periods_per_year=26,periods_per_year=52),IF(periods_per_year=26,IF(M155=1,fpdate,N154+14),IF(periods_per_year=52,IF(M155=1,fpdate,N154+7),"n/a")),IF(periods_per_year=24,DATE(YEAR(fpdate),MONTH(fpdate)+(M155-1)/2+IF(AND(DAY(fpdate)&gt;=15,MOD(M155,2)=0),1,0),IF(MOD(M155,2)=0,IF(DAY(fpdate)&gt;=15,DAY(fpdate)-14,DAY(fpdate)+14),DAY(fpdate))),IF(DAY(DATE(YEAR(fpdate),MONTH(fpdate)+M155-1,DAY(fpdate)))&lt;&gt;DAY(fpdate),DATE(YEAR(fpdate),MONTH(fpdate)+M155,0),DATE(YEAR(fpdate),MONTH(fpdate)+M155-1,DAY(fpdate))))))</f>
        <v>46844</v>
      </c>
      <c r="O155" s="19">
        <f>IF(M155="","",IF(variable,IF(M155&lt;MortgageCalculator!$I$18*periods_per_year,start_rate,IF(MortgageCalculator!$I$22&gt;=0,MIN(MortgageCalculator!$I$19,start_rate+MortgageCalculator!$I$22*ROUNDUP((M155-MortgageCalculator!$I$18*periods_per_year)/MortgageCalculator!$I$21,0)),MAX(MortgageCalculator!$I$20,start_rate+MortgageCalculator!$I$22*ROUNDUP((M155-MortgageCalculator!$I$18*periods_per_year)/MortgageCalculator!$I$21,0)))),start_rate))</f>
        <v>0.03</v>
      </c>
      <c r="P155" s="20">
        <f>IF(M155="","",ROUND((((1+O155/CP)^(CP/periods_per_year))-1)*S154,2))</f>
        <v>267.58999999999997</v>
      </c>
      <c r="Q155" s="20">
        <f>IF(M155="","",IF(M155=nper,S154+P155,MIN(S154+P155,IF(O155=O154,Q154,ROUND(-PMT(((1+O155/CP)^(CP/periods_per_year))-1,nper-M155+1,S154),2)))))</f>
        <v>711.32</v>
      </c>
      <c r="R155" s="20">
        <f t="shared" si="14"/>
        <v>443.73000000000008</v>
      </c>
      <c r="S155" s="20">
        <f t="shared" si="15"/>
        <v>106592.17999999989</v>
      </c>
    </row>
    <row r="156" spans="1:19" x14ac:dyDescent="0.2">
      <c r="A156" s="10">
        <f t="shared" si="8"/>
        <v>120</v>
      </c>
      <c r="B156" s="11">
        <f t="shared" si="9"/>
        <v>47088</v>
      </c>
      <c r="C156" s="15">
        <f t="shared" si="10"/>
        <v>10</v>
      </c>
      <c r="D156" s="12">
        <f>IF(A156="","",IF(variable,IF(OR(A156=1,A156&lt;$I$18*periods_per_year),start_rate,MIN($I$19,IF(MOD(A156-1,$I$21)=0,MAX($I$20,D155+$I$22),D155))),start_rate))</f>
        <v>0.03</v>
      </c>
      <c r="E156" s="13">
        <f t="shared" si="11"/>
        <v>258.64</v>
      </c>
      <c r="F156" s="13">
        <f>IF(A156="","",IF(A156=nper,J155+E156,MIN(J155+E156,IF(D156=D155,F155,IF($E$8="Acc Bi-Weekly",ROUND((-PMT(((1+D156/CP)^(CP/12))-1,(nper-A156+1)*12/26,J155))/2,2),IF($E$8="Acc Weekly",ROUND((-PMT(((1+D156/CP)^(CP/12))-1,(nper-A156+1)*12/52,J155))/4,2),ROUND(-PMT(((1+D156/CP)^(CP/periods_per_year))-1,nper-A156+1,J155),2)))))))</f>
        <v>711.32</v>
      </c>
      <c r="G156" s="13">
        <f>IF(OR(A156="",A156&lt;$X$2),"",IF(J155&lt;=F156,0,IF(IF(AND(A156&gt;=$X$2,MOD(A156-$X$2,int)=0),$X$3,0)+F156&gt;=J155+E156,J155+E156-F156,IF(AND(A156&gt;=$X$2,MOD(A156-$X$2,int)=0),$X$3,0)+IF(IF(AND(A156&gt;=$X$2,MOD(A156-$X$2,int)=0),$X$3,0)+IF(MOD(A156-$X$6,periods_per_year)=0,$X$5,0)+F156&lt;J155+E156,IF(MOD(A156-$X$6,periods_per_year)=0,$X$5,0),J155+E156-IF(AND(A156&gt;=$X$2,MOD(A156-$X$2,int)=0),$X$3,0)-F156))))</f>
        <v>0</v>
      </c>
      <c r="H156" s="14"/>
      <c r="I156" s="13">
        <f t="shared" si="12"/>
        <v>452.68000000000006</v>
      </c>
      <c r="J156" s="13">
        <f t="shared" si="13"/>
        <v>103002.17999999991</v>
      </c>
      <c r="M156" s="17">
        <f>IF(S155="","",IF(OR(M155&gt;=nper,ROUND(S155,2)&lt;=0),"",M155+1))</f>
        <v>113</v>
      </c>
      <c r="N156" s="18">
        <f>IF(M156="","",IF(OR(periods_per_year=26,periods_per_year=52),IF(periods_per_year=26,IF(M156=1,fpdate,N155+14),IF(periods_per_year=52,IF(M156=1,fpdate,N155+7),"n/a")),IF(periods_per_year=24,DATE(YEAR(fpdate),MONTH(fpdate)+(M156-1)/2+IF(AND(DAY(fpdate)&gt;=15,MOD(M156,2)=0),1,0),IF(MOD(M156,2)=0,IF(DAY(fpdate)&gt;=15,DAY(fpdate)-14,DAY(fpdate)+14),DAY(fpdate))),IF(DAY(DATE(YEAR(fpdate),MONTH(fpdate)+M156-1,DAY(fpdate)))&lt;&gt;DAY(fpdate),DATE(YEAR(fpdate),MONTH(fpdate)+M156,0),DATE(YEAR(fpdate),MONTH(fpdate)+M156-1,DAY(fpdate))))))</f>
        <v>46874</v>
      </c>
      <c r="O156" s="19">
        <f>IF(M156="","",IF(variable,IF(M156&lt;MortgageCalculator!$I$18*periods_per_year,start_rate,IF(MortgageCalculator!$I$22&gt;=0,MIN(MortgageCalculator!$I$19,start_rate+MortgageCalculator!$I$22*ROUNDUP((M156-MortgageCalculator!$I$18*periods_per_year)/MortgageCalculator!$I$21,0)),MAX(MortgageCalculator!$I$20,start_rate+MortgageCalculator!$I$22*ROUNDUP((M156-MortgageCalculator!$I$18*periods_per_year)/MortgageCalculator!$I$21,0)))),start_rate))</f>
        <v>0.03</v>
      </c>
      <c r="P156" s="20">
        <f>IF(M156="","",ROUND((((1+O156/CP)^(CP/periods_per_year))-1)*S155,2))</f>
        <v>266.48</v>
      </c>
      <c r="Q156" s="20">
        <f>IF(M156="","",IF(M156=nper,S155+P156,MIN(S155+P156,IF(O156=O155,Q155,ROUND(-PMT(((1+O156/CP)^(CP/periods_per_year))-1,nper-M156+1,S155),2)))))</f>
        <v>711.32</v>
      </c>
      <c r="R156" s="20">
        <f t="shared" si="14"/>
        <v>444.84000000000003</v>
      </c>
      <c r="S156" s="20">
        <f t="shared" si="15"/>
        <v>106147.33999999989</v>
      </c>
    </row>
    <row r="157" spans="1:19" x14ac:dyDescent="0.2">
      <c r="A157" s="10">
        <f t="shared" si="8"/>
        <v>121</v>
      </c>
      <c r="B157" s="11">
        <f t="shared" si="9"/>
        <v>47119</v>
      </c>
      <c r="C157" s="15" t="str">
        <f t="shared" si="10"/>
        <v/>
      </c>
      <c r="D157" s="12">
        <f>IF(A157="","",IF(variable,IF(OR(A157=1,A157&lt;$I$18*periods_per_year),start_rate,MIN($I$19,IF(MOD(A157-1,$I$21)=0,MAX($I$20,D156+$I$22),D156))),start_rate))</f>
        <v>0.03</v>
      </c>
      <c r="E157" s="13">
        <f t="shared" si="11"/>
        <v>257.51</v>
      </c>
      <c r="F157" s="13">
        <f>IF(A157="","",IF(A157=nper,J156+E157,MIN(J156+E157,IF(D157=D156,F156,IF($E$8="Acc Bi-Weekly",ROUND((-PMT(((1+D157/CP)^(CP/12))-1,(nper-A157+1)*12/26,J156))/2,2),IF($E$8="Acc Weekly",ROUND((-PMT(((1+D157/CP)^(CP/12))-1,(nper-A157+1)*12/52,J156))/4,2),ROUND(-PMT(((1+D157/CP)^(CP/periods_per_year))-1,nper-A157+1,J156),2)))))))</f>
        <v>711.32</v>
      </c>
      <c r="G157" s="13">
        <f>IF(OR(A157="",A157&lt;$X$2),"",IF(J156&lt;=F157,0,IF(IF(AND(A157&gt;=$X$2,MOD(A157-$X$2,int)=0),$X$3,0)+F157&gt;=J156+E157,J156+E157-F157,IF(AND(A157&gt;=$X$2,MOD(A157-$X$2,int)=0),$X$3,0)+IF(IF(AND(A157&gt;=$X$2,MOD(A157-$X$2,int)=0),$X$3,0)+IF(MOD(A157-$X$6,periods_per_year)=0,$X$5,0)+F157&lt;J156+E157,IF(MOD(A157-$X$6,periods_per_year)=0,$X$5,0),J156+E157-IF(AND(A157&gt;=$X$2,MOD(A157-$X$2,int)=0),$X$3,0)-F157))))</f>
        <v>0</v>
      </c>
      <c r="H157" s="14"/>
      <c r="I157" s="13">
        <f t="shared" si="12"/>
        <v>453.81000000000006</v>
      </c>
      <c r="J157" s="13">
        <f t="shared" si="13"/>
        <v>102548.36999999991</v>
      </c>
      <c r="M157" s="17">
        <f>IF(S156="","",IF(OR(M156&gt;=nper,ROUND(S156,2)&lt;=0),"",M156+1))</f>
        <v>114</v>
      </c>
      <c r="N157" s="18">
        <f>IF(M157="","",IF(OR(periods_per_year=26,periods_per_year=52),IF(periods_per_year=26,IF(M157=1,fpdate,N156+14),IF(periods_per_year=52,IF(M157=1,fpdate,N156+7),"n/a")),IF(periods_per_year=24,DATE(YEAR(fpdate),MONTH(fpdate)+(M157-1)/2+IF(AND(DAY(fpdate)&gt;=15,MOD(M157,2)=0),1,0),IF(MOD(M157,2)=0,IF(DAY(fpdate)&gt;=15,DAY(fpdate)-14,DAY(fpdate)+14),DAY(fpdate))),IF(DAY(DATE(YEAR(fpdate),MONTH(fpdate)+M157-1,DAY(fpdate)))&lt;&gt;DAY(fpdate),DATE(YEAR(fpdate),MONTH(fpdate)+M157,0),DATE(YEAR(fpdate),MONTH(fpdate)+M157-1,DAY(fpdate))))))</f>
        <v>46905</v>
      </c>
      <c r="O157" s="19">
        <f>IF(M157="","",IF(variable,IF(M157&lt;MortgageCalculator!$I$18*periods_per_year,start_rate,IF(MortgageCalculator!$I$22&gt;=0,MIN(MortgageCalculator!$I$19,start_rate+MortgageCalculator!$I$22*ROUNDUP((M157-MortgageCalculator!$I$18*periods_per_year)/MortgageCalculator!$I$21,0)),MAX(MortgageCalculator!$I$20,start_rate+MortgageCalculator!$I$22*ROUNDUP((M157-MortgageCalculator!$I$18*periods_per_year)/MortgageCalculator!$I$21,0)))),start_rate))</f>
        <v>0.03</v>
      </c>
      <c r="P157" s="20">
        <f>IF(M157="","",ROUND((((1+O157/CP)^(CP/periods_per_year))-1)*S156,2))</f>
        <v>265.37</v>
      </c>
      <c r="Q157" s="20">
        <f>IF(M157="","",IF(M157=nper,S156+P157,MIN(S156+P157,IF(O157=O156,Q156,ROUND(-PMT(((1+O157/CP)^(CP/periods_per_year))-1,nper-M157+1,S156),2)))))</f>
        <v>711.32</v>
      </c>
      <c r="R157" s="20">
        <f t="shared" si="14"/>
        <v>445.95000000000005</v>
      </c>
      <c r="S157" s="20">
        <f t="shared" si="15"/>
        <v>105701.3899999999</v>
      </c>
    </row>
    <row r="158" spans="1:19" x14ac:dyDescent="0.2">
      <c r="A158" s="10">
        <f t="shared" si="8"/>
        <v>122</v>
      </c>
      <c r="B158" s="11">
        <f t="shared" si="9"/>
        <v>47150</v>
      </c>
      <c r="C158" s="15" t="str">
        <f t="shared" si="10"/>
        <v/>
      </c>
      <c r="D158" s="12">
        <f>IF(A158="","",IF(variable,IF(OR(A158=1,A158&lt;$I$18*periods_per_year),start_rate,MIN($I$19,IF(MOD(A158-1,$I$21)=0,MAX($I$20,D157+$I$22),D157))),start_rate))</f>
        <v>0.03</v>
      </c>
      <c r="E158" s="13">
        <f t="shared" si="11"/>
        <v>256.37</v>
      </c>
      <c r="F158" s="13">
        <f>IF(A158="","",IF(A158=nper,J157+E158,MIN(J157+E158,IF(D158=D157,F157,IF($E$8="Acc Bi-Weekly",ROUND((-PMT(((1+D158/CP)^(CP/12))-1,(nper-A158+1)*12/26,J157))/2,2),IF($E$8="Acc Weekly",ROUND((-PMT(((1+D158/CP)^(CP/12))-1,(nper-A158+1)*12/52,J157))/4,2),ROUND(-PMT(((1+D158/CP)^(CP/periods_per_year))-1,nper-A158+1,J157),2)))))))</f>
        <v>711.32</v>
      </c>
      <c r="G158" s="13">
        <f>IF(OR(A158="",A158&lt;$X$2),"",IF(J157&lt;=F158,0,IF(IF(AND(A158&gt;=$X$2,MOD(A158-$X$2,int)=0),$X$3,0)+F158&gt;=J157+E158,J157+E158-F158,IF(AND(A158&gt;=$X$2,MOD(A158-$X$2,int)=0),$X$3,0)+IF(IF(AND(A158&gt;=$X$2,MOD(A158-$X$2,int)=0),$X$3,0)+IF(MOD(A158-$X$6,periods_per_year)=0,$X$5,0)+F158&lt;J157+E158,IF(MOD(A158-$X$6,periods_per_year)=0,$X$5,0),J157+E158-IF(AND(A158&gt;=$X$2,MOD(A158-$X$2,int)=0),$X$3,0)-F158))))</f>
        <v>0</v>
      </c>
      <c r="H158" s="14"/>
      <c r="I158" s="13">
        <f t="shared" si="12"/>
        <v>454.95000000000005</v>
      </c>
      <c r="J158" s="13">
        <f t="shared" si="13"/>
        <v>102093.41999999991</v>
      </c>
      <c r="M158" s="17">
        <f>IF(S157="","",IF(OR(M157&gt;=nper,ROUND(S157,2)&lt;=0),"",M157+1))</f>
        <v>115</v>
      </c>
      <c r="N158" s="18">
        <f>IF(M158="","",IF(OR(periods_per_year=26,periods_per_year=52),IF(periods_per_year=26,IF(M158=1,fpdate,N157+14),IF(periods_per_year=52,IF(M158=1,fpdate,N157+7),"n/a")),IF(periods_per_year=24,DATE(YEAR(fpdate),MONTH(fpdate)+(M158-1)/2+IF(AND(DAY(fpdate)&gt;=15,MOD(M158,2)=0),1,0),IF(MOD(M158,2)=0,IF(DAY(fpdate)&gt;=15,DAY(fpdate)-14,DAY(fpdate)+14),DAY(fpdate))),IF(DAY(DATE(YEAR(fpdate),MONTH(fpdate)+M158-1,DAY(fpdate)))&lt;&gt;DAY(fpdate),DATE(YEAR(fpdate),MONTH(fpdate)+M158,0),DATE(YEAR(fpdate),MONTH(fpdate)+M158-1,DAY(fpdate))))))</f>
        <v>46935</v>
      </c>
      <c r="O158" s="19">
        <f>IF(M158="","",IF(variable,IF(M158&lt;MortgageCalculator!$I$18*periods_per_year,start_rate,IF(MortgageCalculator!$I$22&gt;=0,MIN(MortgageCalculator!$I$19,start_rate+MortgageCalculator!$I$22*ROUNDUP((M158-MortgageCalculator!$I$18*periods_per_year)/MortgageCalculator!$I$21,0)),MAX(MortgageCalculator!$I$20,start_rate+MortgageCalculator!$I$22*ROUNDUP((M158-MortgageCalculator!$I$18*periods_per_year)/MortgageCalculator!$I$21,0)))),start_rate))</f>
        <v>0.03</v>
      </c>
      <c r="P158" s="20">
        <f>IF(M158="","",ROUND((((1+O158/CP)^(CP/periods_per_year))-1)*S157,2))</f>
        <v>264.25</v>
      </c>
      <c r="Q158" s="20">
        <f>IF(M158="","",IF(M158=nper,S157+P158,MIN(S157+P158,IF(O158=O157,Q157,ROUND(-PMT(((1+O158/CP)^(CP/periods_per_year))-1,nper-M158+1,S157),2)))))</f>
        <v>711.32</v>
      </c>
      <c r="R158" s="20">
        <f t="shared" si="14"/>
        <v>447.07000000000005</v>
      </c>
      <c r="S158" s="20">
        <f t="shared" si="15"/>
        <v>105254.31999999989</v>
      </c>
    </row>
    <row r="159" spans="1:19" x14ac:dyDescent="0.2">
      <c r="A159" s="10">
        <f t="shared" si="8"/>
        <v>123</v>
      </c>
      <c r="B159" s="11">
        <f t="shared" si="9"/>
        <v>47178</v>
      </c>
      <c r="C159" s="15" t="str">
        <f t="shared" si="10"/>
        <v/>
      </c>
      <c r="D159" s="12">
        <f>IF(A159="","",IF(variable,IF(OR(A159=1,A159&lt;$I$18*periods_per_year),start_rate,MIN($I$19,IF(MOD(A159-1,$I$21)=0,MAX($I$20,D158+$I$22),D158))),start_rate))</f>
        <v>0.03</v>
      </c>
      <c r="E159" s="13">
        <f t="shared" si="11"/>
        <v>255.23</v>
      </c>
      <c r="F159" s="13">
        <f>IF(A159="","",IF(A159=nper,J158+E159,MIN(J158+E159,IF(D159=D158,F158,IF($E$8="Acc Bi-Weekly",ROUND((-PMT(((1+D159/CP)^(CP/12))-1,(nper-A159+1)*12/26,J158))/2,2),IF($E$8="Acc Weekly",ROUND((-PMT(((1+D159/CP)^(CP/12))-1,(nper-A159+1)*12/52,J158))/4,2),ROUND(-PMT(((1+D159/CP)^(CP/periods_per_year))-1,nper-A159+1,J158),2)))))))</f>
        <v>711.32</v>
      </c>
      <c r="G159" s="13">
        <f>IF(OR(A159="",A159&lt;$X$2),"",IF(J158&lt;=F159,0,IF(IF(AND(A159&gt;=$X$2,MOD(A159-$X$2,int)=0),$X$3,0)+F159&gt;=J158+E159,J158+E159-F159,IF(AND(A159&gt;=$X$2,MOD(A159-$X$2,int)=0),$X$3,0)+IF(IF(AND(A159&gt;=$X$2,MOD(A159-$X$2,int)=0),$X$3,0)+IF(MOD(A159-$X$6,periods_per_year)=0,$X$5,0)+F159&lt;J158+E159,IF(MOD(A159-$X$6,periods_per_year)=0,$X$5,0),J158+E159-IF(AND(A159&gt;=$X$2,MOD(A159-$X$2,int)=0),$X$3,0)-F159))))</f>
        <v>0</v>
      </c>
      <c r="H159" s="14"/>
      <c r="I159" s="13">
        <f t="shared" si="12"/>
        <v>456.09000000000003</v>
      </c>
      <c r="J159" s="13">
        <f t="shared" si="13"/>
        <v>101637.32999999991</v>
      </c>
      <c r="M159" s="17">
        <f>IF(S158="","",IF(OR(M158&gt;=nper,ROUND(S158,2)&lt;=0),"",M158+1))</f>
        <v>116</v>
      </c>
      <c r="N159" s="18">
        <f>IF(M159="","",IF(OR(periods_per_year=26,periods_per_year=52),IF(periods_per_year=26,IF(M159=1,fpdate,N158+14),IF(periods_per_year=52,IF(M159=1,fpdate,N158+7),"n/a")),IF(periods_per_year=24,DATE(YEAR(fpdate),MONTH(fpdate)+(M159-1)/2+IF(AND(DAY(fpdate)&gt;=15,MOD(M159,2)=0),1,0),IF(MOD(M159,2)=0,IF(DAY(fpdate)&gt;=15,DAY(fpdate)-14,DAY(fpdate)+14),DAY(fpdate))),IF(DAY(DATE(YEAR(fpdate),MONTH(fpdate)+M159-1,DAY(fpdate)))&lt;&gt;DAY(fpdate),DATE(YEAR(fpdate),MONTH(fpdate)+M159,0),DATE(YEAR(fpdate),MONTH(fpdate)+M159-1,DAY(fpdate))))))</f>
        <v>46966</v>
      </c>
      <c r="O159" s="19">
        <f>IF(M159="","",IF(variable,IF(M159&lt;MortgageCalculator!$I$18*periods_per_year,start_rate,IF(MortgageCalculator!$I$22&gt;=0,MIN(MortgageCalculator!$I$19,start_rate+MortgageCalculator!$I$22*ROUNDUP((M159-MortgageCalculator!$I$18*periods_per_year)/MortgageCalculator!$I$21,0)),MAX(MortgageCalculator!$I$20,start_rate+MortgageCalculator!$I$22*ROUNDUP((M159-MortgageCalculator!$I$18*periods_per_year)/MortgageCalculator!$I$21,0)))),start_rate))</f>
        <v>0.03</v>
      </c>
      <c r="P159" s="20">
        <f>IF(M159="","",ROUND((((1+O159/CP)^(CP/periods_per_year))-1)*S158,2))</f>
        <v>263.14</v>
      </c>
      <c r="Q159" s="20">
        <f>IF(M159="","",IF(M159=nper,S158+P159,MIN(S158+P159,IF(O159=O158,Q158,ROUND(-PMT(((1+O159/CP)^(CP/periods_per_year))-1,nper-M159+1,S158),2)))))</f>
        <v>711.32</v>
      </c>
      <c r="R159" s="20">
        <f t="shared" si="14"/>
        <v>448.18000000000006</v>
      </c>
      <c r="S159" s="20">
        <f t="shared" si="15"/>
        <v>104806.1399999999</v>
      </c>
    </row>
    <row r="160" spans="1:19" x14ac:dyDescent="0.2">
      <c r="A160" s="10">
        <f t="shared" si="8"/>
        <v>124</v>
      </c>
      <c r="B160" s="11">
        <f t="shared" si="9"/>
        <v>47209</v>
      </c>
      <c r="C160" s="15" t="str">
        <f t="shared" si="10"/>
        <v/>
      </c>
      <c r="D160" s="12">
        <f>IF(A160="","",IF(variable,IF(OR(A160=1,A160&lt;$I$18*periods_per_year),start_rate,MIN($I$19,IF(MOD(A160-1,$I$21)=0,MAX($I$20,D159+$I$22),D159))),start_rate))</f>
        <v>0.03</v>
      </c>
      <c r="E160" s="13">
        <f t="shared" si="11"/>
        <v>254.09</v>
      </c>
      <c r="F160" s="13">
        <f>IF(A160="","",IF(A160=nper,J159+E160,MIN(J159+E160,IF(D160=D159,F159,IF($E$8="Acc Bi-Weekly",ROUND((-PMT(((1+D160/CP)^(CP/12))-1,(nper-A160+1)*12/26,J159))/2,2),IF($E$8="Acc Weekly",ROUND((-PMT(((1+D160/CP)^(CP/12))-1,(nper-A160+1)*12/52,J159))/4,2),ROUND(-PMT(((1+D160/CP)^(CP/periods_per_year))-1,nper-A160+1,J159),2)))))))</f>
        <v>711.32</v>
      </c>
      <c r="G160" s="13">
        <f>IF(OR(A160="",A160&lt;$X$2),"",IF(J159&lt;=F160,0,IF(IF(AND(A160&gt;=$X$2,MOD(A160-$X$2,int)=0),$X$3,0)+F160&gt;=J159+E160,J159+E160-F160,IF(AND(A160&gt;=$X$2,MOD(A160-$X$2,int)=0),$X$3,0)+IF(IF(AND(A160&gt;=$X$2,MOD(A160-$X$2,int)=0),$X$3,0)+IF(MOD(A160-$X$6,periods_per_year)=0,$X$5,0)+F160&lt;J159+E160,IF(MOD(A160-$X$6,periods_per_year)=0,$X$5,0),J159+E160-IF(AND(A160&gt;=$X$2,MOD(A160-$X$2,int)=0),$X$3,0)-F160))))</f>
        <v>0</v>
      </c>
      <c r="H160" s="14"/>
      <c r="I160" s="13">
        <f t="shared" si="12"/>
        <v>457.23</v>
      </c>
      <c r="J160" s="13">
        <f t="shared" si="13"/>
        <v>101180.09999999992</v>
      </c>
      <c r="M160" s="17">
        <f>IF(S159="","",IF(OR(M159&gt;=nper,ROUND(S159,2)&lt;=0),"",M159+1))</f>
        <v>117</v>
      </c>
      <c r="N160" s="18">
        <f>IF(M160="","",IF(OR(periods_per_year=26,periods_per_year=52),IF(periods_per_year=26,IF(M160=1,fpdate,N159+14),IF(periods_per_year=52,IF(M160=1,fpdate,N159+7),"n/a")),IF(periods_per_year=24,DATE(YEAR(fpdate),MONTH(fpdate)+(M160-1)/2+IF(AND(DAY(fpdate)&gt;=15,MOD(M160,2)=0),1,0),IF(MOD(M160,2)=0,IF(DAY(fpdate)&gt;=15,DAY(fpdate)-14,DAY(fpdate)+14),DAY(fpdate))),IF(DAY(DATE(YEAR(fpdate),MONTH(fpdate)+M160-1,DAY(fpdate)))&lt;&gt;DAY(fpdate),DATE(YEAR(fpdate),MONTH(fpdate)+M160,0),DATE(YEAR(fpdate),MONTH(fpdate)+M160-1,DAY(fpdate))))))</f>
        <v>46997</v>
      </c>
      <c r="O160" s="19">
        <f>IF(M160="","",IF(variable,IF(M160&lt;MortgageCalculator!$I$18*periods_per_year,start_rate,IF(MortgageCalculator!$I$22&gt;=0,MIN(MortgageCalculator!$I$19,start_rate+MortgageCalculator!$I$22*ROUNDUP((M160-MortgageCalculator!$I$18*periods_per_year)/MortgageCalculator!$I$21,0)),MAX(MortgageCalculator!$I$20,start_rate+MortgageCalculator!$I$22*ROUNDUP((M160-MortgageCalculator!$I$18*periods_per_year)/MortgageCalculator!$I$21,0)))),start_rate))</f>
        <v>0.03</v>
      </c>
      <c r="P160" s="20">
        <f>IF(M160="","",ROUND((((1+O160/CP)^(CP/periods_per_year))-1)*S159,2))</f>
        <v>262.02</v>
      </c>
      <c r="Q160" s="20">
        <f>IF(M160="","",IF(M160=nper,S159+P160,MIN(S159+P160,IF(O160=O159,Q159,ROUND(-PMT(((1+O160/CP)^(CP/periods_per_year))-1,nper-M160+1,S159),2)))))</f>
        <v>711.32</v>
      </c>
      <c r="R160" s="20">
        <f t="shared" si="14"/>
        <v>449.30000000000007</v>
      </c>
      <c r="S160" s="20">
        <f t="shared" si="15"/>
        <v>104356.83999999989</v>
      </c>
    </row>
    <row r="161" spans="1:19" x14ac:dyDescent="0.2">
      <c r="A161" s="10">
        <f t="shared" si="8"/>
        <v>125</v>
      </c>
      <c r="B161" s="11">
        <f t="shared" si="9"/>
        <v>47239</v>
      </c>
      <c r="C161" s="15" t="str">
        <f t="shared" si="10"/>
        <v/>
      </c>
      <c r="D161" s="12">
        <f>IF(A161="","",IF(variable,IF(OR(A161=1,A161&lt;$I$18*periods_per_year),start_rate,MIN($I$19,IF(MOD(A161-1,$I$21)=0,MAX($I$20,D160+$I$22),D160))),start_rate))</f>
        <v>0.03</v>
      </c>
      <c r="E161" s="13">
        <f t="shared" si="11"/>
        <v>252.95</v>
      </c>
      <c r="F161" s="13">
        <f>IF(A161="","",IF(A161=nper,J160+E161,MIN(J160+E161,IF(D161=D160,F160,IF($E$8="Acc Bi-Weekly",ROUND((-PMT(((1+D161/CP)^(CP/12))-1,(nper-A161+1)*12/26,J160))/2,2),IF($E$8="Acc Weekly",ROUND((-PMT(((1+D161/CP)^(CP/12))-1,(nper-A161+1)*12/52,J160))/4,2),ROUND(-PMT(((1+D161/CP)^(CP/periods_per_year))-1,nper-A161+1,J160),2)))))))</f>
        <v>711.32</v>
      </c>
      <c r="G161" s="13">
        <f>IF(OR(A161="",A161&lt;$X$2),"",IF(J160&lt;=F161,0,IF(IF(AND(A161&gt;=$X$2,MOD(A161-$X$2,int)=0),$X$3,0)+F161&gt;=J160+E161,J160+E161-F161,IF(AND(A161&gt;=$X$2,MOD(A161-$X$2,int)=0),$X$3,0)+IF(IF(AND(A161&gt;=$X$2,MOD(A161-$X$2,int)=0),$X$3,0)+IF(MOD(A161-$X$6,periods_per_year)=0,$X$5,0)+F161&lt;J160+E161,IF(MOD(A161-$X$6,periods_per_year)=0,$X$5,0),J160+E161-IF(AND(A161&gt;=$X$2,MOD(A161-$X$2,int)=0),$X$3,0)-F161))))</f>
        <v>0</v>
      </c>
      <c r="H161" s="14"/>
      <c r="I161" s="13">
        <f t="shared" si="12"/>
        <v>458.37000000000006</v>
      </c>
      <c r="J161" s="13">
        <f t="shared" si="13"/>
        <v>100721.72999999992</v>
      </c>
      <c r="M161" s="17">
        <f>IF(S160="","",IF(OR(M160&gt;=nper,ROUND(S160,2)&lt;=0),"",M160+1))</f>
        <v>118</v>
      </c>
      <c r="N161" s="18">
        <f>IF(M161="","",IF(OR(periods_per_year=26,periods_per_year=52),IF(periods_per_year=26,IF(M161=1,fpdate,N160+14),IF(periods_per_year=52,IF(M161=1,fpdate,N160+7),"n/a")),IF(periods_per_year=24,DATE(YEAR(fpdate),MONTH(fpdate)+(M161-1)/2+IF(AND(DAY(fpdate)&gt;=15,MOD(M161,2)=0),1,0),IF(MOD(M161,2)=0,IF(DAY(fpdate)&gt;=15,DAY(fpdate)-14,DAY(fpdate)+14),DAY(fpdate))),IF(DAY(DATE(YEAR(fpdate),MONTH(fpdate)+M161-1,DAY(fpdate)))&lt;&gt;DAY(fpdate),DATE(YEAR(fpdate),MONTH(fpdate)+M161,0),DATE(YEAR(fpdate),MONTH(fpdate)+M161-1,DAY(fpdate))))))</f>
        <v>47027</v>
      </c>
      <c r="O161" s="19">
        <f>IF(M161="","",IF(variable,IF(M161&lt;MortgageCalculator!$I$18*periods_per_year,start_rate,IF(MortgageCalculator!$I$22&gt;=0,MIN(MortgageCalculator!$I$19,start_rate+MortgageCalculator!$I$22*ROUNDUP((M161-MortgageCalculator!$I$18*periods_per_year)/MortgageCalculator!$I$21,0)),MAX(MortgageCalculator!$I$20,start_rate+MortgageCalculator!$I$22*ROUNDUP((M161-MortgageCalculator!$I$18*periods_per_year)/MortgageCalculator!$I$21,0)))),start_rate))</f>
        <v>0.03</v>
      </c>
      <c r="P161" s="20">
        <f>IF(M161="","",ROUND((((1+O161/CP)^(CP/periods_per_year))-1)*S160,2))</f>
        <v>260.89</v>
      </c>
      <c r="Q161" s="20">
        <f>IF(M161="","",IF(M161=nper,S160+P161,MIN(S160+P161,IF(O161=O160,Q160,ROUND(-PMT(((1+O161/CP)^(CP/periods_per_year))-1,nper-M161+1,S160),2)))))</f>
        <v>711.32</v>
      </c>
      <c r="R161" s="20">
        <f t="shared" si="14"/>
        <v>450.43000000000006</v>
      </c>
      <c r="S161" s="20">
        <f t="shared" si="15"/>
        <v>103906.4099999999</v>
      </c>
    </row>
    <row r="162" spans="1:19" x14ac:dyDescent="0.2">
      <c r="A162" s="10">
        <f t="shared" si="8"/>
        <v>126</v>
      </c>
      <c r="B162" s="11">
        <f t="shared" si="9"/>
        <v>47270</v>
      </c>
      <c r="C162" s="15" t="str">
        <f t="shared" si="10"/>
        <v/>
      </c>
      <c r="D162" s="12">
        <f>IF(A162="","",IF(variable,IF(OR(A162=1,A162&lt;$I$18*periods_per_year),start_rate,MIN($I$19,IF(MOD(A162-1,$I$21)=0,MAX($I$20,D161+$I$22),D161))),start_rate))</f>
        <v>0.03</v>
      </c>
      <c r="E162" s="13">
        <f t="shared" si="11"/>
        <v>251.8</v>
      </c>
      <c r="F162" s="13">
        <f>IF(A162="","",IF(A162=nper,J161+E162,MIN(J161+E162,IF(D162=D161,F161,IF($E$8="Acc Bi-Weekly",ROUND((-PMT(((1+D162/CP)^(CP/12))-1,(nper-A162+1)*12/26,J161))/2,2),IF($E$8="Acc Weekly",ROUND((-PMT(((1+D162/CP)^(CP/12))-1,(nper-A162+1)*12/52,J161))/4,2),ROUND(-PMT(((1+D162/CP)^(CP/periods_per_year))-1,nper-A162+1,J161),2)))))))</f>
        <v>711.32</v>
      </c>
      <c r="G162" s="13">
        <f>IF(OR(A162="",A162&lt;$X$2),"",IF(J161&lt;=F162,0,IF(IF(AND(A162&gt;=$X$2,MOD(A162-$X$2,int)=0),$X$3,0)+F162&gt;=J161+E162,J161+E162-F162,IF(AND(A162&gt;=$X$2,MOD(A162-$X$2,int)=0),$X$3,0)+IF(IF(AND(A162&gt;=$X$2,MOD(A162-$X$2,int)=0),$X$3,0)+IF(MOD(A162-$X$6,periods_per_year)=0,$X$5,0)+F162&lt;J161+E162,IF(MOD(A162-$X$6,periods_per_year)=0,$X$5,0),J161+E162-IF(AND(A162&gt;=$X$2,MOD(A162-$X$2,int)=0),$X$3,0)-F162))))</f>
        <v>0</v>
      </c>
      <c r="H162" s="14"/>
      <c r="I162" s="13">
        <f t="shared" si="12"/>
        <v>459.52000000000004</v>
      </c>
      <c r="J162" s="13">
        <f t="shared" si="13"/>
        <v>100262.20999999992</v>
      </c>
      <c r="M162" s="17">
        <f>IF(S161="","",IF(OR(M161&gt;=nper,ROUND(S161,2)&lt;=0),"",M161+1))</f>
        <v>119</v>
      </c>
      <c r="N162" s="18">
        <f>IF(M162="","",IF(OR(periods_per_year=26,periods_per_year=52),IF(periods_per_year=26,IF(M162=1,fpdate,N161+14),IF(periods_per_year=52,IF(M162=1,fpdate,N161+7),"n/a")),IF(periods_per_year=24,DATE(YEAR(fpdate),MONTH(fpdate)+(M162-1)/2+IF(AND(DAY(fpdate)&gt;=15,MOD(M162,2)=0),1,0),IF(MOD(M162,2)=0,IF(DAY(fpdate)&gt;=15,DAY(fpdate)-14,DAY(fpdate)+14),DAY(fpdate))),IF(DAY(DATE(YEAR(fpdate),MONTH(fpdate)+M162-1,DAY(fpdate)))&lt;&gt;DAY(fpdate),DATE(YEAR(fpdate),MONTH(fpdate)+M162,0),DATE(YEAR(fpdate),MONTH(fpdate)+M162-1,DAY(fpdate))))))</f>
        <v>47058</v>
      </c>
      <c r="O162" s="19">
        <f>IF(M162="","",IF(variable,IF(M162&lt;MortgageCalculator!$I$18*periods_per_year,start_rate,IF(MortgageCalculator!$I$22&gt;=0,MIN(MortgageCalculator!$I$19,start_rate+MortgageCalculator!$I$22*ROUNDUP((M162-MortgageCalculator!$I$18*periods_per_year)/MortgageCalculator!$I$21,0)),MAX(MortgageCalculator!$I$20,start_rate+MortgageCalculator!$I$22*ROUNDUP((M162-MortgageCalculator!$I$18*periods_per_year)/MortgageCalculator!$I$21,0)))),start_rate))</f>
        <v>0.03</v>
      </c>
      <c r="P162" s="20">
        <f>IF(M162="","",ROUND((((1+O162/CP)^(CP/periods_per_year))-1)*S161,2))</f>
        <v>259.77</v>
      </c>
      <c r="Q162" s="20">
        <f>IF(M162="","",IF(M162=nper,S161+P162,MIN(S161+P162,IF(O162=O161,Q161,ROUND(-PMT(((1+O162/CP)^(CP/periods_per_year))-1,nper-M162+1,S161),2)))))</f>
        <v>711.32</v>
      </c>
      <c r="R162" s="20">
        <f t="shared" si="14"/>
        <v>451.55000000000007</v>
      </c>
      <c r="S162" s="20">
        <f t="shared" si="15"/>
        <v>103454.8599999999</v>
      </c>
    </row>
    <row r="163" spans="1:19" x14ac:dyDescent="0.2">
      <c r="A163" s="10">
        <f t="shared" si="8"/>
        <v>127</v>
      </c>
      <c r="B163" s="11">
        <f t="shared" si="9"/>
        <v>47300</v>
      </c>
      <c r="C163" s="15" t="str">
        <f t="shared" si="10"/>
        <v/>
      </c>
      <c r="D163" s="12">
        <f>IF(A163="","",IF(variable,IF(OR(A163=1,A163&lt;$I$18*periods_per_year),start_rate,MIN($I$19,IF(MOD(A163-1,$I$21)=0,MAX($I$20,D162+$I$22),D162))),start_rate))</f>
        <v>0.03</v>
      </c>
      <c r="E163" s="13">
        <f t="shared" si="11"/>
        <v>250.66</v>
      </c>
      <c r="F163" s="13">
        <f>IF(A163="","",IF(A163=nper,J162+E163,MIN(J162+E163,IF(D163=D162,F162,IF($E$8="Acc Bi-Weekly",ROUND((-PMT(((1+D163/CP)^(CP/12))-1,(nper-A163+1)*12/26,J162))/2,2),IF($E$8="Acc Weekly",ROUND((-PMT(((1+D163/CP)^(CP/12))-1,(nper-A163+1)*12/52,J162))/4,2),ROUND(-PMT(((1+D163/CP)^(CP/periods_per_year))-1,nper-A163+1,J162),2)))))))</f>
        <v>711.32</v>
      </c>
      <c r="G163" s="13">
        <f>IF(OR(A163="",A163&lt;$X$2),"",IF(J162&lt;=F163,0,IF(IF(AND(A163&gt;=$X$2,MOD(A163-$X$2,int)=0),$X$3,0)+F163&gt;=J162+E163,J162+E163-F163,IF(AND(A163&gt;=$X$2,MOD(A163-$X$2,int)=0),$X$3,0)+IF(IF(AND(A163&gt;=$X$2,MOD(A163-$X$2,int)=0),$X$3,0)+IF(MOD(A163-$X$6,periods_per_year)=0,$X$5,0)+F163&lt;J162+E163,IF(MOD(A163-$X$6,periods_per_year)=0,$X$5,0),J162+E163-IF(AND(A163&gt;=$X$2,MOD(A163-$X$2,int)=0),$X$3,0)-F163))))</f>
        <v>0</v>
      </c>
      <c r="H163" s="14"/>
      <c r="I163" s="13">
        <f t="shared" si="12"/>
        <v>460.66000000000008</v>
      </c>
      <c r="J163" s="13">
        <f t="shared" si="13"/>
        <v>99801.549999999916</v>
      </c>
      <c r="M163" s="17">
        <f>IF(S162="","",IF(OR(M162&gt;=nper,ROUND(S162,2)&lt;=0),"",M162+1))</f>
        <v>120</v>
      </c>
      <c r="N163" s="18">
        <f>IF(M163="","",IF(OR(periods_per_year=26,periods_per_year=52),IF(periods_per_year=26,IF(M163=1,fpdate,N162+14),IF(periods_per_year=52,IF(M163=1,fpdate,N162+7),"n/a")),IF(periods_per_year=24,DATE(YEAR(fpdate),MONTH(fpdate)+(M163-1)/2+IF(AND(DAY(fpdate)&gt;=15,MOD(M163,2)=0),1,0),IF(MOD(M163,2)=0,IF(DAY(fpdate)&gt;=15,DAY(fpdate)-14,DAY(fpdate)+14),DAY(fpdate))),IF(DAY(DATE(YEAR(fpdate),MONTH(fpdate)+M163-1,DAY(fpdate)))&lt;&gt;DAY(fpdate),DATE(YEAR(fpdate),MONTH(fpdate)+M163,0),DATE(YEAR(fpdate),MONTH(fpdate)+M163-1,DAY(fpdate))))))</f>
        <v>47088</v>
      </c>
      <c r="O163" s="19">
        <f>IF(M163="","",IF(variable,IF(M163&lt;MortgageCalculator!$I$18*periods_per_year,start_rate,IF(MortgageCalculator!$I$22&gt;=0,MIN(MortgageCalculator!$I$19,start_rate+MortgageCalculator!$I$22*ROUNDUP((M163-MortgageCalculator!$I$18*periods_per_year)/MortgageCalculator!$I$21,0)),MAX(MortgageCalculator!$I$20,start_rate+MortgageCalculator!$I$22*ROUNDUP((M163-MortgageCalculator!$I$18*periods_per_year)/MortgageCalculator!$I$21,0)))),start_rate))</f>
        <v>0.03</v>
      </c>
      <c r="P163" s="20">
        <f>IF(M163="","",ROUND((((1+O163/CP)^(CP/periods_per_year))-1)*S162,2))</f>
        <v>258.64</v>
      </c>
      <c r="Q163" s="20">
        <f>IF(M163="","",IF(M163=nper,S162+P163,MIN(S162+P163,IF(O163=O162,Q162,ROUND(-PMT(((1+O163/CP)^(CP/periods_per_year))-1,nper-M163+1,S162),2)))))</f>
        <v>711.32</v>
      </c>
      <c r="R163" s="20">
        <f t="shared" si="14"/>
        <v>452.68000000000006</v>
      </c>
      <c r="S163" s="20">
        <f t="shared" si="15"/>
        <v>103002.17999999991</v>
      </c>
    </row>
    <row r="164" spans="1:19" x14ac:dyDescent="0.2">
      <c r="A164" s="10">
        <f t="shared" si="8"/>
        <v>128</v>
      </c>
      <c r="B164" s="11">
        <f t="shared" si="9"/>
        <v>47331</v>
      </c>
      <c r="C164" s="15" t="str">
        <f t="shared" si="10"/>
        <v/>
      </c>
      <c r="D164" s="12">
        <f>IF(A164="","",IF(variable,IF(OR(A164=1,A164&lt;$I$18*periods_per_year),start_rate,MIN($I$19,IF(MOD(A164-1,$I$21)=0,MAX($I$20,D163+$I$22),D163))),start_rate))</f>
        <v>0.03</v>
      </c>
      <c r="E164" s="13">
        <f t="shared" si="11"/>
        <v>249.5</v>
      </c>
      <c r="F164" s="13">
        <f>IF(A164="","",IF(A164=nper,J163+E164,MIN(J163+E164,IF(D164=D163,F163,IF($E$8="Acc Bi-Weekly",ROUND((-PMT(((1+D164/CP)^(CP/12))-1,(nper-A164+1)*12/26,J163))/2,2),IF($E$8="Acc Weekly",ROUND((-PMT(((1+D164/CP)^(CP/12))-1,(nper-A164+1)*12/52,J163))/4,2),ROUND(-PMT(((1+D164/CP)^(CP/periods_per_year))-1,nper-A164+1,J163),2)))))))</f>
        <v>711.32</v>
      </c>
      <c r="G164" s="13">
        <f>IF(OR(A164="",A164&lt;$X$2),"",IF(J163&lt;=F164,0,IF(IF(AND(A164&gt;=$X$2,MOD(A164-$X$2,int)=0),$X$3,0)+F164&gt;=J163+E164,J163+E164-F164,IF(AND(A164&gt;=$X$2,MOD(A164-$X$2,int)=0),$X$3,0)+IF(IF(AND(A164&gt;=$X$2,MOD(A164-$X$2,int)=0),$X$3,0)+IF(MOD(A164-$X$6,periods_per_year)=0,$X$5,0)+F164&lt;J163+E164,IF(MOD(A164-$X$6,periods_per_year)=0,$X$5,0),J163+E164-IF(AND(A164&gt;=$X$2,MOD(A164-$X$2,int)=0),$X$3,0)-F164))))</f>
        <v>0</v>
      </c>
      <c r="H164" s="14"/>
      <c r="I164" s="13">
        <f t="shared" si="12"/>
        <v>461.82000000000005</v>
      </c>
      <c r="J164" s="13">
        <f t="shared" si="13"/>
        <v>99339.729999999909</v>
      </c>
      <c r="M164" s="17">
        <f>IF(S163="","",IF(OR(M163&gt;=nper,ROUND(S163,2)&lt;=0),"",M163+1))</f>
        <v>121</v>
      </c>
      <c r="N164" s="18">
        <f>IF(M164="","",IF(OR(periods_per_year=26,periods_per_year=52),IF(periods_per_year=26,IF(M164=1,fpdate,N163+14),IF(periods_per_year=52,IF(M164=1,fpdate,N163+7),"n/a")),IF(periods_per_year=24,DATE(YEAR(fpdate),MONTH(fpdate)+(M164-1)/2+IF(AND(DAY(fpdate)&gt;=15,MOD(M164,2)=0),1,0),IF(MOD(M164,2)=0,IF(DAY(fpdate)&gt;=15,DAY(fpdate)-14,DAY(fpdate)+14),DAY(fpdate))),IF(DAY(DATE(YEAR(fpdate),MONTH(fpdate)+M164-1,DAY(fpdate)))&lt;&gt;DAY(fpdate),DATE(YEAR(fpdate),MONTH(fpdate)+M164,0),DATE(YEAR(fpdate),MONTH(fpdate)+M164-1,DAY(fpdate))))))</f>
        <v>47119</v>
      </c>
      <c r="O164" s="19">
        <f>IF(M164="","",IF(variable,IF(M164&lt;MortgageCalculator!$I$18*periods_per_year,start_rate,IF(MortgageCalculator!$I$22&gt;=0,MIN(MortgageCalculator!$I$19,start_rate+MortgageCalculator!$I$22*ROUNDUP((M164-MortgageCalculator!$I$18*periods_per_year)/MortgageCalculator!$I$21,0)),MAX(MortgageCalculator!$I$20,start_rate+MortgageCalculator!$I$22*ROUNDUP((M164-MortgageCalculator!$I$18*periods_per_year)/MortgageCalculator!$I$21,0)))),start_rate))</f>
        <v>0.03</v>
      </c>
      <c r="P164" s="20">
        <f>IF(M164="","",ROUND((((1+O164/CP)^(CP/periods_per_year))-1)*S163,2))</f>
        <v>257.51</v>
      </c>
      <c r="Q164" s="20">
        <f>IF(M164="","",IF(M164=nper,S163+P164,MIN(S163+P164,IF(O164=O163,Q163,ROUND(-PMT(((1+O164/CP)^(CP/periods_per_year))-1,nper-M164+1,S163),2)))))</f>
        <v>711.32</v>
      </c>
      <c r="R164" s="20">
        <f t="shared" si="14"/>
        <v>453.81000000000006</v>
      </c>
      <c r="S164" s="20">
        <f t="shared" si="15"/>
        <v>102548.36999999991</v>
      </c>
    </row>
    <row r="165" spans="1:19" x14ac:dyDescent="0.2">
      <c r="A165" s="10">
        <f t="shared" ref="A165:A228" si="16">IF(J164="","",IF(OR(A164&gt;=nper,ROUND(J164,2)&lt;=0),"",A164+1))</f>
        <v>129</v>
      </c>
      <c r="B165" s="11">
        <f t="shared" ref="B165:B228" si="17">IF(A165="","",IF(OR(periods_per_year=26,periods_per_year=52),IF(periods_per_year=26,IF(A165=1,fpdate,B164+14),IF(periods_per_year=52,IF(A165=1,fpdate,B164+7),"n/a")),IF(periods_per_year=24,DATE(YEAR(fpdate),MONTH(fpdate)+(A165-1)/2+IF(AND(DAY(fpdate)&gt;=15,MOD(A165,2)=0),1,0),IF(MOD(A165,2)=0,IF(DAY(fpdate)&gt;=15,DAY(fpdate)-14,DAY(fpdate)+14),DAY(fpdate))),IF(DAY(DATE(YEAR(fpdate),MONTH(fpdate)+A165-1,DAY(fpdate)))&lt;&gt;DAY(fpdate),DATE(YEAR(fpdate),MONTH(fpdate)+A165,0),DATE(YEAR(fpdate),MONTH(fpdate)+A165-1,DAY(fpdate))))))</f>
        <v>47362</v>
      </c>
      <c r="C165" s="15" t="str">
        <f t="shared" ref="C165:C228" si="18">IF(A165="","",IF(MOD(A165,periods_per_year)=0,A165/periods_per_year,""))</f>
        <v/>
      </c>
      <c r="D165" s="12">
        <f>IF(A165="","",IF(variable,IF(OR(A165=1,A165&lt;$I$18*periods_per_year),start_rate,MIN($I$19,IF(MOD(A165-1,$I$21)=0,MAX($I$20,D164+$I$22),D164))),start_rate))</f>
        <v>0.03</v>
      </c>
      <c r="E165" s="13">
        <f t="shared" ref="E165:E228" si="19">IF(A165="","",ROUND((((1+D165/CP)^(CP/periods_per_year))-1)*J164,2))</f>
        <v>248.35</v>
      </c>
      <c r="F165" s="13">
        <f>IF(A165="","",IF(A165=nper,J164+E165,MIN(J164+E165,IF(D165=D164,F164,IF($E$8="Acc Bi-Weekly",ROUND((-PMT(((1+D165/CP)^(CP/12))-1,(nper-A165+1)*12/26,J164))/2,2),IF($E$8="Acc Weekly",ROUND((-PMT(((1+D165/CP)^(CP/12))-1,(nper-A165+1)*12/52,J164))/4,2),ROUND(-PMT(((1+D165/CP)^(CP/periods_per_year))-1,nper-A165+1,J164),2)))))))</f>
        <v>711.32</v>
      </c>
      <c r="G165" s="13">
        <f>IF(OR(A165="",A165&lt;$X$2),"",IF(J164&lt;=F165,0,IF(IF(AND(A165&gt;=$X$2,MOD(A165-$X$2,int)=0),$X$3,0)+F165&gt;=J164+E165,J164+E165-F165,IF(AND(A165&gt;=$X$2,MOD(A165-$X$2,int)=0),$X$3,0)+IF(IF(AND(A165&gt;=$X$2,MOD(A165-$X$2,int)=0),$X$3,0)+IF(MOD(A165-$X$6,periods_per_year)=0,$X$5,0)+F165&lt;J164+E165,IF(MOD(A165-$X$6,periods_per_year)=0,$X$5,0),J164+E165-IF(AND(A165&gt;=$X$2,MOD(A165-$X$2,int)=0),$X$3,0)-F165))))</f>
        <v>0</v>
      </c>
      <c r="H165" s="14"/>
      <c r="I165" s="13">
        <f t="shared" ref="I165:I228" si="20">IF(A165="","",F165-E165+H165+IF(G165="",0,G165))</f>
        <v>462.97</v>
      </c>
      <c r="J165" s="13">
        <f t="shared" ref="J165:J228" si="21">IF(A165="","",J164-I165)</f>
        <v>98876.759999999907</v>
      </c>
      <c r="M165" s="17">
        <f>IF(S164="","",IF(OR(M164&gt;=nper,ROUND(S164,2)&lt;=0),"",M164+1))</f>
        <v>122</v>
      </c>
      <c r="N165" s="18">
        <f>IF(M165="","",IF(OR(periods_per_year=26,periods_per_year=52),IF(periods_per_year=26,IF(M165=1,fpdate,N164+14),IF(periods_per_year=52,IF(M165=1,fpdate,N164+7),"n/a")),IF(periods_per_year=24,DATE(YEAR(fpdate),MONTH(fpdate)+(M165-1)/2+IF(AND(DAY(fpdate)&gt;=15,MOD(M165,2)=0),1,0),IF(MOD(M165,2)=0,IF(DAY(fpdate)&gt;=15,DAY(fpdate)-14,DAY(fpdate)+14),DAY(fpdate))),IF(DAY(DATE(YEAR(fpdate),MONTH(fpdate)+M165-1,DAY(fpdate)))&lt;&gt;DAY(fpdate),DATE(YEAR(fpdate),MONTH(fpdate)+M165,0),DATE(YEAR(fpdate),MONTH(fpdate)+M165-1,DAY(fpdate))))))</f>
        <v>47150</v>
      </c>
      <c r="O165" s="19">
        <f>IF(M165="","",IF(variable,IF(M165&lt;MortgageCalculator!$I$18*periods_per_year,start_rate,IF(MortgageCalculator!$I$22&gt;=0,MIN(MortgageCalculator!$I$19,start_rate+MortgageCalculator!$I$22*ROUNDUP((M165-MortgageCalculator!$I$18*periods_per_year)/MortgageCalculator!$I$21,0)),MAX(MortgageCalculator!$I$20,start_rate+MortgageCalculator!$I$22*ROUNDUP((M165-MortgageCalculator!$I$18*periods_per_year)/MortgageCalculator!$I$21,0)))),start_rate))</f>
        <v>0.03</v>
      </c>
      <c r="P165" s="20">
        <f>IF(M165="","",ROUND((((1+O165/CP)^(CP/periods_per_year))-1)*S164,2))</f>
        <v>256.37</v>
      </c>
      <c r="Q165" s="20">
        <f>IF(M165="","",IF(M165=nper,S164+P165,MIN(S164+P165,IF(O165=O164,Q164,ROUND(-PMT(((1+O165/CP)^(CP/periods_per_year))-1,nper-M165+1,S164),2)))))</f>
        <v>711.32</v>
      </c>
      <c r="R165" s="20">
        <f t="shared" si="14"/>
        <v>454.95000000000005</v>
      </c>
      <c r="S165" s="20">
        <f t="shared" si="15"/>
        <v>102093.41999999991</v>
      </c>
    </row>
    <row r="166" spans="1:19" x14ac:dyDescent="0.2">
      <c r="A166" s="10">
        <f t="shared" si="16"/>
        <v>130</v>
      </c>
      <c r="B166" s="11">
        <f t="shared" si="17"/>
        <v>47392</v>
      </c>
      <c r="C166" s="15" t="str">
        <f t="shared" si="18"/>
        <v/>
      </c>
      <c r="D166" s="12">
        <f>IF(A166="","",IF(variable,IF(OR(A166=1,A166&lt;$I$18*periods_per_year),start_rate,MIN($I$19,IF(MOD(A166-1,$I$21)=0,MAX($I$20,D165+$I$22),D165))),start_rate))</f>
        <v>0.03</v>
      </c>
      <c r="E166" s="13">
        <f t="shared" si="19"/>
        <v>247.19</v>
      </c>
      <c r="F166" s="13">
        <f>IF(A166="","",IF(A166=nper,J165+E166,MIN(J165+E166,IF(D166=D165,F165,IF($E$8="Acc Bi-Weekly",ROUND((-PMT(((1+D166/CP)^(CP/12))-1,(nper-A166+1)*12/26,J165))/2,2),IF($E$8="Acc Weekly",ROUND((-PMT(((1+D166/CP)^(CP/12))-1,(nper-A166+1)*12/52,J165))/4,2),ROUND(-PMT(((1+D166/CP)^(CP/periods_per_year))-1,nper-A166+1,J165),2)))))))</f>
        <v>711.32</v>
      </c>
      <c r="G166" s="13">
        <f>IF(OR(A166="",A166&lt;$X$2),"",IF(J165&lt;=F166,0,IF(IF(AND(A166&gt;=$X$2,MOD(A166-$X$2,int)=0),$X$3,0)+F166&gt;=J165+E166,J165+E166-F166,IF(AND(A166&gt;=$X$2,MOD(A166-$X$2,int)=0),$X$3,0)+IF(IF(AND(A166&gt;=$X$2,MOD(A166-$X$2,int)=0),$X$3,0)+IF(MOD(A166-$X$6,periods_per_year)=0,$X$5,0)+F166&lt;J165+E166,IF(MOD(A166-$X$6,periods_per_year)=0,$X$5,0),J165+E166-IF(AND(A166&gt;=$X$2,MOD(A166-$X$2,int)=0),$X$3,0)-F166))))</f>
        <v>0</v>
      </c>
      <c r="H166" s="14"/>
      <c r="I166" s="13">
        <f t="shared" si="20"/>
        <v>464.13000000000005</v>
      </c>
      <c r="J166" s="13">
        <f t="shared" si="21"/>
        <v>98412.629999999903</v>
      </c>
      <c r="M166" s="17">
        <f>IF(S165="","",IF(OR(M165&gt;=nper,ROUND(S165,2)&lt;=0),"",M165+1))</f>
        <v>123</v>
      </c>
      <c r="N166" s="18">
        <f>IF(M166="","",IF(OR(periods_per_year=26,periods_per_year=52),IF(periods_per_year=26,IF(M166=1,fpdate,N165+14),IF(periods_per_year=52,IF(M166=1,fpdate,N165+7),"n/a")),IF(periods_per_year=24,DATE(YEAR(fpdate),MONTH(fpdate)+(M166-1)/2+IF(AND(DAY(fpdate)&gt;=15,MOD(M166,2)=0),1,0),IF(MOD(M166,2)=0,IF(DAY(fpdate)&gt;=15,DAY(fpdate)-14,DAY(fpdate)+14),DAY(fpdate))),IF(DAY(DATE(YEAR(fpdate),MONTH(fpdate)+M166-1,DAY(fpdate)))&lt;&gt;DAY(fpdate),DATE(YEAR(fpdate),MONTH(fpdate)+M166,0),DATE(YEAR(fpdate),MONTH(fpdate)+M166-1,DAY(fpdate))))))</f>
        <v>47178</v>
      </c>
      <c r="O166" s="19">
        <f>IF(M166="","",IF(variable,IF(M166&lt;MortgageCalculator!$I$18*periods_per_year,start_rate,IF(MortgageCalculator!$I$22&gt;=0,MIN(MortgageCalculator!$I$19,start_rate+MortgageCalculator!$I$22*ROUNDUP((M166-MortgageCalculator!$I$18*periods_per_year)/MortgageCalculator!$I$21,0)),MAX(MortgageCalculator!$I$20,start_rate+MortgageCalculator!$I$22*ROUNDUP((M166-MortgageCalculator!$I$18*periods_per_year)/MortgageCalculator!$I$21,0)))),start_rate))</f>
        <v>0.03</v>
      </c>
      <c r="P166" s="20">
        <f>IF(M166="","",ROUND((((1+O166/CP)^(CP/periods_per_year))-1)*S165,2))</f>
        <v>255.23</v>
      </c>
      <c r="Q166" s="20">
        <f>IF(M166="","",IF(M166=nper,S165+P166,MIN(S165+P166,IF(O166=O165,Q165,ROUND(-PMT(((1+O166/CP)^(CP/periods_per_year))-1,nper-M166+1,S165),2)))))</f>
        <v>711.32</v>
      </c>
      <c r="R166" s="20">
        <f t="shared" si="14"/>
        <v>456.09000000000003</v>
      </c>
      <c r="S166" s="20">
        <f t="shared" si="15"/>
        <v>101637.32999999991</v>
      </c>
    </row>
    <row r="167" spans="1:19" x14ac:dyDescent="0.2">
      <c r="A167" s="10">
        <f t="shared" si="16"/>
        <v>131</v>
      </c>
      <c r="B167" s="11">
        <f t="shared" si="17"/>
        <v>47423</v>
      </c>
      <c r="C167" s="15" t="str">
        <f t="shared" si="18"/>
        <v/>
      </c>
      <c r="D167" s="12">
        <f>IF(A167="","",IF(variable,IF(OR(A167=1,A167&lt;$I$18*periods_per_year),start_rate,MIN($I$19,IF(MOD(A167-1,$I$21)=0,MAX($I$20,D166+$I$22),D166))),start_rate))</f>
        <v>0.03</v>
      </c>
      <c r="E167" s="13">
        <f t="shared" si="19"/>
        <v>246.03</v>
      </c>
      <c r="F167" s="13">
        <f>IF(A167="","",IF(A167=nper,J166+E167,MIN(J166+E167,IF(D167=D166,F166,IF($E$8="Acc Bi-Weekly",ROUND((-PMT(((1+D167/CP)^(CP/12))-1,(nper-A167+1)*12/26,J166))/2,2),IF($E$8="Acc Weekly",ROUND((-PMT(((1+D167/CP)^(CP/12))-1,(nper-A167+1)*12/52,J166))/4,2),ROUND(-PMT(((1+D167/CP)^(CP/periods_per_year))-1,nper-A167+1,J166),2)))))))</f>
        <v>711.32</v>
      </c>
      <c r="G167" s="13">
        <f>IF(OR(A167="",A167&lt;$X$2),"",IF(J166&lt;=F167,0,IF(IF(AND(A167&gt;=$X$2,MOD(A167-$X$2,int)=0),$X$3,0)+F167&gt;=J166+E167,J166+E167-F167,IF(AND(A167&gt;=$X$2,MOD(A167-$X$2,int)=0),$X$3,0)+IF(IF(AND(A167&gt;=$X$2,MOD(A167-$X$2,int)=0),$X$3,0)+IF(MOD(A167-$X$6,periods_per_year)=0,$X$5,0)+F167&lt;J166+E167,IF(MOD(A167-$X$6,periods_per_year)=0,$X$5,0),J166+E167-IF(AND(A167&gt;=$X$2,MOD(A167-$X$2,int)=0),$X$3,0)-F167))))</f>
        <v>0</v>
      </c>
      <c r="H167" s="14"/>
      <c r="I167" s="13">
        <f t="shared" si="20"/>
        <v>465.29000000000008</v>
      </c>
      <c r="J167" s="13">
        <f t="shared" si="21"/>
        <v>97947.339999999909</v>
      </c>
      <c r="M167" s="17">
        <f>IF(S166="","",IF(OR(M166&gt;=nper,ROUND(S166,2)&lt;=0),"",M166+1))</f>
        <v>124</v>
      </c>
      <c r="N167" s="18">
        <f>IF(M167="","",IF(OR(periods_per_year=26,periods_per_year=52),IF(periods_per_year=26,IF(M167=1,fpdate,N166+14),IF(periods_per_year=52,IF(M167=1,fpdate,N166+7),"n/a")),IF(periods_per_year=24,DATE(YEAR(fpdate),MONTH(fpdate)+(M167-1)/2+IF(AND(DAY(fpdate)&gt;=15,MOD(M167,2)=0),1,0),IF(MOD(M167,2)=0,IF(DAY(fpdate)&gt;=15,DAY(fpdate)-14,DAY(fpdate)+14),DAY(fpdate))),IF(DAY(DATE(YEAR(fpdate),MONTH(fpdate)+M167-1,DAY(fpdate)))&lt;&gt;DAY(fpdate),DATE(YEAR(fpdate),MONTH(fpdate)+M167,0),DATE(YEAR(fpdate),MONTH(fpdate)+M167-1,DAY(fpdate))))))</f>
        <v>47209</v>
      </c>
      <c r="O167" s="19">
        <f>IF(M167="","",IF(variable,IF(M167&lt;MortgageCalculator!$I$18*periods_per_year,start_rate,IF(MortgageCalculator!$I$22&gt;=0,MIN(MortgageCalculator!$I$19,start_rate+MortgageCalculator!$I$22*ROUNDUP((M167-MortgageCalculator!$I$18*periods_per_year)/MortgageCalculator!$I$21,0)),MAX(MortgageCalculator!$I$20,start_rate+MortgageCalculator!$I$22*ROUNDUP((M167-MortgageCalculator!$I$18*periods_per_year)/MortgageCalculator!$I$21,0)))),start_rate))</f>
        <v>0.03</v>
      </c>
      <c r="P167" s="20">
        <f>IF(M167="","",ROUND((((1+O167/CP)^(CP/periods_per_year))-1)*S166,2))</f>
        <v>254.09</v>
      </c>
      <c r="Q167" s="20">
        <f>IF(M167="","",IF(M167=nper,S166+P167,MIN(S166+P167,IF(O167=O166,Q166,ROUND(-PMT(((1+O167/CP)^(CP/periods_per_year))-1,nper-M167+1,S166),2)))))</f>
        <v>711.32</v>
      </c>
      <c r="R167" s="20">
        <f t="shared" si="14"/>
        <v>457.23</v>
      </c>
      <c r="S167" s="20">
        <f t="shared" si="15"/>
        <v>101180.09999999992</v>
      </c>
    </row>
    <row r="168" spans="1:19" x14ac:dyDescent="0.2">
      <c r="A168" s="10">
        <f t="shared" si="16"/>
        <v>132</v>
      </c>
      <c r="B168" s="11">
        <f t="shared" si="17"/>
        <v>47453</v>
      </c>
      <c r="C168" s="15">
        <f t="shared" si="18"/>
        <v>11</v>
      </c>
      <c r="D168" s="12">
        <f>IF(A168="","",IF(variable,IF(OR(A168=1,A168&lt;$I$18*periods_per_year),start_rate,MIN($I$19,IF(MOD(A168-1,$I$21)=0,MAX($I$20,D167+$I$22),D167))),start_rate))</f>
        <v>0.03</v>
      </c>
      <c r="E168" s="13">
        <f t="shared" si="19"/>
        <v>244.87</v>
      </c>
      <c r="F168" s="13">
        <f>IF(A168="","",IF(A168=nper,J167+E168,MIN(J167+E168,IF(D168=D167,F167,IF($E$8="Acc Bi-Weekly",ROUND((-PMT(((1+D168/CP)^(CP/12))-1,(nper-A168+1)*12/26,J167))/2,2),IF($E$8="Acc Weekly",ROUND((-PMT(((1+D168/CP)^(CP/12))-1,(nper-A168+1)*12/52,J167))/4,2),ROUND(-PMT(((1+D168/CP)^(CP/periods_per_year))-1,nper-A168+1,J167),2)))))))</f>
        <v>711.32</v>
      </c>
      <c r="G168" s="13">
        <f>IF(OR(A168="",A168&lt;$X$2),"",IF(J167&lt;=F168,0,IF(IF(AND(A168&gt;=$X$2,MOD(A168-$X$2,int)=0),$X$3,0)+F168&gt;=J167+E168,J167+E168-F168,IF(AND(A168&gt;=$X$2,MOD(A168-$X$2,int)=0),$X$3,0)+IF(IF(AND(A168&gt;=$X$2,MOD(A168-$X$2,int)=0),$X$3,0)+IF(MOD(A168-$X$6,periods_per_year)=0,$X$5,0)+F168&lt;J167+E168,IF(MOD(A168-$X$6,periods_per_year)=0,$X$5,0),J167+E168-IF(AND(A168&gt;=$X$2,MOD(A168-$X$2,int)=0),$X$3,0)-F168))))</f>
        <v>0</v>
      </c>
      <c r="H168" s="14"/>
      <c r="I168" s="13">
        <f t="shared" si="20"/>
        <v>466.45000000000005</v>
      </c>
      <c r="J168" s="13">
        <f t="shared" si="21"/>
        <v>97480.889999999912</v>
      </c>
      <c r="M168" s="17">
        <f>IF(S167="","",IF(OR(M167&gt;=nper,ROUND(S167,2)&lt;=0),"",M167+1))</f>
        <v>125</v>
      </c>
      <c r="N168" s="18">
        <f>IF(M168="","",IF(OR(periods_per_year=26,periods_per_year=52),IF(periods_per_year=26,IF(M168=1,fpdate,N167+14),IF(periods_per_year=52,IF(M168=1,fpdate,N167+7),"n/a")),IF(periods_per_year=24,DATE(YEAR(fpdate),MONTH(fpdate)+(M168-1)/2+IF(AND(DAY(fpdate)&gt;=15,MOD(M168,2)=0),1,0),IF(MOD(M168,2)=0,IF(DAY(fpdate)&gt;=15,DAY(fpdate)-14,DAY(fpdate)+14),DAY(fpdate))),IF(DAY(DATE(YEAR(fpdate),MONTH(fpdate)+M168-1,DAY(fpdate)))&lt;&gt;DAY(fpdate),DATE(YEAR(fpdate),MONTH(fpdate)+M168,0),DATE(YEAR(fpdate),MONTH(fpdate)+M168-1,DAY(fpdate))))))</f>
        <v>47239</v>
      </c>
      <c r="O168" s="19">
        <f>IF(M168="","",IF(variable,IF(M168&lt;MortgageCalculator!$I$18*periods_per_year,start_rate,IF(MortgageCalculator!$I$22&gt;=0,MIN(MortgageCalculator!$I$19,start_rate+MortgageCalculator!$I$22*ROUNDUP((M168-MortgageCalculator!$I$18*periods_per_year)/MortgageCalculator!$I$21,0)),MAX(MortgageCalculator!$I$20,start_rate+MortgageCalculator!$I$22*ROUNDUP((M168-MortgageCalculator!$I$18*periods_per_year)/MortgageCalculator!$I$21,0)))),start_rate))</f>
        <v>0.03</v>
      </c>
      <c r="P168" s="20">
        <f>IF(M168="","",ROUND((((1+O168/CP)^(CP/periods_per_year))-1)*S167,2))</f>
        <v>252.95</v>
      </c>
      <c r="Q168" s="20">
        <f>IF(M168="","",IF(M168=nper,S167+P168,MIN(S167+P168,IF(O168=O167,Q167,ROUND(-PMT(((1+O168/CP)^(CP/periods_per_year))-1,nper-M168+1,S167),2)))))</f>
        <v>711.32</v>
      </c>
      <c r="R168" s="20">
        <f t="shared" si="14"/>
        <v>458.37000000000006</v>
      </c>
      <c r="S168" s="20">
        <f t="shared" si="15"/>
        <v>100721.72999999992</v>
      </c>
    </row>
    <row r="169" spans="1:19" x14ac:dyDescent="0.2">
      <c r="A169" s="10">
        <f t="shared" si="16"/>
        <v>133</v>
      </c>
      <c r="B169" s="11">
        <f t="shared" si="17"/>
        <v>47484</v>
      </c>
      <c r="C169" s="15" t="str">
        <f t="shared" si="18"/>
        <v/>
      </c>
      <c r="D169" s="12">
        <f>IF(A169="","",IF(variable,IF(OR(A169=1,A169&lt;$I$18*periods_per_year),start_rate,MIN($I$19,IF(MOD(A169-1,$I$21)=0,MAX($I$20,D168+$I$22),D168))),start_rate))</f>
        <v>0.03</v>
      </c>
      <c r="E169" s="13">
        <f t="shared" si="19"/>
        <v>243.7</v>
      </c>
      <c r="F169" s="13">
        <f>IF(A169="","",IF(A169=nper,J168+E169,MIN(J168+E169,IF(D169=D168,F168,IF($E$8="Acc Bi-Weekly",ROUND((-PMT(((1+D169/CP)^(CP/12))-1,(nper-A169+1)*12/26,J168))/2,2),IF($E$8="Acc Weekly",ROUND((-PMT(((1+D169/CP)^(CP/12))-1,(nper-A169+1)*12/52,J168))/4,2),ROUND(-PMT(((1+D169/CP)^(CP/periods_per_year))-1,nper-A169+1,J168),2)))))))</f>
        <v>711.32</v>
      </c>
      <c r="G169" s="13">
        <f>IF(OR(A169="",A169&lt;$X$2),"",IF(J168&lt;=F169,0,IF(IF(AND(A169&gt;=$X$2,MOD(A169-$X$2,int)=0),$X$3,0)+F169&gt;=J168+E169,J168+E169-F169,IF(AND(A169&gt;=$X$2,MOD(A169-$X$2,int)=0),$X$3,0)+IF(IF(AND(A169&gt;=$X$2,MOD(A169-$X$2,int)=0),$X$3,0)+IF(MOD(A169-$X$6,periods_per_year)=0,$X$5,0)+F169&lt;J168+E169,IF(MOD(A169-$X$6,periods_per_year)=0,$X$5,0),J168+E169-IF(AND(A169&gt;=$X$2,MOD(A169-$X$2,int)=0),$X$3,0)-F169))))</f>
        <v>0</v>
      </c>
      <c r="H169" s="14"/>
      <c r="I169" s="13">
        <f t="shared" si="20"/>
        <v>467.62000000000006</v>
      </c>
      <c r="J169" s="13">
        <f t="shared" si="21"/>
        <v>97013.269999999917</v>
      </c>
      <c r="M169" s="17">
        <f>IF(S168="","",IF(OR(M168&gt;=nper,ROUND(S168,2)&lt;=0),"",M168+1))</f>
        <v>126</v>
      </c>
      <c r="N169" s="18">
        <f>IF(M169="","",IF(OR(periods_per_year=26,periods_per_year=52),IF(periods_per_year=26,IF(M169=1,fpdate,N168+14),IF(periods_per_year=52,IF(M169=1,fpdate,N168+7),"n/a")),IF(periods_per_year=24,DATE(YEAR(fpdate),MONTH(fpdate)+(M169-1)/2+IF(AND(DAY(fpdate)&gt;=15,MOD(M169,2)=0),1,0),IF(MOD(M169,2)=0,IF(DAY(fpdate)&gt;=15,DAY(fpdate)-14,DAY(fpdate)+14),DAY(fpdate))),IF(DAY(DATE(YEAR(fpdate),MONTH(fpdate)+M169-1,DAY(fpdate)))&lt;&gt;DAY(fpdate),DATE(YEAR(fpdate),MONTH(fpdate)+M169,0),DATE(YEAR(fpdate),MONTH(fpdate)+M169-1,DAY(fpdate))))))</f>
        <v>47270</v>
      </c>
      <c r="O169" s="19">
        <f>IF(M169="","",IF(variable,IF(M169&lt;MortgageCalculator!$I$18*periods_per_year,start_rate,IF(MortgageCalculator!$I$22&gt;=0,MIN(MortgageCalculator!$I$19,start_rate+MortgageCalculator!$I$22*ROUNDUP((M169-MortgageCalculator!$I$18*periods_per_year)/MortgageCalculator!$I$21,0)),MAX(MortgageCalculator!$I$20,start_rate+MortgageCalculator!$I$22*ROUNDUP((M169-MortgageCalculator!$I$18*periods_per_year)/MortgageCalculator!$I$21,0)))),start_rate))</f>
        <v>0.03</v>
      </c>
      <c r="P169" s="20">
        <f>IF(M169="","",ROUND((((1+O169/CP)^(CP/periods_per_year))-1)*S168,2))</f>
        <v>251.8</v>
      </c>
      <c r="Q169" s="20">
        <f>IF(M169="","",IF(M169=nper,S168+P169,MIN(S168+P169,IF(O169=O168,Q168,ROUND(-PMT(((1+O169/CP)^(CP/periods_per_year))-1,nper-M169+1,S168),2)))))</f>
        <v>711.32</v>
      </c>
      <c r="R169" s="20">
        <f t="shared" si="14"/>
        <v>459.52000000000004</v>
      </c>
      <c r="S169" s="20">
        <f t="shared" si="15"/>
        <v>100262.20999999992</v>
      </c>
    </row>
    <row r="170" spans="1:19" x14ac:dyDescent="0.2">
      <c r="A170" s="10">
        <f t="shared" si="16"/>
        <v>134</v>
      </c>
      <c r="B170" s="11">
        <f t="shared" si="17"/>
        <v>47515</v>
      </c>
      <c r="C170" s="15" t="str">
        <f t="shared" si="18"/>
        <v/>
      </c>
      <c r="D170" s="12">
        <f>IF(A170="","",IF(variable,IF(OR(A170=1,A170&lt;$I$18*periods_per_year),start_rate,MIN($I$19,IF(MOD(A170-1,$I$21)=0,MAX($I$20,D169+$I$22),D169))),start_rate))</f>
        <v>0.03</v>
      </c>
      <c r="E170" s="13">
        <f t="shared" si="19"/>
        <v>242.53</v>
      </c>
      <c r="F170" s="13">
        <f>IF(A170="","",IF(A170=nper,J169+E170,MIN(J169+E170,IF(D170=D169,F169,IF($E$8="Acc Bi-Weekly",ROUND((-PMT(((1+D170/CP)^(CP/12))-1,(nper-A170+1)*12/26,J169))/2,2),IF($E$8="Acc Weekly",ROUND((-PMT(((1+D170/CP)^(CP/12))-1,(nper-A170+1)*12/52,J169))/4,2),ROUND(-PMT(((1+D170/CP)^(CP/periods_per_year))-1,nper-A170+1,J169),2)))))))</f>
        <v>711.32</v>
      </c>
      <c r="G170" s="13">
        <f>IF(OR(A170="",A170&lt;$X$2),"",IF(J169&lt;=F170,0,IF(IF(AND(A170&gt;=$X$2,MOD(A170-$X$2,int)=0),$X$3,0)+F170&gt;=J169+E170,J169+E170-F170,IF(AND(A170&gt;=$X$2,MOD(A170-$X$2,int)=0),$X$3,0)+IF(IF(AND(A170&gt;=$X$2,MOD(A170-$X$2,int)=0),$X$3,0)+IF(MOD(A170-$X$6,periods_per_year)=0,$X$5,0)+F170&lt;J169+E170,IF(MOD(A170-$X$6,periods_per_year)=0,$X$5,0),J169+E170-IF(AND(A170&gt;=$X$2,MOD(A170-$X$2,int)=0),$X$3,0)-F170))))</f>
        <v>0</v>
      </c>
      <c r="H170" s="14"/>
      <c r="I170" s="13">
        <f t="shared" si="20"/>
        <v>468.79000000000008</v>
      </c>
      <c r="J170" s="13">
        <f t="shared" si="21"/>
        <v>96544.479999999923</v>
      </c>
      <c r="M170" s="17">
        <f>IF(S169="","",IF(OR(M169&gt;=nper,ROUND(S169,2)&lt;=0),"",M169+1))</f>
        <v>127</v>
      </c>
      <c r="N170" s="18">
        <f>IF(M170="","",IF(OR(periods_per_year=26,periods_per_year=52),IF(periods_per_year=26,IF(M170=1,fpdate,N169+14),IF(periods_per_year=52,IF(M170=1,fpdate,N169+7),"n/a")),IF(periods_per_year=24,DATE(YEAR(fpdate),MONTH(fpdate)+(M170-1)/2+IF(AND(DAY(fpdate)&gt;=15,MOD(M170,2)=0),1,0),IF(MOD(M170,2)=0,IF(DAY(fpdate)&gt;=15,DAY(fpdate)-14,DAY(fpdate)+14),DAY(fpdate))),IF(DAY(DATE(YEAR(fpdate),MONTH(fpdate)+M170-1,DAY(fpdate)))&lt;&gt;DAY(fpdate),DATE(YEAR(fpdate),MONTH(fpdate)+M170,0),DATE(YEAR(fpdate),MONTH(fpdate)+M170-1,DAY(fpdate))))))</f>
        <v>47300</v>
      </c>
      <c r="O170" s="19">
        <f>IF(M170="","",IF(variable,IF(M170&lt;MortgageCalculator!$I$18*periods_per_year,start_rate,IF(MortgageCalculator!$I$22&gt;=0,MIN(MortgageCalculator!$I$19,start_rate+MortgageCalculator!$I$22*ROUNDUP((M170-MortgageCalculator!$I$18*periods_per_year)/MortgageCalculator!$I$21,0)),MAX(MortgageCalculator!$I$20,start_rate+MortgageCalculator!$I$22*ROUNDUP((M170-MortgageCalculator!$I$18*periods_per_year)/MortgageCalculator!$I$21,0)))),start_rate))</f>
        <v>0.03</v>
      </c>
      <c r="P170" s="20">
        <f>IF(M170="","",ROUND((((1+O170/CP)^(CP/periods_per_year))-1)*S169,2))</f>
        <v>250.66</v>
      </c>
      <c r="Q170" s="20">
        <f>IF(M170="","",IF(M170=nper,S169+P170,MIN(S169+P170,IF(O170=O169,Q169,ROUND(-PMT(((1+O170/CP)^(CP/periods_per_year))-1,nper-M170+1,S169),2)))))</f>
        <v>711.32</v>
      </c>
      <c r="R170" s="20">
        <f t="shared" si="14"/>
        <v>460.66000000000008</v>
      </c>
      <c r="S170" s="20">
        <f t="shared" si="15"/>
        <v>99801.549999999916</v>
      </c>
    </row>
    <row r="171" spans="1:19" x14ac:dyDescent="0.2">
      <c r="A171" s="10">
        <f t="shared" si="16"/>
        <v>135</v>
      </c>
      <c r="B171" s="11">
        <f t="shared" si="17"/>
        <v>47543</v>
      </c>
      <c r="C171" s="15" t="str">
        <f t="shared" si="18"/>
        <v/>
      </c>
      <c r="D171" s="12">
        <f>IF(A171="","",IF(variable,IF(OR(A171=1,A171&lt;$I$18*periods_per_year),start_rate,MIN($I$19,IF(MOD(A171-1,$I$21)=0,MAX($I$20,D170+$I$22),D170))),start_rate))</f>
        <v>0.03</v>
      </c>
      <c r="E171" s="13">
        <f t="shared" si="19"/>
        <v>241.36</v>
      </c>
      <c r="F171" s="13">
        <f>IF(A171="","",IF(A171=nper,J170+E171,MIN(J170+E171,IF(D171=D170,F170,IF($E$8="Acc Bi-Weekly",ROUND((-PMT(((1+D171/CP)^(CP/12))-1,(nper-A171+1)*12/26,J170))/2,2),IF($E$8="Acc Weekly",ROUND((-PMT(((1+D171/CP)^(CP/12))-1,(nper-A171+1)*12/52,J170))/4,2),ROUND(-PMT(((1+D171/CP)^(CP/periods_per_year))-1,nper-A171+1,J170),2)))))))</f>
        <v>711.32</v>
      </c>
      <c r="G171" s="13">
        <f>IF(OR(A171="",A171&lt;$X$2),"",IF(J170&lt;=F171,0,IF(IF(AND(A171&gt;=$X$2,MOD(A171-$X$2,int)=0),$X$3,0)+F171&gt;=J170+E171,J170+E171-F171,IF(AND(A171&gt;=$X$2,MOD(A171-$X$2,int)=0),$X$3,0)+IF(IF(AND(A171&gt;=$X$2,MOD(A171-$X$2,int)=0),$X$3,0)+IF(MOD(A171-$X$6,periods_per_year)=0,$X$5,0)+F171&lt;J170+E171,IF(MOD(A171-$X$6,periods_per_year)=0,$X$5,0),J170+E171-IF(AND(A171&gt;=$X$2,MOD(A171-$X$2,int)=0),$X$3,0)-F171))))</f>
        <v>0</v>
      </c>
      <c r="H171" s="14"/>
      <c r="I171" s="13">
        <f t="shared" si="20"/>
        <v>469.96000000000004</v>
      </c>
      <c r="J171" s="13">
        <f t="shared" si="21"/>
        <v>96074.519999999917</v>
      </c>
      <c r="M171" s="17">
        <f>IF(S170="","",IF(OR(M170&gt;=nper,ROUND(S170,2)&lt;=0),"",M170+1))</f>
        <v>128</v>
      </c>
      <c r="N171" s="18">
        <f>IF(M171="","",IF(OR(periods_per_year=26,periods_per_year=52),IF(periods_per_year=26,IF(M171=1,fpdate,N170+14),IF(periods_per_year=52,IF(M171=1,fpdate,N170+7),"n/a")),IF(periods_per_year=24,DATE(YEAR(fpdate),MONTH(fpdate)+(M171-1)/2+IF(AND(DAY(fpdate)&gt;=15,MOD(M171,2)=0),1,0),IF(MOD(M171,2)=0,IF(DAY(fpdate)&gt;=15,DAY(fpdate)-14,DAY(fpdate)+14),DAY(fpdate))),IF(DAY(DATE(YEAR(fpdate),MONTH(fpdate)+M171-1,DAY(fpdate)))&lt;&gt;DAY(fpdate),DATE(YEAR(fpdate),MONTH(fpdate)+M171,0),DATE(YEAR(fpdate),MONTH(fpdate)+M171-1,DAY(fpdate))))))</f>
        <v>47331</v>
      </c>
      <c r="O171" s="19">
        <f>IF(M171="","",IF(variable,IF(M171&lt;MortgageCalculator!$I$18*periods_per_year,start_rate,IF(MortgageCalculator!$I$22&gt;=0,MIN(MortgageCalculator!$I$19,start_rate+MortgageCalculator!$I$22*ROUNDUP((M171-MortgageCalculator!$I$18*periods_per_year)/MortgageCalculator!$I$21,0)),MAX(MortgageCalculator!$I$20,start_rate+MortgageCalculator!$I$22*ROUNDUP((M171-MortgageCalculator!$I$18*periods_per_year)/MortgageCalculator!$I$21,0)))),start_rate))</f>
        <v>0.03</v>
      </c>
      <c r="P171" s="20">
        <f>IF(M171="","",ROUND((((1+O171/CP)^(CP/periods_per_year))-1)*S170,2))</f>
        <v>249.5</v>
      </c>
      <c r="Q171" s="20">
        <f>IF(M171="","",IF(M171=nper,S170+P171,MIN(S170+P171,IF(O171=O170,Q170,ROUND(-PMT(((1+O171/CP)^(CP/periods_per_year))-1,nper-M171+1,S170),2)))))</f>
        <v>711.32</v>
      </c>
      <c r="R171" s="20">
        <f t="shared" si="14"/>
        <v>461.82000000000005</v>
      </c>
      <c r="S171" s="20">
        <f t="shared" si="15"/>
        <v>99339.729999999909</v>
      </c>
    </row>
    <row r="172" spans="1:19" x14ac:dyDescent="0.2">
      <c r="A172" s="10">
        <f t="shared" si="16"/>
        <v>136</v>
      </c>
      <c r="B172" s="11">
        <f t="shared" si="17"/>
        <v>47574</v>
      </c>
      <c r="C172" s="15" t="str">
        <f t="shared" si="18"/>
        <v/>
      </c>
      <c r="D172" s="12">
        <f>IF(A172="","",IF(variable,IF(OR(A172=1,A172&lt;$I$18*periods_per_year),start_rate,MIN($I$19,IF(MOD(A172-1,$I$21)=0,MAX($I$20,D171+$I$22),D171))),start_rate))</f>
        <v>0.03</v>
      </c>
      <c r="E172" s="13">
        <f t="shared" si="19"/>
        <v>240.19</v>
      </c>
      <c r="F172" s="13">
        <f>IF(A172="","",IF(A172=nper,J171+E172,MIN(J171+E172,IF(D172=D171,F171,IF($E$8="Acc Bi-Weekly",ROUND((-PMT(((1+D172/CP)^(CP/12))-1,(nper-A172+1)*12/26,J171))/2,2),IF($E$8="Acc Weekly",ROUND((-PMT(((1+D172/CP)^(CP/12))-1,(nper-A172+1)*12/52,J171))/4,2),ROUND(-PMT(((1+D172/CP)^(CP/periods_per_year))-1,nper-A172+1,J171),2)))))))</f>
        <v>711.32</v>
      </c>
      <c r="G172" s="13">
        <f>IF(OR(A172="",A172&lt;$X$2),"",IF(J171&lt;=F172,0,IF(IF(AND(A172&gt;=$X$2,MOD(A172-$X$2,int)=0),$X$3,0)+F172&gt;=J171+E172,J171+E172-F172,IF(AND(A172&gt;=$X$2,MOD(A172-$X$2,int)=0),$X$3,0)+IF(IF(AND(A172&gt;=$X$2,MOD(A172-$X$2,int)=0),$X$3,0)+IF(MOD(A172-$X$6,periods_per_year)=0,$X$5,0)+F172&lt;J171+E172,IF(MOD(A172-$X$6,periods_per_year)=0,$X$5,0),J171+E172-IF(AND(A172&gt;=$X$2,MOD(A172-$X$2,int)=0),$X$3,0)-F172))))</f>
        <v>0</v>
      </c>
      <c r="H172" s="14"/>
      <c r="I172" s="13">
        <f t="shared" si="20"/>
        <v>471.13000000000005</v>
      </c>
      <c r="J172" s="13">
        <f t="shared" si="21"/>
        <v>95603.389999999912</v>
      </c>
      <c r="M172" s="17">
        <f>IF(S171="","",IF(OR(M171&gt;=nper,ROUND(S171,2)&lt;=0),"",M171+1))</f>
        <v>129</v>
      </c>
      <c r="N172" s="18">
        <f>IF(M172="","",IF(OR(periods_per_year=26,periods_per_year=52),IF(periods_per_year=26,IF(M172=1,fpdate,N171+14),IF(periods_per_year=52,IF(M172=1,fpdate,N171+7),"n/a")),IF(periods_per_year=24,DATE(YEAR(fpdate),MONTH(fpdate)+(M172-1)/2+IF(AND(DAY(fpdate)&gt;=15,MOD(M172,2)=0),1,0),IF(MOD(M172,2)=0,IF(DAY(fpdate)&gt;=15,DAY(fpdate)-14,DAY(fpdate)+14),DAY(fpdate))),IF(DAY(DATE(YEAR(fpdate),MONTH(fpdate)+M172-1,DAY(fpdate)))&lt;&gt;DAY(fpdate),DATE(YEAR(fpdate),MONTH(fpdate)+M172,0),DATE(YEAR(fpdate),MONTH(fpdate)+M172-1,DAY(fpdate))))))</f>
        <v>47362</v>
      </c>
      <c r="O172" s="19">
        <f>IF(M172="","",IF(variable,IF(M172&lt;MortgageCalculator!$I$18*periods_per_year,start_rate,IF(MortgageCalculator!$I$22&gt;=0,MIN(MortgageCalculator!$I$19,start_rate+MortgageCalculator!$I$22*ROUNDUP((M172-MortgageCalculator!$I$18*periods_per_year)/MortgageCalculator!$I$21,0)),MAX(MortgageCalculator!$I$20,start_rate+MortgageCalculator!$I$22*ROUNDUP((M172-MortgageCalculator!$I$18*periods_per_year)/MortgageCalculator!$I$21,0)))),start_rate))</f>
        <v>0.03</v>
      </c>
      <c r="P172" s="20">
        <f>IF(M172="","",ROUND((((1+O172/CP)^(CP/periods_per_year))-1)*S171,2))</f>
        <v>248.35</v>
      </c>
      <c r="Q172" s="20">
        <f>IF(M172="","",IF(M172=nper,S171+P172,MIN(S171+P172,IF(O172=O171,Q171,ROUND(-PMT(((1+O172/CP)^(CP/periods_per_year))-1,nper-M172+1,S171),2)))))</f>
        <v>711.32</v>
      </c>
      <c r="R172" s="20">
        <f t="shared" ref="R172:R235" si="22">IF(M172="","",Q172-P172)</f>
        <v>462.97</v>
      </c>
      <c r="S172" s="20">
        <f t="shared" ref="S172:S235" si="23">IF(M172="","",S171-R172)</f>
        <v>98876.759999999907</v>
      </c>
    </row>
    <row r="173" spans="1:19" x14ac:dyDescent="0.2">
      <c r="A173" s="10">
        <f t="shared" si="16"/>
        <v>137</v>
      </c>
      <c r="B173" s="11">
        <f t="shared" si="17"/>
        <v>47604</v>
      </c>
      <c r="C173" s="15" t="str">
        <f t="shared" si="18"/>
        <v/>
      </c>
      <c r="D173" s="12">
        <f>IF(A173="","",IF(variable,IF(OR(A173=1,A173&lt;$I$18*periods_per_year),start_rate,MIN($I$19,IF(MOD(A173-1,$I$21)=0,MAX($I$20,D172+$I$22),D172))),start_rate))</f>
        <v>0.03</v>
      </c>
      <c r="E173" s="13">
        <f t="shared" si="19"/>
        <v>239.01</v>
      </c>
      <c r="F173" s="13">
        <f>IF(A173="","",IF(A173=nper,J172+E173,MIN(J172+E173,IF(D173=D172,F172,IF($E$8="Acc Bi-Weekly",ROUND((-PMT(((1+D173/CP)^(CP/12))-1,(nper-A173+1)*12/26,J172))/2,2),IF($E$8="Acc Weekly",ROUND((-PMT(((1+D173/CP)^(CP/12))-1,(nper-A173+1)*12/52,J172))/4,2),ROUND(-PMT(((1+D173/CP)^(CP/periods_per_year))-1,nper-A173+1,J172),2)))))))</f>
        <v>711.32</v>
      </c>
      <c r="G173" s="13">
        <f>IF(OR(A173="",A173&lt;$X$2),"",IF(J172&lt;=F173,0,IF(IF(AND(A173&gt;=$X$2,MOD(A173-$X$2,int)=0),$X$3,0)+F173&gt;=J172+E173,J172+E173-F173,IF(AND(A173&gt;=$X$2,MOD(A173-$X$2,int)=0),$X$3,0)+IF(IF(AND(A173&gt;=$X$2,MOD(A173-$X$2,int)=0),$X$3,0)+IF(MOD(A173-$X$6,periods_per_year)=0,$X$5,0)+F173&lt;J172+E173,IF(MOD(A173-$X$6,periods_per_year)=0,$X$5,0),J172+E173-IF(AND(A173&gt;=$X$2,MOD(A173-$X$2,int)=0),$X$3,0)-F173))))</f>
        <v>0</v>
      </c>
      <c r="H173" s="14"/>
      <c r="I173" s="13">
        <f t="shared" si="20"/>
        <v>472.31000000000006</v>
      </c>
      <c r="J173" s="13">
        <f t="shared" si="21"/>
        <v>95131.079999999914</v>
      </c>
      <c r="M173" s="17">
        <f>IF(S172="","",IF(OR(M172&gt;=nper,ROUND(S172,2)&lt;=0),"",M172+1))</f>
        <v>130</v>
      </c>
      <c r="N173" s="18">
        <f>IF(M173="","",IF(OR(periods_per_year=26,periods_per_year=52),IF(periods_per_year=26,IF(M173=1,fpdate,N172+14),IF(periods_per_year=52,IF(M173=1,fpdate,N172+7),"n/a")),IF(periods_per_year=24,DATE(YEAR(fpdate),MONTH(fpdate)+(M173-1)/2+IF(AND(DAY(fpdate)&gt;=15,MOD(M173,2)=0),1,0),IF(MOD(M173,2)=0,IF(DAY(fpdate)&gt;=15,DAY(fpdate)-14,DAY(fpdate)+14),DAY(fpdate))),IF(DAY(DATE(YEAR(fpdate),MONTH(fpdate)+M173-1,DAY(fpdate)))&lt;&gt;DAY(fpdate),DATE(YEAR(fpdate),MONTH(fpdate)+M173,0),DATE(YEAR(fpdate),MONTH(fpdate)+M173-1,DAY(fpdate))))))</f>
        <v>47392</v>
      </c>
      <c r="O173" s="19">
        <f>IF(M173="","",IF(variable,IF(M173&lt;MortgageCalculator!$I$18*periods_per_year,start_rate,IF(MortgageCalculator!$I$22&gt;=0,MIN(MortgageCalculator!$I$19,start_rate+MortgageCalculator!$I$22*ROUNDUP((M173-MortgageCalculator!$I$18*periods_per_year)/MortgageCalculator!$I$21,0)),MAX(MortgageCalculator!$I$20,start_rate+MortgageCalculator!$I$22*ROUNDUP((M173-MortgageCalculator!$I$18*periods_per_year)/MortgageCalculator!$I$21,0)))),start_rate))</f>
        <v>0.03</v>
      </c>
      <c r="P173" s="20">
        <f>IF(M173="","",ROUND((((1+O173/CP)^(CP/periods_per_year))-1)*S172,2))</f>
        <v>247.19</v>
      </c>
      <c r="Q173" s="20">
        <f>IF(M173="","",IF(M173=nper,S172+P173,MIN(S172+P173,IF(O173=O172,Q172,ROUND(-PMT(((1+O173/CP)^(CP/periods_per_year))-1,nper-M173+1,S172),2)))))</f>
        <v>711.32</v>
      </c>
      <c r="R173" s="20">
        <f t="shared" si="22"/>
        <v>464.13000000000005</v>
      </c>
      <c r="S173" s="20">
        <f t="shared" si="23"/>
        <v>98412.629999999903</v>
      </c>
    </row>
    <row r="174" spans="1:19" x14ac:dyDescent="0.2">
      <c r="A174" s="10">
        <f t="shared" si="16"/>
        <v>138</v>
      </c>
      <c r="B174" s="11">
        <f t="shared" si="17"/>
        <v>47635</v>
      </c>
      <c r="C174" s="15" t="str">
        <f t="shared" si="18"/>
        <v/>
      </c>
      <c r="D174" s="12">
        <f>IF(A174="","",IF(variable,IF(OR(A174=1,A174&lt;$I$18*periods_per_year),start_rate,MIN($I$19,IF(MOD(A174-1,$I$21)=0,MAX($I$20,D173+$I$22),D173))),start_rate))</f>
        <v>0.03</v>
      </c>
      <c r="E174" s="13">
        <f t="shared" si="19"/>
        <v>237.83</v>
      </c>
      <c r="F174" s="13">
        <f>IF(A174="","",IF(A174=nper,J173+E174,MIN(J173+E174,IF(D174=D173,F173,IF($E$8="Acc Bi-Weekly",ROUND((-PMT(((1+D174/CP)^(CP/12))-1,(nper-A174+1)*12/26,J173))/2,2),IF($E$8="Acc Weekly",ROUND((-PMT(((1+D174/CP)^(CP/12))-1,(nper-A174+1)*12/52,J173))/4,2),ROUND(-PMT(((1+D174/CP)^(CP/periods_per_year))-1,nper-A174+1,J173),2)))))))</f>
        <v>711.32</v>
      </c>
      <c r="G174" s="13">
        <f>IF(OR(A174="",A174&lt;$X$2),"",IF(J173&lt;=F174,0,IF(IF(AND(A174&gt;=$X$2,MOD(A174-$X$2,int)=0),$X$3,0)+F174&gt;=J173+E174,J173+E174-F174,IF(AND(A174&gt;=$X$2,MOD(A174-$X$2,int)=0),$X$3,0)+IF(IF(AND(A174&gt;=$X$2,MOD(A174-$X$2,int)=0),$X$3,0)+IF(MOD(A174-$X$6,periods_per_year)=0,$X$5,0)+F174&lt;J173+E174,IF(MOD(A174-$X$6,periods_per_year)=0,$X$5,0),J173+E174-IF(AND(A174&gt;=$X$2,MOD(A174-$X$2,int)=0),$X$3,0)-F174))))</f>
        <v>0</v>
      </c>
      <c r="H174" s="14"/>
      <c r="I174" s="13">
        <f t="shared" si="20"/>
        <v>473.49</v>
      </c>
      <c r="J174" s="13">
        <f t="shared" si="21"/>
        <v>94657.589999999909</v>
      </c>
      <c r="M174" s="17">
        <f>IF(S173="","",IF(OR(M173&gt;=nper,ROUND(S173,2)&lt;=0),"",M173+1))</f>
        <v>131</v>
      </c>
      <c r="N174" s="18">
        <f>IF(M174="","",IF(OR(periods_per_year=26,periods_per_year=52),IF(periods_per_year=26,IF(M174=1,fpdate,N173+14),IF(periods_per_year=52,IF(M174=1,fpdate,N173+7),"n/a")),IF(periods_per_year=24,DATE(YEAR(fpdate),MONTH(fpdate)+(M174-1)/2+IF(AND(DAY(fpdate)&gt;=15,MOD(M174,2)=0),1,0),IF(MOD(M174,2)=0,IF(DAY(fpdate)&gt;=15,DAY(fpdate)-14,DAY(fpdate)+14),DAY(fpdate))),IF(DAY(DATE(YEAR(fpdate),MONTH(fpdate)+M174-1,DAY(fpdate)))&lt;&gt;DAY(fpdate),DATE(YEAR(fpdate),MONTH(fpdate)+M174,0),DATE(YEAR(fpdate),MONTH(fpdate)+M174-1,DAY(fpdate))))))</f>
        <v>47423</v>
      </c>
      <c r="O174" s="19">
        <f>IF(M174="","",IF(variable,IF(M174&lt;MortgageCalculator!$I$18*periods_per_year,start_rate,IF(MortgageCalculator!$I$22&gt;=0,MIN(MortgageCalculator!$I$19,start_rate+MortgageCalculator!$I$22*ROUNDUP((M174-MortgageCalculator!$I$18*periods_per_year)/MortgageCalculator!$I$21,0)),MAX(MortgageCalculator!$I$20,start_rate+MortgageCalculator!$I$22*ROUNDUP((M174-MortgageCalculator!$I$18*periods_per_year)/MortgageCalculator!$I$21,0)))),start_rate))</f>
        <v>0.03</v>
      </c>
      <c r="P174" s="20">
        <f>IF(M174="","",ROUND((((1+O174/CP)^(CP/periods_per_year))-1)*S173,2))</f>
        <v>246.03</v>
      </c>
      <c r="Q174" s="20">
        <f>IF(M174="","",IF(M174=nper,S173+P174,MIN(S173+P174,IF(O174=O173,Q173,ROUND(-PMT(((1+O174/CP)^(CP/periods_per_year))-1,nper-M174+1,S173),2)))))</f>
        <v>711.32</v>
      </c>
      <c r="R174" s="20">
        <f t="shared" si="22"/>
        <v>465.29000000000008</v>
      </c>
      <c r="S174" s="20">
        <f t="shared" si="23"/>
        <v>97947.339999999909</v>
      </c>
    </row>
    <row r="175" spans="1:19" x14ac:dyDescent="0.2">
      <c r="A175" s="10">
        <f t="shared" si="16"/>
        <v>139</v>
      </c>
      <c r="B175" s="11">
        <f t="shared" si="17"/>
        <v>47665</v>
      </c>
      <c r="C175" s="15" t="str">
        <f t="shared" si="18"/>
        <v/>
      </c>
      <c r="D175" s="12">
        <f>IF(A175="","",IF(variable,IF(OR(A175=1,A175&lt;$I$18*periods_per_year),start_rate,MIN($I$19,IF(MOD(A175-1,$I$21)=0,MAX($I$20,D174+$I$22),D174))),start_rate))</f>
        <v>0.03</v>
      </c>
      <c r="E175" s="13">
        <f t="shared" si="19"/>
        <v>236.64</v>
      </c>
      <c r="F175" s="13">
        <f>IF(A175="","",IF(A175=nper,J174+E175,MIN(J174+E175,IF(D175=D174,F174,IF($E$8="Acc Bi-Weekly",ROUND((-PMT(((1+D175/CP)^(CP/12))-1,(nper-A175+1)*12/26,J174))/2,2),IF($E$8="Acc Weekly",ROUND((-PMT(((1+D175/CP)^(CP/12))-1,(nper-A175+1)*12/52,J174))/4,2),ROUND(-PMT(((1+D175/CP)^(CP/periods_per_year))-1,nper-A175+1,J174),2)))))))</f>
        <v>711.32</v>
      </c>
      <c r="G175" s="13">
        <f>IF(OR(A175="",A175&lt;$X$2),"",IF(J174&lt;=F175,0,IF(IF(AND(A175&gt;=$X$2,MOD(A175-$X$2,int)=0),$X$3,0)+F175&gt;=J174+E175,J174+E175-F175,IF(AND(A175&gt;=$X$2,MOD(A175-$X$2,int)=0),$X$3,0)+IF(IF(AND(A175&gt;=$X$2,MOD(A175-$X$2,int)=0),$X$3,0)+IF(MOD(A175-$X$6,periods_per_year)=0,$X$5,0)+F175&lt;J174+E175,IF(MOD(A175-$X$6,periods_per_year)=0,$X$5,0),J174+E175-IF(AND(A175&gt;=$X$2,MOD(A175-$X$2,int)=0),$X$3,0)-F175))))</f>
        <v>0</v>
      </c>
      <c r="H175" s="14"/>
      <c r="I175" s="13">
        <f t="shared" si="20"/>
        <v>474.68000000000006</v>
      </c>
      <c r="J175" s="13">
        <f t="shared" si="21"/>
        <v>94182.909999999916</v>
      </c>
      <c r="M175" s="17">
        <f>IF(S174="","",IF(OR(M174&gt;=nper,ROUND(S174,2)&lt;=0),"",M174+1))</f>
        <v>132</v>
      </c>
      <c r="N175" s="18">
        <f>IF(M175="","",IF(OR(periods_per_year=26,periods_per_year=52),IF(periods_per_year=26,IF(M175=1,fpdate,N174+14),IF(periods_per_year=52,IF(M175=1,fpdate,N174+7),"n/a")),IF(periods_per_year=24,DATE(YEAR(fpdate),MONTH(fpdate)+(M175-1)/2+IF(AND(DAY(fpdate)&gt;=15,MOD(M175,2)=0),1,0),IF(MOD(M175,2)=0,IF(DAY(fpdate)&gt;=15,DAY(fpdate)-14,DAY(fpdate)+14),DAY(fpdate))),IF(DAY(DATE(YEAR(fpdate),MONTH(fpdate)+M175-1,DAY(fpdate)))&lt;&gt;DAY(fpdate),DATE(YEAR(fpdate),MONTH(fpdate)+M175,0),DATE(YEAR(fpdate),MONTH(fpdate)+M175-1,DAY(fpdate))))))</f>
        <v>47453</v>
      </c>
      <c r="O175" s="19">
        <f>IF(M175="","",IF(variable,IF(M175&lt;MortgageCalculator!$I$18*periods_per_year,start_rate,IF(MortgageCalculator!$I$22&gt;=0,MIN(MortgageCalculator!$I$19,start_rate+MortgageCalculator!$I$22*ROUNDUP((M175-MortgageCalculator!$I$18*periods_per_year)/MortgageCalculator!$I$21,0)),MAX(MortgageCalculator!$I$20,start_rate+MortgageCalculator!$I$22*ROUNDUP((M175-MortgageCalculator!$I$18*periods_per_year)/MortgageCalculator!$I$21,0)))),start_rate))</f>
        <v>0.03</v>
      </c>
      <c r="P175" s="20">
        <f>IF(M175="","",ROUND((((1+O175/CP)^(CP/periods_per_year))-1)*S174,2))</f>
        <v>244.87</v>
      </c>
      <c r="Q175" s="20">
        <f>IF(M175="","",IF(M175=nper,S174+P175,MIN(S174+P175,IF(O175=O174,Q174,ROUND(-PMT(((1+O175/CP)^(CP/periods_per_year))-1,nper-M175+1,S174),2)))))</f>
        <v>711.32</v>
      </c>
      <c r="R175" s="20">
        <f t="shared" si="22"/>
        <v>466.45000000000005</v>
      </c>
      <c r="S175" s="20">
        <f t="shared" si="23"/>
        <v>97480.889999999912</v>
      </c>
    </row>
    <row r="176" spans="1:19" x14ac:dyDescent="0.2">
      <c r="A176" s="10">
        <f t="shared" si="16"/>
        <v>140</v>
      </c>
      <c r="B176" s="11">
        <f t="shared" si="17"/>
        <v>47696</v>
      </c>
      <c r="C176" s="15" t="str">
        <f t="shared" si="18"/>
        <v/>
      </c>
      <c r="D176" s="12">
        <f>IF(A176="","",IF(variable,IF(OR(A176=1,A176&lt;$I$18*periods_per_year),start_rate,MIN($I$19,IF(MOD(A176-1,$I$21)=0,MAX($I$20,D175+$I$22),D175))),start_rate))</f>
        <v>0.03</v>
      </c>
      <c r="E176" s="13">
        <f t="shared" si="19"/>
        <v>235.46</v>
      </c>
      <c r="F176" s="13">
        <f>IF(A176="","",IF(A176=nper,J175+E176,MIN(J175+E176,IF(D176=D175,F175,IF($E$8="Acc Bi-Weekly",ROUND((-PMT(((1+D176/CP)^(CP/12))-1,(nper-A176+1)*12/26,J175))/2,2),IF($E$8="Acc Weekly",ROUND((-PMT(((1+D176/CP)^(CP/12))-1,(nper-A176+1)*12/52,J175))/4,2),ROUND(-PMT(((1+D176/CP)^(CP/periods_per_year))-1,nper-A176+1,J175),2)))))))</f>
        <v>711.32</v>
      </c>
      <c r="G176" s="13">
        <f>IF(OR(A176="",A176&lt;$X$2),"",IF(J175&lt;=F176,0,IF(IF(AND(A176&gt;=$X$2,MOD(A176-$X$2,int)=0),$X$3,0)+F176&gt;=J175+E176,J175+E176-F176,IF(AND(A176&gt;=$X$2,MOD(A176-$X$2,int)=0),$X$3,0)+IF(IF(AND(A176&gt;=$X$2,MOD(A176-$X$2,int)=0),$X$3,0)+IF(MOD(A176-$X$6,periods_per_year)=0,$X$5,0)+F176&lt;J175+E176,IF(MOD(A176-$X$6,periods_per_year)=0,$X$5,0),J175+E176-IF(AND(A176&gt;=$X$2,MOD(A176-$X$2,int)=0),$X$3,0)-F176))))</f>
        <v>0</v>
      </c>
      <c r="H176" s="14"/>
      <c r="I176" s="13">
        <f t="shared" si="20"/>
        <v>475.86</v>
      </c>
      <c r="J176" s="13">
        <f t="shared" si="21"/>
        <v>93707.049999999916</v>
      </c>
      <c r="M176" s="17">
        <f>IF(S175="","",IF(OR(M175&gt;=nper,ROUND(S175,2)&lt;=0),"",M175+1))</f>
        <v>133</v>
      </c>
      <c r="N176" s="18">
        <f>IF(M176="","",IF(OR(periods_per_year=26,periods_per_year=52),IF(periods_per_year=26,IF(M176=1,fpdate,N175+14),IF(periods_per_year=52,IF(M176=1,fpdate,N175+7),"n/a")),IF(periods_per_year=24,DATE(YEAR(fpdate),MONTH(fpdate)+(M176-1)/2+IF(AND(DAY(fpdate)&gt;=15,MOD(M176,2)=0),1,0),IF(MOD(M176,2)=0,IF(DAY(fpdate)&gt;=15,DAY(fpdate)-14,DAY(fpdate)+14),DAY(fpdate))),IF(DAY(DATE(YEAR(fpdate),MONTH(fpdate)+M176-1,DAY(fpdate)))&lt;&gt;DAY(fpdate),DATE(YEAR(fpdate),MONTH(fpdate)+M176,0),DATE(YEAR(fpdate),MONTH(fpdate)+M176-1,DAY(fpdate))))))</f>
        <v>47484</v>
      </c>
      <c r="O176" s="19">
        <f>IF(M176="","",IF(variable,IF(M176&lt;MortgageCalculator!$I$18*periods_per_year,start_rate,IF(MortgageCalculator!$I$22&gt;=0,MIN(MortgageCalculator!$I$19,start_rate+MortgageCalculator!$I$22*ROUNDUP((M176-MortgageCalculator!$I$18*periods_per_year)/MortgageCalculator!$I$21,0)),MAX(MortgageCalculator!$I$20,start_rate+MortgageCalculator!$I$22*ROUNDUP((M176-MortgageCalculator!$I$18*periods_per_year)/MortgageCalculator!$I$21,0)))),start_rate))</f>
        <v>0.03</v>
      </c>
      <c r="P176" s="20">
        <f>IF(M176="","",ROUND((((1+O176/CP)^(CP/periods_per_year))-1)*S175,2))</f>
        <v>243.7</v>
      </c>
      <c r="Q176" s="20">
        <f>IF(M176="","",IF(M176=nper,S175+P176,MIN(S175+P176,IF(O176=O175,Q175,ROUND(-PMT(((1+O176/CP)^(CP/periods_per_year))-1,nper-M176+1,S175),2)))))</f>
        <v>711.32</v>
      </c>
      <c r="R176" s="20">
        <f t="shared" si="22"/>
        <v>467.62000000000006</v>
      </c>
      <c r="S176" s="20">
        <f t="shared" si="23"/>
        <v>97013.269999999917</v>
      </c>
    </row>
    <row r="177" spans="1:19" x14ac:dyDescent="0.2">
      <c r="A177" s="10">
        <f t="shared" si="16"/>
        <v>141</v>
      </c>
      <c r="B177" s="11">
        <f t="shared" si="17"/>
        <v>47727</v>
      </c>
      <c r="C177" s="15" t="str">
        <f t="shared" si="18"/>
        <v/>
      </c>
      <c r="D177" s="12">
        <f>IF(A177="","",IF(variable,IF(OR(A177=1,A177&lt;$I$18*periods_per_year),start_rate,MIN($I$19,IF(MOD(A177-1,$I$21)=0,MAX($I$20,D176+$I$22),D176))),start_rate))</f>
        <v>0.03</v>
      </c>
      <c r="E177" s="13">
        <f t="shared" si="19"/>
        <v>234.27</v>
      </c>
      <c r="F177" s="13">
        <f>IF(A177="","",IF(A177=nper,J176+E177,MIN(J176+E177,IF(D177=D176,F176,IF($E$8="Acc Bi-Weekly",ROUND((-PMT(((1+D177/CP)^(CP/12))-1,(nper-A177+1)*12/26,J176))/2,2),IF($E$8="Acc Weekly",ROUND((-PMT(((1+D177/CP)^(CP/12))-1,(nper-A177+1)*12/52,J176))/4,2),ROUND(-PMT(((1+D177/CP)^(CP/periods_per_year))-1,nper-A177+1,J176),2)))))))</f>
        <v>711.32</v>
      </c>
      <c r="G177" s="13">
        <f>IF(OR(A177="",A177&lt;$X$2),"",IF(J176&lt;=F177,0,IF(IF(AND(A177&gt;=$X$2,MOD(A177-$X$2,int)=0),$X$3,0)+F177&gt;=J176+E177,J176+E177-F177,IF(AND(A177&gt;=$X$2,MOD(A177-$X$2,int)=0),$X$3,0)+IF(IF(AND(A177&gt;=$X$2,MOD(A177-$X$2,int)=0),$X$3,0)+IF(MOD(A177-$X$6,periods_per_year)=0,$X$5,0)+F177&lt;J176+E177,IF(MOD(A177-$X$6,periods_per_year)=0,$X$5,0),J176+E177-IF(AND(A177&gt;=$X$2,MOD(A177-$X$2,int)=0),$X$3,0)-F177))))</f>
        <v>0</v>
      </c>
      <c r="H177" s="14"/>
      <c r="I177" s="13">
        <f t="shared" si="20"/>
        <v>477.05000000000007</v>
      </c>
      <c r="J177" s="13">
        <f t="shared" si="21"/>
        <v>93229.999999999913</v>
      </c>
      <c r="M177" s="17">
        <f>IF(S176="","",IF(OR(M176&gt;=nper,ROUND(S176,2)&lt;=0),"",M176+1))</f>
        <v>134</v>
      </c>
      <c r="N177" s="18">
        <f>IF(M177="","",IF(OR(periods_per_year=26,periods_per_year=52),IF(periods_per_year=26,IF(M177=1,fpdate,N176+14),IF(periods_per_year=52,IF(M177=1,fpdate,N176+7),"n/a")),IF(periods_per_year=24,DATE(YEAR(fpdate),MONTH(fpdate)+(M177-1)/2+IF(AND(DAY(fpdate)&gt;=15,MOD(M177,2)=0),1,0),IF(MOD(M177,2)=0,IF(DAY(fpdate)&gt;=15,DAY(fpdate)-14,DAY(fpdate)+14),DAY(fpdate))),IF(DAY(DATE(YEAR(fpdate),MONTH(fpdate)+M177-1,DAY(fpdate)))&lt;&gt;DAY(fpdate),DATE(YEAR(fpdate),MONTH(fpdate)+M177,0),DATE(YEAR(fpdate),MONTH(fpdate)+M177-1,DAY(fpdate))))))</f>
        <v>47515</v>
      </c>
      <c r="O177" s="19">
        <f>IF(M177="","",IF(variable,IF(M177&lt;MortgageCalculator!$I$18*periods_per_year,start_rate,IF(MortgageCalculator!$I$22&gt;=0,MIN(MortgageCalculator!$I$19,start_rate+MortgageCalculator!$I$22*ROUNDUP((M177-MortgageCalculator!$I$18*periods_per_year)/MortgageCalculator!$I$21,0)),MAX(MortgageCalculator!$I$20,start_rate+MortgageCalculator!$I$22*ROUNDUP((M177-MortgageCalculator!$I$18*periods_per_year)/MortgageCalculator!$I$21,0)))),start_rate))</f>
        <v>0.03</v>
      </c>
      <c r="P177" s="20">
        <f>IF(M177="","",ROUND((((1+O177/CP)^(CP/periods_per_year))-1)*S176,2))</f>
        <v>242.53</v>
      </c>
      <c r="Q177" s="20">
        <f>IF(M177="","",IF(M177=nper,S176+P177,MIN(S176+P177,IF(O177=O176,Q176,ROUND(-PMT(((1+O177/CP)^(CP/periods_per_year))-1,nper-M177+1,S176),2)))))</f>
        <v>711.32</v>
      </c>
      <c r="R177" s="20">
        <f t="shared" si="22"/>
        <v>468.79000000000008</v>
      </c>
      <c r="S177" s="20">
        <f t="shared" si="23"/>
        <v>96544.479999999923</v>
      </c>
    </row>
    <row r="178" spans="1:19" x14ac:dyDescent="0.2">
      <c r="A178" s="10">
        <f t="shared" si="16"/>
        <v>142</v>
      </c>
      <c r="B178" s="11">
        <f t="shared" si="17"/>
        <v>47757</v>
      </c>
      <c r="C178" s="15" t="str">
        <f t="shared" si="18"/>
        <v/>
      </c>
      <c r="D178" s="12">
        <f>IF(A178="","",IF(variable,IF(OR(A178=1,A178&lt;$I$18*periods_per_year),start_rate,MIN($I$19,IF(MOD(A178-1,$I$21)=0,MAX($I$20,D177+$I$22),D177))),start_rate))</f>
        <v>0.03</v>
      </c>
      <c r="E178" s="13">
        <f t="shared" si="19"/>
        <v>233.07</v>
      </c>
      <c r="F178" s="13">
        <f>IF(A178="","",IF(A178=nper,J177+E178,MIN(J177+E178,IF(D178=D177,F177,IF($E$8="Acc Bi-Weekly",ROUND((-PMT(((1+D178/CP)^(CP/12))-1,(nper-A178+1)*12/26,J177))/2,2),IF($E$8="Acc Weekly",ROUND((-PMT(((1+D178/CP)^(CP/12))-1,(nper-A178+1)*12/52,J177))/4,2),ROUND(-PMT(((1+D178/CP)^(CP/periods_per_year))-1,nper-A178+1,J177),2)))))))</f>
        <v>711.32</v>
      </c>
      <c r="G178" s="13">
        <f>IF(OR(A178="",A178&lt;$X$2),"",IF(J177&lt;=F178,0,IF(IF(AND(A178&gt;=$X$2,MOD(A178-$X$2,int)=0),$X$3,0)+F178&gt;=J177+E178,J177+E178-F178,IF(AND(A178&gt;=$X$2,MOD(A178-$X$2,int)=0),$X$3,0)+IF(IF(AND(A178&gt;=$X$2,MOD(A178-$X$2,int)=0),$X$3,0)+IF(MOD(A178-$X$6,periods_per_year)=0,$X$5,0)+F178&lt;J177+E178,IF(MOD(A178-$X$6,periods_per_year)=0,$X$5,0),J177+E178-IF(AND(A178&gt;=$X$2,MOD(A178-$X$2,int)=0),$X$3,0)-F178))))</f>
        <v>0</v>
      </c>
      <c r="H178" s="14"/>
      <c r="I178" s="13">
        <f t="shared" si="20"/>
        <v>478.25000000000006</v>
      </c>
      <c r="J178" s="13">
        <f t="shared" si="21"/>
        <v>92751.749999999913</v>
      </c>
      <c r="M178" s="17">
        <f>IF(S177="","",IF(OR(M177&gt;=nper,ROUND(S177,2)&lt;=0),"",M177+1))</f>
        <v>135</v>
      </c>
      <c r="N178" s="18">
        <f>IF(M178="","",IF(OR(periods_per_year=26,periods_per_year=52),IF(periods_per_year=26,IF(M178=1,fpdate,N177+14),IF(periods_per_year=52,IF(M178=1,fpdate,N177+7),"n/a")),IF(periods_per_year=24,DATE(YEAR(fpdate),MONTH(fpdate)+(M178-1)/2+IF(AND(DAY(fpdate)&gt;=15,MOD(M178,2)=0),1,0),IF(MOD(M178,2)=0,IF(DAY(fpdate)&gt;=15,DAY(fpdate)-14,DAY(fpdate)+14),DAY(fpdate))),IF(DAY(DATE(YEAR(fpdate),MONTH(fpdate)+M178-1,DAY(fpdate)))&lt;&gt;DAY(fpdate),DATE(YEAR(fpdate),MONTH(fpdate)+M178,0),DATE(YEAR(fpdate),MONTH(fpdate)+M178-1,DAY(fpdate))))))</f>
        <v>47543</v>
      </c>
      <c r="O178" s="19">
        <f>IF(M178="","",IF(variable,IF(M178&lt;MortgageCalculator!$I$18*periods_per_year,start_rate,IF(MortgageCalculator!$I$22&gt;=0,MIN(MortgageCalculator!$I$19,start_rate+MortgageCalculator!$I$22*ROUNDUP((M178-MortgageCalculator!$I$18*periods_per_year)/MortgageCalculator!$I$21,0)),MAX(MortgageCalculator!$I$20,start_rate+MortgageCalculator!$I$22*ROUNDUP((M178-MortgageCalculator!$I$18*periods_per_year)/MortgageCalculator!$I$21,0)))),start_rate))</f>
        <v>0.03</v>
      </c>
      <c r="P178" s="20">
        <f>IF(M178="","",ROUND((((1+O178/CP)^(CP/periods_per_year))-1)*S177,2))</f>
        <v>241.36</v>
      </c>
      <c r="Q178" s="20">
        <f>IF(M178="","",IF(M178=nper,S177+P178,MIN(S177+P178,IF(O178=O177,Q177,ROUND(-PMT(((1+O178/CP)^(CP/periods_per_year))-1,nper-M178+1,S177),2)))))</f>
        <v>711.32</v>
      </c>
      <c r="R178" s="20">
        <f t="shared" si="22"/>
        <v>469.96000000000004</v>
      </c>
      <c r="S178" s="20">
        <f t="shared" si="23"/>
        <v>96074.519999999917</v>
      </c>
    </row>
    <row r="179" spans="1:19" x14ac:dyDescent="0.2">
      <c r="A179" s="10">
        <f t="shared" si="16"/>
        <v>143</v>
      </c>
      <c r="B179" s="11">
        <f t="shared" si="17"/>
        <v>47788</v>
      </c>
      <c r="C179" s="15" t="str">
        <f t="shared" si="18"/>
        <v/>
      </c>
      <c r="D179" s="12">
        <f>IF(A179="","",IF(variable,IF(OR(A179=1,A179&lt;$I$18*periods_per_year),start_rate,MIN($I$19,IF(MOD(A179-1,$I$21)=0,MAX($I$20,D178+$I$22),D178))),start_rate))</f>
        <v>0.03</v>
      </c>
      <c r="E179" s="13">
        <f t="shared" si="19"/>
        <v>231.88</v>
      </c>
      <c r="F179" s="13">
        <f>IF(A179="","",IF(A179=nper,J178+E179,MIN(J178+E179,IF(D179=D178,F178,IF($E$8="Acc Bi-Weekly",ROUND((-PMT(((1+D179/CP)^(CP/12))-1,(nper-A179+1)*12/26,J178))/2,2),IF($E$8="Acc Weekly",ROUND((-PMT(((1+D179/CP)^(CP/12))-1,(nper-A179+1)*12/52,J178))/4,2),ROUND(-PMT(((1+D179/CP)^(CP/periods_per_year))-1,nper-A179+1,J178),2)))))))</f>
        <v>711.32</v>
      </c>
      <c r="G179" s="13">
        <f>IF(OR(A179="",A179&lt;$X$2),"",IF(J178&lt;=F179,0,IF(IF(AND(A179&gt;=$X$2,MOD(A179-$X$2,int)=0),$X$3,0)+F179&gt;=J178+E179,J178+E179-F179,IF(AND(A179&gt;=$X$2,MOD(A179-$X$2,int)=0),$X$3,0)+IF(IF(AND(A179&gt;=$X$2,MOD(A179-$X$2,int)=0),$X$3,0)+IF(MOD(A179-$X$6,periods_per_year)=0,$X$5,0)+F179&lt;J178+E179,IF(MOD(A179-$X$6,periods_per_year)=0,$X$5,0),J178+E179-IF(AND(A179&gt;=$X$2,MOD(A179-$X$2,int)=0),$X$3,0)-F179))))</f>
        <v>0</v>
      </c>
      <c r="H179" s="14"/>
      <c r="I179" s="13">
        <f t="shared" si="20"/>
        <v>479.44000000000005</v>
      </c>
      <c r="J179" s="13">
        <f t="shared" si="21"/>
        <v>92272.30999999991</v>
      </c>
      <c r="M179" s="17">
        <f>IF(S178="","",IF(OR(M178&gt;=nper,ROUND(S178,2)&lt;=0),"",M178+1))</f>
        <v>136</v>
      </c>
      <c r="N179" s="18">
        <f>IF(M179="","",IF(OR(periods_per_year=26,periods_per_year=52),IF(periods_per_year=26,IF(M179=1,fpdate,N178+14),IF(periods_per_year=52,IF(M179=1,fpdate,N178+7),"n/a")),IF(periods_per_year=24,DATE(YEAR(fpdate),MONTH(fpdate)+(M179-1)/2+IF(AND(DAY(fpdate)&gt;=15,MOD(M179,2)=0),1,0),IF(MOD(M179,2)=0,IF(DAY(fpdate)&gt;=15,DAY(fpdate)-14,DAY(fpdate)+14),DAY(fpdate))),IF(DAY(DATE(YEAR(fpdate),MONTH(fpdate)+M179-1,DAY(fpdate)))&lt;&gt;DAY(fpdate),DATE(YEAR(fpdate),MONTH(fpdate)+M179,0),DATE(YEAR(fpdate),MONTH(fpdate)+M179-1,DAY(fpdate))))))</f>
        <v>47574</v>
      </c>
      <c r="O179" s="19">
        <f>IF(M179="","",IF(variable,IF(M179&lt;MortgageCalculator!$I$18*periods_per_year,start_rate,IF(MortgageCalculator!$I$22&gt;=0,MIN(MortgageCalculator!$I$19,start_rate+MortgageCalculator!$I$22*ROUNDUP((M179-MortgageCalculator!$I$18*periods_per_year)/MortgageCalculator!$I$21,0)),MAX(MortgageCalculator!$I$20,start_rate+MortgageCalculator!$I$22*ROUNDUP((M179-MortgageCalculator!$I$18*periods_per_year)/MortgageCalculator!$I$21,0)))),start_rate))</f>
        <v>0.03</v>
      </c>
      <c r="P179" s="20">
        <f>IF(M179="","",ROUND((((1+O179/CP)^(CP/periods_per_year))-1)*S178,2))</f>
        <v>240.19</v>
      </c>
      <c r="Q179" s="20">
        <f>IF(M179="","",IF(M179=nper,S178+P179,MIN(S178+P179,IF(O179=O178,Q178,ROUND(-PMT(((1+O179/CP)^(CP/periods_per_year))-1,nper-M179+1,S178),2)))))</f>
        <v>711.32</v>
      </c>
      <c r="R179" s="20">
        <f t="shared" si="22"/>
        <v>471.13000000000005</v>
      </c>
      <c r="S179" s="20">
        <f t="shared" si="23"/>
        <v>95603.389999999912</v>
      </c>
    </row>
    <row r="180" spans="1:19" x14ac:dyDescent="0.2">
      <c r="A180" s="10">
        <f t="shared" si="16"/>
        <v>144</v>
      </c>
      <c r="B180" s="11">
        <f t="shared" si="17"/>
        <v>47818</v>
      </c>
      <c r="C180" s="15">
        <f t="shared" si="18"/>
        <v>12</v>
      </c>
      <c r="D180" s="12">
        <f>IF(A180="","",IF(variable,IF(OR(A180=1,A180&lt;$I$18*periods_per_year),start_rate,MIN($I$19,IF(MOD(A180-1,$I$21)=0,MAX($I$20,D179+$I$22),D179))),start_rate))</f>
        <v>0.03</v>
      </c>
      <c r="E180" s="13">
        <f t="shared" si="19"/>
        <v>230.68</v>
      </c>
      <c r="F180" s="13">
        <f>IF(A180="","",IF(A180=nper,J179+E180,MIN(J179+E180,IF(D180=D179,F179,IF($E$8="Acc Bi-Weekly",ROUND((-PMT(((1+D180/CP)^(CP/12))-1,(nper-A180+1)*12/26,J179))/2,2),IF($E$8="Acc Weekly",ROUND((-PMT(((1+D180/CP)^(CP/12))-1,(nper-A180+1)*12/52,J179))/4,2),ROUND(-PMT(((1+D180/CP)^(CP/periods_per_year))-1,nper-A180+1,J179),2)))))))</f>
        <v>711.32</v>
      </c>
      <c r="G180" s="13">
        <f>IF(OR(A180="",A180&lt;$X$2),"",IF(J179&lt;=F180,0,IF(IF(AND(A180&gt;=$X$2,MOD(A180-$X$2,int)=0),$X$3,0)+F180&gt;=J179+E180,J179+E180-F180,IF(AND(A180&gt;=$X$2,MOD(A180-$X$2,int)=0),$X$3,0)+IF(IF(AND(A180&gt;=$X$2,MOD(A180-$X$2,int)=0),$X$3,0)+IF(MOD(A180-$X$6,periods_per_year)=0,$X$5,0)+F180&lt;J179+E180,IF(MOD(A180-$X$6,periods_per_year)=0,$X$5,0),J179+E180-IF(AND(A180&gt;=$X$2,MOD(A180-$X$2,int)=0),$X$3,0)-F180))))</f>
        <v>0</v>
      </c>
      <c r="H180" s="14"/>
      <c r="I180" s="13">
        <f t="shared" si="20"/>
        <v>480.64000000000004</v>
      </c>
      <c r="J180" s="13">
        <f t="shared" si="21"/>
        <v>91791.669999999911</v>
      </c>
      <c r="M180" s="17">
        <f>IF(S179="","",IF(OR(M179&gt;=nper,ROUND(S179,2)&lt;=0),"",M179+1))</f>
        <v>137</v>
      </c>
      <c r="N180" s="18">
        <f>IF(M180="","",IF(OR(periods_per_year=26,periods_per_year=52),IF(periods_per_year=26,IF(M180=1,fpdate,N179+14),IF(periods_per_year=52,IF(M180=1,fpdate,N179+7),"n/a")),IF(periods_per_year=24,DATE(YEAR(fpdate),MONTH(fpdate)+(M180-1)/2+IF(AND(DAY(fpdate)&gt;=15,MOD(M180,2)=0),1,0),IF(MOD(M180,2)=0,IF(DAY(fpdate)&gt;=15,DAY(fpdate)-14,DAY(fpdate)+14),DAY(fpdate))),IF(DAY(DATE(YEAR(fpdate),MONTH(fpdate)+M180-1,DAY(fpdate)))&lt;&gt;DAY(fpdate),DATE(YEAR(fpdate),MONTH(fpdate)+M180,0),DATE(YEAR(fpdate),MONTH(fpdate)+M180-1,DAY(fpdate))))))</f>
        <v>47604</v>
      </c>
      <c r="O180" s="19">
        <f>IF(M180="","",IF(variable,IF(M180&lt;MortgageCalculator!$I$18*periods_per_year,start_rate,IF(MortgageCalculator!$I$22&gt;=0,MIN(MortgageCalculator!$I$19,start_rate+MortgageCalculator!$I$22*ROUNDUP((M180-MortgageCalculator!$I$18*periods_per_year)/MortgageCalculator!$I$21,0)),MAX(MortgageCalculator!$I$20,start_rate+MortgageCalculator!$I$22*ROUNDUP((M180-MortgageCalculator!$I$18*periods_per_year)/MortgageCalculator!$I$21,0)))),start_rate))</f>
        <v>0.03</v>
      </c>
      <c r="P180" s="20">
        <f>IF(M180="","",ROUND((((1+O180/CP)^(CP/periods_per_year))-1)*S179,2))</f>
        <v>239.01</v>
      </c>
      <c r="Q180" s="20">
        <f>IF(M180="","",IF(M180=nper,S179+P180,MIN(S179+P180,IF(O180=O179,Q179,ROUND(-PMT(((1+O180/CP)^(CP/periods_per_year))-1,nper-M180+1,S179),2)))))</f>
        <v>711.32</v>
      </c>
      <c r="R180" s="20">
        <f t="shared" si="22"/>
        <v>472.31000000000006</v>
      </c>
      <c r="S180" s="20">
        <f t="shared" si="23"/>
        <v>95131.079999999914</v>
      </c>
    </row>
    <row r="181" spans="1:19" x14ac:dyDescent="0.2">
      <c r="A181" s="10">
        <f t="shared" si="16"/>
        <v>145</v>
      </c>
      <c r="B181" s="11">
        <f t="shared" si="17"/>
        <v>47849</v>
      </c>
      <c r="C181" s="15" t="str">
        <f t="shared" si="18"/>
        <v/>
      </c>
      <c r="D181" s="12">
        <f>IF(A181="","",IF(variable,IF(OR(A181=1,A181&lt;$I$18*periods_per_year),start_rate,MIN($I$19,IF(MOD(A181-1,$I$21)=0,MAX($I$20,D180+$I$22),D180))),start_rate))</f>
        <v>0.03</v>
      </c>
      <c r="E181" s="13">
        <f t="shared" si="19"/>
        <v>229.48</v>
      </c>
      <c r="F181" s="13">
        <f>IF(A181="","",IF(A181=nper,J180+E181,MIN(J180+E181,IF(D181=D180,F180,IF($E$8="Acc Bi-Weekly",ROUND((-PMT(((1+D181/CP)^(CP/12))-1,(nper-A181+1)*12/26,J180))/2,2),IF($E$8="Acc Weekly",ROUND((-PMT(((1+D181/CP)^(CP/12))-1,(nper-A181+1)*12/52,J180))/4,2),ROUND(-PMT(((1+D181/CP)^(CP/periods_per_year))-1,nper-A181+1,J180),2)))))))</f>
        <v>711.32</v>
      </c>
      <c r="G181" s="13">
        <f>IF(OR(A181="",A181&lt;$X$2),"",IF(J180&lt;=F181,0,IF(IF(AND(A181&gt;=$X$2,MOD(A181-$X$2,int)=0),$X$3,0)+F181&gt;=J180+E181,J180+E181-F181,IF(AND(A181&gt;=$X$2,MOD(A181-$X$2,int)=0),$X$3,0)+IF(IF(AND(A181&gt;=$X$2,MOD(A181-$X$2,int)=0),$X$3,0)+IF(MOD(A181-$X$6,periods_per_year)=0,$X$5,0)+F181&lt;J180+E181,IF(MOD(A181-$X$6,periods_per_year)=0,$X$5,0),J180+E181-IF(AND(A181&gt;=$X$2,MOD(A181-$X$2,int)=0),$X$3,0)-F181))))</f>
        <v>0</v>
      </c>
      <c r="H181" s="14"/>
      <c r="I181" s="13">
        <f t="shared" si="20"/>
        <v>481.84000000000003</v>
      </c>
      <c r="J181" s="13">
        <f t="shared" si="21"/>
        <v>91309.829999999914</v>
      </c>
      <c r="M181" s="17">
        <f>IF(S180="","",IF(OR(M180&gt;=nper,ROUND(S180,2)&lt;=0),"",M180+1))</f>
        <v>138</v>
      </c>
      <c r="N181" s="18">
        <f>IF(M181="","",IF(OR(periods_per_year=26,periods_per_year=52),IF(periods_per_year=26,IF(M181=1,fpdate,N180+14),IF(periods_per_year=52,IF(M181=1,fpdate,N180+7),"n/a")),IF(periods_per_year=24,DATE(YEAR(fpdate),MONTH(fpdate)+(M181-1)/2+IF(AND(DAY(fpdate)&gt;=15,MOD(M181,2)=0),1,0),IF(MOD(M181,2)=0,IF(DAY(fpdate)&gt;=15,DAY(fpdate)-14,DAY(fpdate)+14),DAY(fpdate))),IF(DAY(DATE(YEAR(fpdate),MONTH(fpdate)+M181-1,DAY(fpdate)))&lt;&gt;DAY(fpdate),DATE(YEAR(fpdate),MONTH(fpdate)+M181,0),DATE(YEAR(fpdate),MONTH(fpdate)+M181-1,DAY(fpdate))))))</f>
        <v>47635</v>
      </c>
      <c r="O181" s="19">
        <f>IF(M181="","",IF(variable,IF(M181&lt;MortgageCalculator!$I$18*periods_per_year,start_rate,IF(MortgageCalculator!$I$22&gt;=0,MIN(MortgageCalculator!$I$19,start_rate+MortgageCalculator!$I$22*ROUNDUP((M181-MortgageCalculator!$I$18*periods_per_year)/MortgageCalculator!$I$21,0)),MAX(MortgageCalculator!$I$20,start_rate+MortgageCalculator!$I$22*ROUNDUP((M181-MortgageCalculator!$I$18*periods_per_year)/MortgageCalculator!$I$21,0)))),start_rate))</f>
        <v>0.03</v>
      </c>
      <c r="P181" s="20">
        <f>IF(M181="","",ROUND((((1+O181/CP)^(CP/periods_per_year))-1)*S180,2))</f>
        <v>237.83</v>
      </c>
      <c r="Q181" s="20">
        <f>IF(M181="","",IF(M181=nper,S180+P181,MIN(S180+P181,IF(O181=O180,Q180,ROUND(-PMT(((1+O181/CP)^(CP/periods_per_year))-1,nper-M181+1,S180),2)))))</f>
        <v>711.32</v>
      </c>
      <c r="R181" s="20">
        <f t="shared" si="22"/>
        <v>473.49</v>
      </c>
      <c r="S181" s="20">
        <f t="shared" si="23"/>
        <v>94657.589999999909</v>
      </c>
    </row>
    <row r="182" spans="1:19" x14ac:dyDescent="0.2">
      <c r="A182" s="10">
        <f t="shared" si="16"/>
        <v>146</v>
      </c>
      <c r="B182" s="11">
        <f t="shared" si="17"/>
        <v>47880</v>
      </c>
      <c r="C182" s="15" t="str">
        <f t="shared" si="18"/>
        <v/>
      </c>
      <c r="D182" s="12">
        <f>IF(A182="","",IF(variable,IF(OR(A182=1,A182&lt;$I$18*periods_per_year),start_rate,MIN($I$19,IF(MOD(A182-1,$I$21)=0,MAX($I$20,D181+$I$22),D181))),start_rate))</f>
        <v>0.03</v>
      </c>
      <c r="E182" s="13">
        <f t="shared" si="19"/>
        <v>228.27</v>
      </c>
      <c r="F182" s="13">
        <f>IF(A182="","",IF(A182=nper,J181+E182,MIN(J181+E182,IF(D182=D181,F181,IF($E$8="Acc Bi-Weekly",ROUND((-PMT(((1+D182/CP)^(CP/12))-1,(nper-A182+1)*12/26,J181))/2,2),IF($E$8="Acc Weekly",ROUND((-PMT(((1+D182/CP)^(CP/12))-1,(nper-A182+1)*12/52,J181))/4,2),ROUND(-PMT(((1+D182/CP)^(CP/periods_per_year))-1,nper-A182+1,J181),2)))))))</f>
        <v>711.32</v>
      </c>
      <c r="G182" s="13">
        <f>IF(OR(A182="",A182&lt;$X$2),"",IF(J181&lt;=F182,0,IF(IF(AND(A182&gt;=$X$2,MOD(A182-$X$2,int)=0),$X$3,0)+F182&gt;=J181+E182,J181+E182-F182,IF(AND(A182&gt;=$X$2,MOD(A182-$X$2,int)=0),$X$3,0)+IF(IF(AND(A182&gt;=$X$2,MOD(A182-$X$2,int)=0),$X$3,0)+IF(MOD(A182-$X$6,periods_per_year)=0,$X$5,0)+F182&lt;J181+E182,IF(MOD(A182-$X$6,periods_per_year)=0,$X$5,0),J181+E182-IF(AND(A182&gt;=$X$2,MOD(A182-$X$2,int)=0),$X$3,0)-F182))))</f>
        <v>0</v>
      </c>
      <c r="H182" s="14"/>
      <c r="I182" s="13">
        <f t="shared" si="20"/>
        <v>483.05000000000007</v>
      </c>
      <c r="J182" s="13">
        <f t="shared" si="21"/>
        <v>90826.779999999912</v>
      </c>
      <c r="M182" s="17">
        <f>IF(S181="","",IF(OR(M181&gt;=nper,ROUND(S181,2)&lt;=0),"",M181+1))</f>
        <v>139</v>
      </c>
      <c r="N182" s="18">
        <f>IF(M182="","",IF(OR(periods_per_year=26,periods_per_year=52),IF(periods_per_year=26,IF(M182=1,fpdate,N181+14),IF(periods_per_year=52,IF(M182=1,fpdate,N181+7),"n/a")),IF(periods_per_year=24,DATE(YEAR(fpdate),MONTH(fpdate)+(M182-1)/2+IF(AND(DAY(fpdate)&gt;=15,MOD(M182,2)=0),1,0),IF(MOD(M182,2)=0,IF(DAY(fpdate)&gt;=15,DAY(fpdate)-14,DAY(fpdate)+14),DAY(fpdate))),IF(DAY(DATE(YEAR(fpdate),MONTH(fpdate)+M182-1,DAY(fpdate)))&lt;&gt;DAY(fpdate),DATE(YEAR(fpdate),MONTH(fpdate)+M182,0),DATE(YEAR(fpdate),MONTH(fpdate)+M182-1,DAY(fpdate))))))</f>
        <v>47665</v>
      </c>
      <c r="O182" s="19">
        <f>IF(M182="","",IF(variable,IF(M182&lt;MortgageCalculator!$I$18*periods_per_year,start_rate,IF(MortgageCalculator!$I$22&gt;=0,MIN(MortgageCalculator!$I$19,start_rate+MortgageCalculator!$I$22*ROUNDUP((M182-MortgageCalculator!$I$18*periods_per_year)/MortgageCalculator!$I$21,0)),MAX(MortgageCalculator!$I$20,start_rate+MortgageCalculator!$I$22*ROUNDUP((M182-MortgageCalculator!$I$18*periods_per_year)/MortgageCalculator!$I$21,0)))),start_rate))</f>
        <v>0.03</v>
      </c>
      <c r="P182" s="20">
        <f>IF(M182="","",ROUND((((1+O182/CP)^(CP/periods_per_year))-1)*S181,2))</f>
        <v>236.64</v>
      </c>
      <c r="Q182" s="20">
        <f>IF(M182="","",IF(M182=nper,S181+P182,MIN(S181+P182,IF(O182=O181,Q181,ROUND(-PMT(((1+O182/CP)^(CP/periods_per_year))-1,nper-M182+1,S181),2)))))</f>
        <v>711.32</v>
      </c>
      <c r="R182" s="20">
        <f t="shared" si="22"/>
        <v>474.68000000000006</v>
      </c>
      <c r="S182" s="20">
        <f t="shared" si="23"/>
        <v>94182.909999999916</v>
      </c>
    </row>
    <row r="183" spans="1:19" x14ac:dyDescent="0.2">
      <c r="A183" s="10">
        <f t="shared" si="16"/>
        <v>147</v>
      </c>
      <c r="B183" s="11">
        <f t="shared" si="17"/>
        <v>47908</v>
      </c>
      <c r="C183" s="15" t="str">
        <f t="shared" si="18"/>
        <v/>
      </c>
      <c r="D183" s="12">
        <f>IF(A183="","",IF(variable,IF(OR(A183=1,A183&lt;$I$18*periods_per_year),start_rate,MIN($I$19,IF(MOD(A183-1,$I$21)=0,MAX($I$20,D182+$I$22),D182))),start_rate))</f>
        <v>0.03</v>
      </c>
      <c r="E183" s="13">
        <f t="shared" si="19"/>
        <v>227.07</v>
      </c>
      <c r="F183" s="13">
        <f>IF(A183="","",IF(A183=nper,J182+E183,MIN(J182+E183,IF(D183=D182,F182,IF($E$8="Acc Bi-Weekly",ROUND((-PMT(((1+D183/CP)^(CP/12))-1,(nper-A183+1)*12/26,J182))/2,2),IF($E$8="Acc Weekly",ROUND((-PMT(((1+D183/CP)^(CP/12))-1,(nper-A183+1)*12/52,J182))/4,2),ROUND(-PMT(((1+D183/CP)^(CP/periods_per_year))-1,nper-A183+1,J182),2)))))))</f>
        <v>711.32</v>
      </c>
      <c r="G183" s="13">
        <f>IF(OR(A183="",A183&lt;$X$2),"",IF(J182&lt;=F183,0,IF(IF(AND(A183&gt;=$X$2,MOD(A183-$X$2,int)=0),$X$3,0)+F183&gt;=J182+E183,J182+E183-F183,IF(AND(A183&gt;=$X$2,MOD(A183-$X$2,int)=0),$X$3,0)+IF(IF(AND(A183&gt;=$X$2,MOD(A183-$X$2,int)=0),$X$3,0)+IF(MOD(A183-$X$6,periods_per_year)=0,$X$5,0)+F183&lt;J182+E183,IF(MOD(A183-$X$6,periods_per_year)=0,$X$5,0),J182+E183-IF(AND(A183&gt;=$X$2,MOD(A183-$X$2,int)=0),$X$3,0)-F183))))</f>
        <v>0</v>
      </c>
      <c r="H183" s="14"/>
      <c r="I183" s="13">
        <f t="shared" si="20"/>
        <v>484.25000000000006</v>
      </c>
      <c r="J183" s="13">
        <f t="shared" si="21"/>
        <v>90342.529999999912</v>
      </c>
      <c r="M183" s="17">
        <f>IF(S182="","",IF(OR(M182&gt;=nper,ROUND(S182,2)&lt;=0),"",M182+1))</f>
        <v>140</v>
      </c>
      <c r="N183" s="18">
        <f>IF(M183="","",IF(OR(periods_per_year=26,periods_per_year=52),IF(periods_per_year=26,IF(M183=1,fpdate,N182+14),IF(periods_per_year=52,IF(M183=1,fpdate,N182+7),"n/a")),IF(periods_per_year=24,DATE(YEAR(fpdate),MONTH(fpdate)+(M183-1)/2+IF(AND(DAY(fpdate)&gt;=15,MOD(M183,2)=0),1,0),IF(MOD(M183,2)=0,IF(DAY(fpdate)&gt;=15,DAY(fpdate)-14,DAY(fpdate)+14),DAY(fpdate))),IF(DAY(DATE(YEAR(fpdate),MONTH(fpdate)+M183-1,DAY(fpdate)))&lt;&gt;DAY(fpdate),DATE(YEAR(fpdate),MONTH(fpdate)+M183,0),DATE(YEAR(fpdate),MONTH(fpdate)+M183-1,DAY(fpdate))))))</f>
        <v>47696</v>
      </c>
      <c r="O183" s="19">
        <f>IF(M183="","",IF(variable,IF(M183&lt;MortgageCalculator!$I$18*periods_per_year,start_rate,IF(MortgageCalculator!$I$22&gt;=0,MIN(MortgageCalculator!$I$19,start_rate+MortgageCalculator!$I$22*ROUNDUP((M183-MortgageCalculator!$I$18*periods_per_year)/MortgageCalculator!$I$21,0)),MAX(MortgageCalculator!$I$20,start_rate+MortgageCalculator!$I$22*ROUNDUP((M183-MortgageCalculator!$I$18*periods_per_year)/MortgageCalculator!$I$21,0)))),start_rate))</f>
        <v>0.03</v>
      </c>
      <c r="P183" s="20">
        <f>IF(M183="","",ROUND((((1+O183/CP)^(CP/periods_per_year))-1)*S182,2))</f>
        <v>235.46</v>
      </c>
      <c r="Q183" s="20">
        <f>IF(M183="","",IF(M183=nper,S182+P183,MIN(S182+P183,IF(O183=O182,Q182,ROUND(-PMT(((1+O183/CP)^(CP/periods_per_year))-1,nper-M183+1,S182),2)))))</f>
        <v>711.32</v>
      </c>
      <c r="R183" s="20">
        <f t="shared" si="22"/>
        <v>475.86</v>
      </c>
      <c r="S183" s="20">
        <f t="shared" si="23"/>
        <v>93707.049999999916</v>
      </c>
    </row>
    <row r="184" spans="1:19" x14ac:dyDescent="0.2">
      <c r="A184" s="10">
        <f t="shared" si="16"/>
        <v>148</v>
      </c>
      <c r="B184" s="11">
        <f t="shared" si="17"/>
        <v>47939</v>
      </c>
      <c r="C184" s="15" t="str">
        <f t="shared" si="18"/>
        <v/>
      </c>
      <c r="D184" s="12">
        <f>IF(A184="","",IF(variable,IF(OR(A184=1,A184&lt;$I$18*periods_per_year),start_rate,MIN($I$19,IF(MOD(A184-1,$I$21)=0,MAX($I$20,D183+$I$22),D183))),start_rate))</f>
        <v>0.03</v>
      </c>
      <c r="E184" s="13">
        <f t="shared" si="19"/>
        <v>225.86</v>
      </c>
      <c r="F184" s="13">
        <f>IF(A184="","",IF(A184=nper,J183+E184,MIN(J183+E184,IF(D184=D183,F183,IF($E$8="Acc Bi-Weekly",ROUND((-PMT(((1+D184/CP)^(CP/12))-1,(nper-A184+1)*12/26,J183))/2,2),IF($E$8="Acc Weekly",ROUND((-PMT(((1+D184/CP)^(CP/12))-1,(nper-A184+1)*12/52,J183))/4,2),ROUND(-PMT(((1+D184/CP)^(CP/periods_per_year))-1,nper-A184+1,J183),2)))))))</f>
        <v>711.32</v>
      </c>
      <c r="G184" s="13">
        <f>IF(OR(A184="",A184&lt;$X$2),"",IF(J183&lt;=F184,0,IF(IF(AND(A184&gt;=$X$2,MOD(A184-$X$2,int)=0),$X$3,0)+F184&gt;=J183+E184,J183+E184-F184,IF(AND(A184&gt;=$X$2,MOD(A184-$X$2,int)=0),$X$3,0)+IF(IF(AND(A184&gt;=$X$2,MOD(A184-$X$2,int)=0),$X$3,0)+IF(MOD(A184-$X$6,periods_per_year)=0,$X$5,0)+F184&lt;J183+E184,IF(MOD(A184-$X$6,periods_per_year)=0,$X$5,0),J183+E184-IF(AND(A184&gt;=$X$2,MOD(A184-$X$2,int)=0),$X$3,0)-F184))))</f>
        <v>0</v>
      </c>
      <c r="H184" s="14"/>
      <c r="I184" s="13">
        <f t="shared" si="20"/>
        <v>485.46000000000004</v>
      </c>
      <c r="J184" s="13">
        <f t="shared" si="21"/>
        <v>89857.069999999905</v>
      </c>
      <c r="M184" s="17">
        <f>IF(S183="","",IF(OR(M183&gt;=nper,ROUND(S183,2)&lt;=0),"",M183+1))</f>
        <v>141</v>
      </c>
      <c r="N184" s="18">
        <f>IF(M184="","",IF(OR(periods_per_year=26,periods_per_year=52),IF(periods_per_year=26,IF(M184=1,fpdate,N183+14),IF(periods_per_year=52,IF(M184=1,fpdate,N183+7),"n/a")),IF(periods_per_year=24,DATE(YEAR(fpdate),MONTH(fpdate)+(M184-1)/2+IF(AND(DAY(fpdate)&gt;=15,MOD(M184,2)=0),1,0),IF(MOD(M184,2)=0,IF(DAY(fpdate)&gt;=15,DAY(fpdate)-14,DAY(fpdate)+14),DAY(fpdate))),IF(DAY(DATE(YEAR(fpdate),MONTH(fpdate)+M184-1,DAY(fpdate)))&lt;&gt;DAY(fpdate),DATE(YEAR(fpdate),MONTH(fpdate)+M184,0),DATE(YEAR(fpdate),MONTH(fpdate)+M184-1,DAY(fpdate))))))</f>
        <v>47727</v>
      </c>
      <c r="O184" s="19">
        <f>IF(M184="","",IF(variable,IF(M184&lt;MortgageCalculator!$I$18*periods_per_year,start_rate,IF(MortgageCalculator!$I$22&gt;=0,MIN(MortgageCalculator!$I$19,start_rate+MortgageCalculator!$I$22*ROUNDUP((M184-MortgageCalculator!$I$18*periods_per_year)/MortgageCalculator!$I$21,0)),MAX(MortgageCalculator!$I$20,start_rate+MortgageCalculator!$I$22*ROUNDUP((M184-MortgageCalculator!$I$18*periods_per_year)/MortgageCalculator!$I$21,0)))),start_rate))</f>
        <v>0.03</v>
      </c>
      <c r="P184" s="20">
        <f>IF(M184="","",ROUND((((1+O184/CP)^(CP/periods_per_year))-1)*S183,2))</f>
        <v>234.27</v>
      </c>
      <c r="Q184" s="20">
        <f>IF(M184="","",IF(M184=nper,S183+P184,MIN(S183+P184,IF(O184=O183,Q183,ROUND(-PMT(((1+O184/CP)^(CP/periods_per_year))-1,nper-M184+1,S183),2)))))</f>
        <v>711.32</v>
      </c>
      <c r="R184" s="20">
        <f t="shared" si="22"/>
        <v>477.05000000000007</v>
      </c>
      <c r="S184" s="20">
        <f t="shared" si="23"/>
        <v>93229.999999999913</v>
      </c>
    </row>
    <row r="185" spans="1:19" x14ac:dyDescent="0.2">
      <c r="A185" s="10">
        <f t="shared" si="16"/>
        <v>149</v>
      </c>
      <c r="B185" s="11">
        <f t="shared" si="17"/>
        <v>47969</v>
      </c>
      <c r="C185" s="15" t="str">
        <f t="shared" si="18"/>
        <v/>
      </c>
      <c r="D185" s="12">
        <f>IF(A185="","",IF(variable,IF(OR(A185=1,A185&lt;$I$18*periods_per_year),start_rate,MIN($I$19,IF(MOD(A185-1,$I$21)=0,MAX($I$20,D184+$I$22),D184))),start_rate))</f>
        <v>0.03</v>
      </c>
      <c r="E185" s="13">
        <f t="shared" si="19"/>
        <v>224.64</v>
      </c>
      <c r="F185" s="13">
        <f>IF(A185="","",IF(A185=nper,J184+E185,MIN(J184+E185,IF(D185=D184,F184,IF($E$8="Acc Bi-Weekly",ROUND((-PMT(((1+D185/CP)^(CP/12))-1,(nper-A185+1)*12/26,J184))/2,2),IF($E$8="Acc Weekly",ROUND((-PMT(((1+D185/CP)^(CP/12))-1,(nper-A185+1)*12/52,J184))/4,2),ROUND(-PMT(((1+D185/CP)^(CP/periods_per_year))-1,nper-A185+1,J184),2)))))))</f>
        <v>711.32</v>
      </c>
      <c r="G185" s="13">
        <f>IF(OR(A185="",A185&lt;$X$2),"",IF(J184&lt;=F185,0,IF(IF(AND(A185&gt;=$X$2,MOD(A185-$X$2,int)=0),$X$3,0)+F185&gt;=J184+E185,J184+E185-F185,IF(AND(A185&gt;=$X$2,MOD(A185-$X$2,int)=0),$X$3,0)+IF(IF(AND(A185&gt;=$X$2,MOD(A185-$X$2,int)=0),$X$3,0)+IF(MOD(A185-$X$6,periods_per_year)=0,$X$5,0)+F185&lt;J184+E185,IF(MOD(A185-$X$6,periods_per_year)=0,$X$5,0),J184+E185-IF(AND(A185&gt;=$X$2,MOD(A185-$X$2,int)=0),$X$3,0)-F185))))</f>
        <v>0</v>
      </c>
      <c r="H185" s="14"/>
      <c r="I185" s="13">
        <f t="shared" si="20"/>
        <v>486.68000000000006</v>
      </c>
      <c r="J185" s="13">
        <f t="shared" si="21"/>
        <v>89370.389999999912</v>
      </c>
      <c r="M185" s="17">
        <f>IF(S184="","",IF(OR(M184&gt;=nper,ROUND(S184,2)&lt;=0),"",M184+1))</f>
        <v>142</v>
      </c>
      <c r="N185" s="18">
        <f>IF(M185="","",IF(OR(periods_per_year=26,periods_per_year=52),IF(periods_per_year=26,IF(M185=1,fpdate,N184+14),IF(periods_per_year=52,IF(M185=1,fpdate,N184+7),"n/a")),IF(periods_per_year=24,DATE(YEAR(fpdate),MONTH(fpdate)+(M185-1)/2+IF(AND(DAY(fpdate)&gt;=15,MOD(M185,2)=0),1,0),IF(MOD(M185,2)=0,IF(DAY(fpdate)&gt;=15,DAY(fpdate)-14,DAY(fpdate)+14),DAY(fpdate))),IF(DAY(DATE(YEAR(fpdate),MONTH(fpdate)+M185-1,DAY(fpdate)))&lt;&gt;DAY(fpdate),DATE(YEAR(fpdate),MONTH(fpdate)+M185,0),DATE(YEAR(fpdate),MONTH(fpdate)+M185-1,DAY(fpdate))))))</f>
        <v>47757</v>
      </c>
      <c r="O185" s="19">
        <f>IF(M185="","",IF(variable,IF(M185&lt;MortgageCalculator!$I$18*periods_per_year,start_rate,IF(MortgageCalculator!$I$22&gt;=0,MIN(MortgageCalculator!$I$19,start_rate+MortgageCalculator!$I$22*ROUNDUP((M185-MortgageCalculator!$I$18*periods_per_year)/MortgageCalculator!$I$21,0)),MAX(MortgageCalculator!$I$20,start_rate+MortgageCalculator!$I$22*ROUNDUP((M185-MortgageCalculator!$I$18*periods_per_year)/MortgageCalculator!$I$21,0)))),start_rate))</f>
        <v>0.03</v>
      </c>
      <c r="P185" s="20">
        <f>IF(M185="","",ROUND((((1+O185/CP)^(CP/periods_per_year))-1)*S184,2))</f>
        <v>233.07</v>
      </c>
      <c r="Q185" s="20">
        <f>IF(M185="","",IF(M185=nper,S184+P185,MIN(S184+P185,IF(O185=O184,Q184,ROUND(-PMT(((1+O185/CP)^(CP/periods_per_year))-1,nper-M185+1,S184),2)))))</f>
        <v>711.32</v>
      </c>
      <c r="R185" s="20">
        <f t="shared" si="22"/>
        <v>478.25000000000006</v>
      </c>
      <c r="S185" s="20">
        <f t="shared" si="23"/>
        <v>92751.749999999913</v>
      </c>
    </row>
    <row r="186" spans="1:19" x14ac:dyDescent="0.2">
      <c r="A186" s="10">
        <f t="shared" si="16"/>
        <v>150</v>
      </c>
      <c r="B186" s="11">
        <f t="shared" si="17"/>
        <v>48000</v>
      </c>
      <c r="C186" s="15" t="str">
        <f t="shared" si="18"/>
        <v/>
      </c>
      <c r="D186" s="12">
        <f>IF(A186="","",IF(variable,IF(OR(A186=1,A186&lt;$I$18*periods_per_year),start_rate,MIN($I$19,IF(MOD(A186-1,$I$21)=0,MAX($I$20,D185+$I$22),D185))),start_rate))</f>
        <v>0.03</v>
      </c>
      <c r="E186" s="13">
        <f t="shared" si="19"/>
        <v>223.43</v>
      </c>
      <c r="F186" s="13">
        <f>IF(A186="","",IF(A186=nper,J185+E186,MIN(J185+E186,IF(D186=D185,F185,IF($E$8="Acc Bi-Weekly",ROUND((-PMT(((1+D186/CP)^(CP/12))-1,(nper-A186+1)*12/26,J185))/2,2),IF($E$8="Acc Weekly",ROUND((-PMT(((1+D186/CP)^(CP/12))-1,(nper-A186+1)*12/52,J185))/4,2),ROUND(-PMT(((1+D186/CP)^(CP/periods_per_year))-1,nper-A186+1,J185),2)))))))</f>
        <v>711.32</v>
      </c>
      <c r="G186" s="13">
        <f>IF(OR(A186="",A186&lt;$X$2),"",IF(J185&lt;=F186,0,IF(IF(AND(A186&gt;=$X$2,MOD(A186-$X$2,int)=0),$X$3,0)+F186&gt;=J185+E186,J185+E186-F186,IF(AND(A186&gt;=$X$2,MOD(A186-$X$2,int)=0),$X$3,0)+IF(IF(AND(A186&gt;=$X$2,MOD(A186-$X$2,int)=0),$X$3,0)+IF(MOD(A186-$X$6,periods_per_year)=0,$X$5,0)+F186&lt;J185+E186,IF(MOD(A186-$X$6,periods_per_year)=0,$X$5,0),J185+E186-IF(AND(A186&gt;=$X$2,MOD(A186-$X$2,int)=0),$X$3,0)-F186))))</f>
        <v>0</v>
      </c>
      <c r="H186" s="14"/>
      <c r="I186" s="13">
        <f t="shared" si="20"/>
        <v>487.89000000000004</v>
      </c>
      <c r="J186" s="13">
        <f t="shared" si="21"/>
        <v>88882.499999999913</v>
      </c>
      <c r="M186" s="17">
        <f>IF(S185="","",IF(OR(M185&gt;=nper,ROUND(S185,2)&lt;=0),"",M185+1))</f>
        <v>143</v>
      </c>
      <c r="N186" s="18">
        <f>IF(M186="","",IF(OR(periods_per_year=26,periods_per_year=52),IF(periods_per_year=26,IF(M186=1,fpdate,N185+14),IF(periods_per_year=52,IF(M186=1,fpdate,N185+7),"n/a")),IF(periods_per_year=24,DATE(YEAR(fpdate),MONTH(fpdate)+(M186-1)/2+IF(AND(DAY(fpdate)&gt;=15,MOD(M186,2)=0),1,0),IF(MOD(M186,2)=0,IF(DAY(fpdate)&gt;=15,DAY(fpdate)-14,DAY(fpdate)+14),DAY(fpdate))),IF(DAY(DATE(YEAR(fpdate),MONTH(fpdate)+M186-1,DAY(fpdate)))&lt;&gt;DAY(fpdate),DATE(YEAR(fpdate),MONTH(fpdate)+M186,0),DATE(YEAR(fpdate),MONTH(fpdate)+M186-1,DAY(fpdate))))))</f>
        <v>47788</v>
      </c>
      <c r="O186" s="19">
        <f>IF(M186="","",IF(variable,IF(M186&lt;MortgageCalculator!$I$18*periods_per_year,start_rate,IF(MortgageCalculator!$I$22&gt;=0,MIN(MortgageCalculator!$I$19,start_rate+MortgageCalculator!$I$22*ROUNDUP((M186-MortgageCalculator!$I$18*periods_per_year)/MortgageCalculator!$I$21,0)),MAX(MortgageCalculator!$I$20,start_rate+MortgageCalculator!$I$22*ROUNDUP((M186-MortgageCalculator!$I$18*periods_per_year)/MortgageCalculator!$I$21,0)))),start_rate))</f>
        <v>0.03</v>
      </c>
      <c r="P186" s="20">
        <f>IF(M186="","",ROUND((((1+O186/CP)^(CP/periods_per_year))-1)*S185,2))</f>
        <v>231.88</v>
      </c>
      <c r="Q186" s="20">
        <f>IF(M186="","",IF(M186=nper,S185+P186,MIN(S185+P186,IF(O186=O185,Q185,ROUND(-PMT(((1+O186/CP)^(CP/periods_per_year))-1,nper-M186+1,S185),2)))))</f>
        <v>711.32</v>
      </c>
      <c r="R186" s="20">
        <f t="shared" si="22"/>
        <v>479.44000000000005</v>
      </c>
      <c r="S186" s="20">
        <f t="shared" si="23"/>
        <v>92272.30999999991</v>
      </c>
    </row>
    <row r="187" spans="1:19" x14ac:dyDescent="0.2">
      <c r="A187" s="10">
        <f t="shared" si="16"/>
        <v>151</v>
      </c>
      <c r="B187" s="11">
        <f t="shared" si="17"/>
        <v>48030</v>
      </c>
      <c r="C187" s="15" t="str">
        <f t="shared" si="18"/>
        <v/>
      </c>
      <c r="D187" s="12">
        <f>IF(A187="","",IF(variable,IF(OR(A187=1,A187&lt;$I$18*periods_per_year),start_rate,MIN($I$19,IF(MOD(A187-1,$I$21)=0,MAX($I$20,D186+$I$22),D186))),start_rate))</f>
        <v>0.03</v>
      </c>
      <c r="E187" s="13">
        <f t="shared" si="19"/>
        <v>222.21</v>
      </c>
      <c r="F187" s="13">
        <f>IF(A187="","",IF(A187=nper,J186+E187,MIN(J186+E187,IF(D187=D186,F186,IF($E$8="Acc Bi-Weekly",ROUND((-PMT(((1+D187/CP)^(CP/12))-1,(nper-A187+1)*12/26,J186))/2,2),IF($E$8="Acc Weekly",ROUND((-PMT(((1+D187/CP)^(CP/12))-1,(nper-A187+1)*12/52,J186))/4,2),ROUND(-PMT(((1+D187/CP)^(CP/periods_per_year))-1,nper-A187+1,J186),2)))))))</f>
        <v>711.32</v>
      </c>
      <c r="G187" s="13">
        <f>IF(OR(A187="",A187&lt;$X$2),"",IF(J186&lt;=F187,0,IF(IF(AND(A187&gt;=$X$2,MOD(A187-$X$2,int)=0),$X$3,0)+F187&gt;=J186+E187,J186+E187-F187,IF(AND(A187&gt;=$X$2,MOD(A187-$X$2,int)=0),$X$3,0)+IF(IF(AND(A187&gt;=$X$2,MOD(A187-$X$2,int)=0),$X$3,0)+IF(MOD(A187-$X$6,periods_per_year)=0,$X$5,0)+F187&lt;J186+E187,IF(MOD(A187-$X$6,periods_per_year)=0,$X$5,0),J186+E187-IF(AND(A187&gt;=$X$2,MOD(A187-$X$2,int)=0),$X$3,0)-F187))))</f>
        <v>0</v>
      </c>
      <c r="H187" s="14"/>
      <c r="I187" s="13">
        <f t="shared" si="20"/>
        <v>489.11</v>
      </c>
      <c r="J187" s="13">
        <f t="shared" si="21"/>
        <v>88393.389999999912</v>
      </c>
      <c r="M187" s="17">
        <f>IF(S186="","",IF(OR(M186&gt;=nper,ROUND(S186,2)&lt;=0),"",M186+1))</f>
        <v>144</v>
      </c>
      <c r="N187" s="18">
        <f>IF(M187="","",IF(OR(periods_per_year=26,periods_per_year=52),IF(periods_per_year=26,IF(M187=1,fpdate,N186+14),IF(periods_per_year=52,IF(M187=1,fpdate,N186+7),"n/a")),IF(periods_per_year=24,DATE(YEAR(fpdate),MONTH(fpdate)+(M187-1)/2+IF(AND(DAY(fpdate)&gt;=15,MOD(M187,2)=0),1,0),IF(MOD(M187,2)=0,IF(DAY(fpdate)&gt;=15,DAY(fpdate)-14,DAY(fpdate)+14),DAY(fpdate))),IF(DAY(DATE(YEAR(fpdate),MONTH(fpdate)+M187-1,DAY(fpdate)))&lt;&gt;DAY(fpdate),DATE(YEAR(fpdate),MONTH(fpdate)+M187,0),DATE(YEAR(fpdate),MONTH(fpdate)+M187-1,DAY(fpdate))))))</f>
        <v>47818</v>
      </c>
      <c r="O187" s="19">
        <f>IF(M187="","",IF(variable,IF(M187&lt;MortgageCalculator!$I$18*periods_per_year,start_rate,IF(MortgageCalculator!$I$22&gt;=0,MIN(MortgageCalculator!$I$19,start_rate+MortgageCalculator!$I$22*ROUNDUP((M187-MortgageCalculator!$I$18*periods_per_year)/MortgageCalculator!$I$21,0)),MAX(MortgageCalculator!$I$20,start_rate+MortgageCalculator!$I$22*ROUNDUP((M187-MortgageCalculator!$I$18*periods_per_year)/MortgageCalculator!$I$21,0)))),start_rate))</f>
        <v>0.03</v>
      </c>
      <c r="P187" s="20">
        <f>IF(M187="","",ROUND((((1+O187/CP)^(CP/periods_per_year))-1)*S186,2))</f>
        <v>230.68</v>
      </c>
      <c r="Q187" s="20">
        <f>IF(M187="","",IF(M187=nper,S186+P187,MIN(S186+P187,IF(O187=O186,Q186,ROUND(-PMT(((1+O187/CP)^(CP/periods_per_year))-1,nper-M187+1,S186),2)))))</f>
        <v>711.32</v>
      </c>
      <c r="R187" s="20">
        <f t="shared" si="22"/>
        <v>480.64000000000004</v>
      </c>
      <c r="S187" s="20">
        <f t="shared" si="23"/>
        <v>91791.669999999911</v>
      </c>
    </row>
    <row r="188" spans="1:19" x14ac:dyDescent="0.2">
      <c r="A188" s="10">
        <f t="shared" si="16"/>
        <v>152</v>
      </c>
      <c r="B188" s="11">
        <f t="shared" si="17"/>
        <v>48061</v>
      </c>
      <c r="C188" s="15" t="str">
        <f t="shared" si="18"/>
        <v/>
      </c>
      <c r="D188" s="12">
        <f>IF(A188="","",IF(variable,IF(OR(A188=1,A188&lt;$I$18*periods_per_year),start_rate,MIN($I$19,IF(MOD(A188-1,$I$21)=0,MAX($I$20,D187+$I$22),D187))),start_rate))</f>
        <v>0.03</v>
      </c>
      <c r="E188" s="13">
        <f t="shared" si="19"/>
        <v>220.98</v>
      </c>
      <c r="F188" s="13">
        <f>IF(A188="","",IF(A188=nper,J187+E188,MIN(J187+E188,IF(D188=D187,F187,IF($E$8="Acc Bi-Weekly",ROUND((-PMT(((1+D188/CP)^(CP/12))-1,(nper-A188+1)*12/26,J187))/2,2),IF($E$8="Acc Weekly",ROUND((-PMT(((1+D188/CP)^(CP/12))-1,(nper-A188+1)*12/52,J187))/4,2),ROUND(-PMT(((1+D188/CP)^(CP/periods_per_year))-1,nper-A188+1,J187),2)))))))</f>
        <v>711.32</v>
      </c>
      <c r="G188" s="13">
        <f>IF(OR(A188="",A188&lt;$X$2),"",IF(J187&lt;=F188,0,IF(IF(AND(A188&gt;=$X$2,MOD(A188-$X$2,int)=0),$X$3,0)+F188&gt;=J187+E188,J187+E188-F188,IF(AND(A188&gt;=$X$2,MOD(A188-$X$2,int)=0),$X$3,0)+IF(IF(AND(A188&gt;=$X$2,MOD(A188-$X$2,int)=0),$X$3,0)+IF(MOD(A188-$X$6,periods_per_year)=0,$X$5,0)+F188&lt;J187+E188,IF(MOD(A188-$X$6,periods_per_year)=0,$X$5,0),J187+E188-IF(AND(A188&gt;=$X$2,MOD(A188-$X$2,int)=0),$X$3,0)-F188))))</f>
        <v>0</v>
      </c>
      <c r="H188" s="14"/>
      <c r="I188" s="13">
        <f t="shared" si="20"/>
        <v>490.34000000000003</v>
      </c>
      <c r="J188" s="13">
        <f t="shared" si="21"/>
        <v>87903.049999999916</v>
      </c>
      <c r="M188" s="17">
        <f>IF(S187="","",IF(OR(M187&gt;=nper,ROUND(S187,2)&lt;=0),"",M187+1))</f>
        <v>145</v>
      </c>
      <c r="N188" s="18">
        <f>IF(M188="","",IF(OR(periods_per_year=26,periods_per_year=52),IF(periods_per_year=26,IF(M188=1,fpdate,N187+14),IF(periods_per_year=52,IF(M188=1,fpdate,N187+7),"n/a")),IF(periods_per_year=24,DATE(YEAR(fpdate),MONTH(fpdate)+(M188-1)/2+IF(AND(DAY(fpdate)&gt;=15,MOD(M188,2)=0),1,0),IF(MOD(M188,2)=0,IF(DAY(fpdate)&gt;=15,DAY(fpdate)-14,DAY(fpdate)+14),DAY(fpdate))),IF(DAY(DATE(YEAR(fpdate),MONTH(fpdate)+M188-1,DAY(fpdate)))&lt;&gt;DAY(fpdate),DATE(YEAR(fpdate),MONTH(fpdate)+M188,0),DATE(YEAR(fpdate),MONTH(fpdate)+M188-1,DAY(fpdate))))))</f>
        <v>47849</v>
      </c>
      <c r="O188" s="19">
        <f>IF(M188="","",IF(variable,IF(M188&lt;MortgageCalculator!$I$18*periods_per_year,start_rate,IF(MortgageCalculator!$I$22&gt;=0,MIN(MortgageCalculator!$I$19,start_rate+MortgageCalculator!$I$22*ROUNDUP((M188-MortgageCalculator!$I$18*periods_per_year)/MortgageCalculator!$I$21,0)),MAX(MortgageCalculator!$I$20,start_rate+MortgageCalculator!$I$22*ROUNDUP((M188-MortgageCalculator!$I$18*periods_per_year)/MortgageCalculator!$I$21,0)))),start_rate))</f>
        <v>0.03</v>
      </c>
      <c r="P188" s="20">
        <f>IF(M188="","",ROUND((((1+O188/CP)^(CP/periods_per_year))-1)*S187,2))</f>
        <v>229.48</v>
      </c>
      <c r="Q188" s="20">
        <f>IF(M188="","",IF(M188=nper,S187+P188,MIN(S187+P188,IF(O188=O187,Q187,ROUND(-PMT(((1+O188/CP)^(CP/periods_per_year))-1,nper-M188+1,S187),2)))))</f>
        <v>711.32</v>
      </c>
      <c r="R188" s="20">
        <f t="shared" si="22"/>
        <v>481.84000000000003</v>
      </c>
      <c r="S188" s="20">
        <f t="shared" si="23"/>
        <v>91309.829999999914</v>
      </c>
    </row>
    <row r="189" spans="1:19" x14ac:dyDescent="0.2">
      <c r="A189" s="10">
        <f t="shared" si="16"/>
        <v>153</v>
      </c>
      <c r="B189" s="11">
        <f t="shared" si="17"/>
        <v>48092</v>
      </c>
      <c r="C189" s="15" t="str">
        <f t="shared" si="18"/>
        <v/>
      </c>
      <c r="D189" s="12">
        <f>IF(A189="","",IF(variable,IF(OR(A189=1,A189&lt;$I$18*periods_per_year),start_rate,MIN($I$19,IF(MOD(A189-1,$I$21)=0,MAX($I$20,D188+$I$22),D188))),start_rate))</f>
        <v>0.03</v>
      </c>
      <c r="E189" s="13">
        <f t="shared" si="19"/>
        <v>219.76</v>
      </c>
      <c r="F189" s="13">
        <f>IF(A189="","",IF(A189=nper,J188+E189,MIN(J188+E189,IF(D189=D188,F188,IF($E$8="Acc Bi-Weekly",ROUND((-PMT(((1+D189/CP)^(CP/12))-1,(nper-A189+1)*12/26,J188))/2,2),IF($E$8="Acc Weekly",ROUND((-PMT(((1+D189/CP)^(CP/12))-1,(nper-A189+1)*12/52,J188))/4,2),ROUND(-PMT(((1+D189/CP)^(CP/periods_per_year))-1,nper-A189+1,J188),2)))))))</f>
        <v>711.32</v>
      </c>
      <c r="G189" s="13">
        <f>IF(OR(A189="",A189&lt;$X$2),"",IF(J188&lt;=F189,0,IF(IF(AND(A189&gt;=$X$2,MOD(A189-$X$2,int)=0),$X$3,0)+F189&gt;=J188+E189,J188+E189-F189,IF(AND(A189&gt;=$X$2,MOD(A189-$X$2,int)=0),$X$3,0)+IF(IF(AND(A189&gt;=$X$2,MOD(A189-$X$2,int)=0),$X$3,0)+IF(MOD(A189-$X$6,periods_per_year)=0,$X$5,0)+F189&lt;J188+E189,IF(MOD(A189-$X$6,periods_per_year)=0,$X$5,0),J188+E189-IF(AND(A189&gt;=$X$2,MOD(A189-$X$2,int)=0),$X$3,0)-F189))))</f>
        <v>0</v>
      </c>
      <c r="H189" s="14"/>
      <c r="I189" s="13">
        <f t="shared" si="20"/>
        <v>491.56000000000006</v>
      </c>
      <c r="J189" s="13">
        <f t="shared" si="21"/>
        <v>87411.489999999918</v>
      </c>
      <c r="M189" s="17">
        <f>IF(S188="","",IF(OR(M188&gt;=nper,ROUND(S188,2)&lt;=0),"",M188+1))</f>
        <v>146</v>
      </c>
      <c r="N189" s="18">
        <f>IF(M189="","",IF(OR(periods_per_year=26,periods_per_year=52),IF(periods_per_year=26,IF(M189=1,fpdate,N188+14),IF(periods_per_year=52,IF(M189=1,fpdate,N188+7),"n/a")),IF(periods_per_year=24,DATE(YEAR(fpdate),MONTH(fpdate)+(M189-1)/2+IF(AND(DAY(fpdate)&gt;=15,MOD(M189,2)=0),1,0),IF(MOD(M189,2)=0,IF(DAY(fpdate)&gt;=15,DAY(fpdate)-14,DAY(fpdate)+14),DAY(fpdate))),IF(DAY(DATE(YEAR(fpdate),MONTH(fpdate)+M189-1,DAY(fpdate)))&lt;&gt;DAY(fpdate),DATE(YEAR(fpdate),MONTH(fpdate)+M189,0),DATE(YEAR(fpdate),MONTH(fpdate)+M189-1,DAY(fpdate))))))</f>
        <v>47880</v>
      </c>
      <c r="O189" s="19">
        <f>IF(M189="","",IF(variable,IF(M189&lt;MortgageCalculator!$I$18*periods_per_year,start_rate,IF(MortgageCalculator!$I$22&gt;=0,MIN(MortgageCalculator!$I$19,start_rate+MortgageCalculator!$I$22*ROUNDUP((M189-MortgageCalculator!$I$18*periods_per_year)/MortgageCalculator!$I$21,0)),MAX(MortgageCalculator!$I$20,start_rate+MortgageCalculator!$I$22*ROUNDUP((M189-MortgageCalculator!$I$18*periods_per_year)/MortgageCalculator!$I$21,0)))),start_rate))</f>
        <v>0.03</v>
      </c>
      <c r="P189" s="20">
        <f>IF(M189="","",ROUND((((1+O189/CP)^(CP/periods_per_year))-1)*S188,2))</f>
        <v>228.27</v>
      </c>
      <c r="Q189" s="20">
        <f>IF(M189="","",IF(M189=nper,S188+P189,MIN(S188+P189,IF(O189=O188,Q188,ROUND(-PMT(((1+O189/CP)^(CP/periods_per_year))-1,nper-M189+1,S188),2)))))</f>
        <v>711.32</v>
      </c>
      <c r="R189" s="20">
        <f t="shared" si="22"/>
        <v>483.05000000000007</v>
      </c>
      <c r="S189" s="20">
        <f t="shared" si="23"/>
        <v>90826.779999999912</v>
      </c>
    </row>
    <row r="190" spans="1:19" x14ac:dyDescent="0.2">
      <c r="A190" s="10">
        <f t="shared" si="16"/>
        <v>154</v>
      </c>
      <c r="B190" s="11">
        <f t="shared" si="17"/>
        <v>48122</v>
      </c>
      <c r="C190" s="15" t="str">
        <f t="shared" si="18"/>
        <v/>
      </c>
      <c r="D190" s="12">
        <f>IF(A190="","",IF(variable,IF(OR(A190=1,A190&lt;$I$18*periods_per_year),start_rate,MIN($I$19,IF(MOD(A190-1,$I$21)=0,MAX($I$20,D189+$I$22),D189))),start_rate))</f>
        <v>0.03</v>
      </c>
      <c r="E190" s="13">
        <f t="shared" si="19"/>
        <v>218.53</v>
      </c>
      <c r="F190" s="13">
        <f>IF(A190="","",IF(A190=nper,J189+E190,MIN(J189+E190,IF(D190=D189,F189,IF($E$8="Acc Bi-Weekly",ROUND((-PMT(((1+D190/CP)^(CP/12))-1,(nper-A190+1)*12/26,J189))/2,2),IF($E$8="Acc Weekly",ROUND((-PMT(((1+D190/CP)^(CP/12))-1,(nper-A190+1)*12/52,J189))/4,2),ROUND(-PMT(((1+D190/CP)^(CP/periods_per_year))-1,nper-A190+1,J189),2)))))))</f>
        <v>711.32</v>
      </c>
      <c r="G190" s="13">
        <f>IF(OR(A190="",A190&lt;$X$2),"",IF(J189&lt;=F190,0,IF(IF(AND(A190&gt;=$X$2,MOD(A190-$X$2,int)=0),$X$3,0)+F190&gt;=J189+E190,J189+E190-F190,IF(AND(A190&gt;=$X$2,MOD(A190-$X$2,int)=0),$X$3,0)+IF(IF(AND(A190&gt;=$X$2,MOD(A190-$X$2,int)=0),$X$3,0)+IF(MOD(A190-$X$6,periods_per_year)=0,$X$5,0)+F190&lt;J189+E190,IF(MOD(A190-$X$6,periods_per_year)=0,$X$5,0),J189+E190-IF(AND(A190&gt;=$X$2,MOD(A190-$X$2,int)=0),$X$3,0)-F190))))</f>
        <v>0</v>
      </c>
      <c r="H190" s="14"/>
      <c r="I190" s="13">
        <f t="shared" si="20"/>
        <v>492.79000000000008</v>
      </c>
      <c r="J190" s="13">
        <f t="shared" si="21"/>
        <v>86918.699999999924</v>
      </c>
      <c r="M190" s="17">
        <f>IF(S189="","",IF(OR(M189&gt;=nper,ROUND(S189,2)&lt;=0),"",M189+1))</f>
        <v>147</v>
      </c>
      <c r="N190" s="18">
        <f>IF(M190="","",IF(OR(periods_per_year=26,periods_per_year=52),IF(periods_per_year=26,IF(M190=1,fpdate,N189+14),IF(periods_per_year=52,IF(M190=1,fpdate,N189+7),"n/a")),IF(periods_per_year=24,DATE(YEAR(fpdate),MONTH(fpdate)+(M190-1)/2+IF(AND(DAY(fpdate)&gt;=15,MOD(M190,2)=0),1,0),IF(MOD(M190,2)=0,IF(DAY(fpdate)&gt;=15,DAY(fpdate)-14,DAY(fpdate)+14),DAY(fpdate))),IF(DAY(DATE(YEAR(fpdate),MONTH(fpdate)+M190-1,DAY(fpdate)))&lt;&gt;DAY(fpdate),DATE(YEAR(fpdate),MONTH(fpdate)+M190,0),DATE(YEAR(fpdate),MONTH(fpdate)+M190-1,DAY(fpdate))))))</f>
        <v>47908</v>
      </c>
      <c r="O190" s="19">
        <f>IF(M190="","",IF(variable,IF(M190&lt;MortgageCalculator!$I$18*periods_per_year,start_rate,IF(MortgageCalculator!$I$22&gt;=0,MIN(MortgageCalculator!$I$19,start_rate+MortgageCalculator!$I$22*ROUNDUP((M190-MortgageCalculator!$I$18*periods_per_year)/MortgageCalculator!$I$21,0)),MAX(MortgageCalculator!$I$20,start_rate+MortgageCalculator!$I$22*ROUNDUP((M190-MortgageCalculator!$I$18*periods_per_year)/MortgageCalculator!$I$21,0)))),start_rate))</f>
        <v>0.03</v>
      </c>
      <c r="P190" s="20">
        <f>IF(M190="","",ROUND((((1+O190/CP)^(CP/periods_per_year))-1)*S189,2))</f>
        <v>227.07</v>
      </c>
      <c r="Q190" s="20">
        <f>IF(M190="","",IF(M190=nper,S189+P190,MIN(S189+P190,IF(O190=O189,Q189,ROUND(-PMT(((1+O190/CP)^(CP/periods_per_year))-1,nper-M190+1,S189),2)))))</f>
        <v>711.32</v>
      </c>
      <c r="R190" s="20">
        <f t="shared" si="22"/>
        <v>484.25000000000006</v>
      </c>
      <c r="S190" s="20">
        <f t="shared" si="23"/>
        <v>90342.529999999912</v>
      </c>
    </row>
    <row r="191" spans="1:19" x14ac:dyDescent="0.2">
      <c r="A191" s="10">
        <f t="shared" si="16"/>
        <v>155</v>
      </c>
      <c r="B191" s="11">
        <f t="shared" si="17"/>
        <v>48153</v>
      </c>
      <c r="C191" s="15" t="str">
        <f t="shared" si="18"/>
        <v/>
      </c>
      <c r="D191" s="12">
        <f>IF(A191="","",IF(variable,IF(OR(A191=1,A191&lt;$I$18*periods_per_year),start_rate,MIN($I$19,IF(MOD(A191-1,$I$21)=0,MAX($I$20,D190+$I$22),D190))),start_rate))</f>
        <v>0.03</v>
      </c>
      <c r="E191" s="13">
        <f t="shared" si="19"/>
        <v>217.3</v>
      </c>
      <c r="F191" s="13">
        <f>IF(A191="","",IF(A191=nper,J190+E191,MIN(J190+E191,IF(D191=D190,F190,IF($E$8="Acc Bi-Weekly",ROUND((-PMT(((1+D191/CP)^(CP/12))-1,(nper-A191+1)*12/26,J190))/2,2),IF($E$8="Acc Weekly",ROUND((-PMT(((1+D191/CP)^(CP/12))-1,(nper-A191+1)*12/52,J190))/4,2),ROUND(-PMT(((1+D191/CP)^(CP/periods_per_year))-1,nper-A191+1,J190),2)))))))</f>
        <v>711.32</v>
      </c>
      <c r="G191" s="13">
        <f>IF(OR(A191="",A191&lt;$X$2),"",IF(J190&lt;=F191,0,IF(IF(AND(A191&gt;=$X$2,MOD(A191-$X$2,int)=0),$X$3,0)+F191&gt;=J190+E191,J190+E191-F191,IF(AND(A191&gt;=$X$2,MOD(A191-$X$2,int)=0),$X$3,0)+IF(IF(AND(A191&gt;=$X$2,MOD(A191-$X$2,int)=0),$X$3,0)+IF(MOD(A191-$X$6,periods_per_year)=0,$X$5,0)+F191&lt;J190+E191,IF(MOD(A191-$X$6,periods_per_year)=0,$X$5,0),J190+E191-IF(AND(A191&gt;=$X$2,MOD(A191-$X$2,int)=0),$X$3,0)-F191))))</f>
        <v>0</v>
      </c>
      <c r="H191" s="14"/>
      <c r="I191" s="13">
        <f t="shared" si="20"/>
        <v>494.02000000000004</v>
      </c>
      <c r="J191" s="13">
        <f t="shared" si="21"/>
        <v>86424.67999999992</v>
      </c>
      <c r="M191" s="17">
        <f>IF(S190="","",IF(OR(M190&gt;=nper,ROUND(S190,2)&lt;=0),"",M190+1))</f>
        <v>148</v>
      </c>
      <c r="N191" s="18">
        <f>IF(M191="","",IF(OR(periods_per_year=26,periods_per_year=52),IF(periods_per_year=26,IF(M191=1,fpdate,N190+14),IF(periods_per_year=52,IF(M191=1,fpdate,N190+7),"n/a")),IF(periods_per_year=24,DATE(YEAR(fpdate),MONTH(fpdate)+(M191-1)/2+IF(AND(DAY(fpdate)&gt;=15,MOD(M191,2)=0),1,0),IF(MOD(M191,2)=0,IF(DAY(fpdate)&gt;=15,DAY(fpdate)-14,DAY(fpdate)+14),DAY(fpdate))),IF(DAY(DATE(YEAR(fpdate),MONTH(fpdate)+M191-1,DAY(fpdate)))&lt;&gt;DAY(fpdate),DATE(YEAR(fpdate),MONTH(fpdate)+M191,0),DATE(YEAR(fpdate),MONTH(fpdate)+M191-1,DAY(fpdate))))))</f>
        <v>47939</v>
      </c>
      <c r="O191" s="19">
        <f>IF(M191="","",IF(variable,IF(M191&lt;MortgageCalculator!$I$18*periods_per_year,start_rate,IF(MortgageCalculator!$I$22&gt;=0,MIN(MortgageCalculator!$I$19,start_rate+MortgageCalculator!$I$22*ROUNDUP((M191-MortgageCalculator!$I$18*periods_per_year)/MortgageCalculator!$I$21,0)),MAX(MortgageCalculator!$I$20,start_rate+MortgageCalculator!$I$22*ROUNDUP((M191-MortgageCalculator!$I$18*periods_per_year)/MortgageCalculator!$I$21,0)))),start_rate))</f>
        <v>0.03</v>
      </c>
      <c r="P191" s="20">
        <f>IF(M191="","",ROUND((((1+O191/CP)^(CP/periods_per_year))-1)*S190,2))</f>
        <v>225.86</v>
      </c>
      <c r="Q191" s="20">
        <f>IF(M191="","",IF(M191=nper,S190+P191,MIN(S190+P191,IF(O191=O190,Q190,ROUND(-PMT(((1+O191/CP)^(CP/periods_per_year))-1,nper-M191+1,S190),2)))))</f>
        <v>711.32</v>
      </c>
      <c r="R191" s="20">
        <f t="shared" si="22"/>
        <v>485.46000000000004</v>
      </c>
      <c r="S191" s="20">
        <f t="shared" si="23"/>
        <v>89857.069999999905</v>
      </c>
    </row>
    <row r="192" spans="1:19" x14ac:dyDescent="0.2">
      <c r="A192" s="10">
        <f t="shared" si="16"/>
        <v>156</v>
      </c>
      <c r="B192" s="11">
        <f t="shared" si="17"/>
        <v>48183</v>
      </c>
      <c r="C192" s="15">
        <f t="shared" si="18"/>
        <v>13</v>
      </c>
      <c r="D192" s="12">
        <f>IF(A192="","",IF(variable,IF(OR(A192=1,A192&lt;$I$18*periods_per_year),start_rate,MIN($I$19,IF(MOD(A192-1,$I$21)=0,MAX($I$20,D191+$I$22),D191))),start_rate))</f>
        <v>0.03</v>
      </c>
      <c r="E192" s="13">
        <f t="shared" si="19"/>
        <v>216.06</v>
      </c>
      <c r="F192" s="13">
        <f>IF(A192="","",IF(A192=nper,J191+E192,MIN(J191+E192,IF(D192=D191,F191,IF($E$8="Acc Bi-Weekly",ROUND((-PMT(((1+D192/CP)^(CP/12))-1,(nper-A192+1)*12/26,J191))/2,2),IF($E$8="Acc Weekly",ROUND((-PMT(((1+D192/CP)^(CP/12))-1,(nper-A192+1)*12/52,J191))/4,2),ROUND(-PMT(((1+D192/CP)^(CP/periods_per_year))-1,nper-A192+1,J191),2)))))))</f>
        <v>711.32</v>
      </c>
      <c r="G192" s="13">
        <f>IF(OR(A192="",A192&lt;$X$2),"",IF(J191&lt;=F192,0,IF(IF(AND(A192&gt;=$X$2,MOD(A192-$X$2,int)=0),$X$3,0)+F192&gt;=J191+E192,J191+E192-F192,IF(AND(A192&gt;=$X$2,MOD(A192-$X$2,int)=0),$X$3,0)+IF(IF(AND(A192&gt;=$X$2,MOD(A192-$X$2,int)=0),$X$3,0)+IF(MOD(A192-$X$6,periods_per_year)=0,$X$5,0)+F192&lt;J191+E192,IF(MOD(A192-$X$6,periods_per_year)=0,$X$5,0),J191+E192-IF(AND(A192&gt;=$X$2,MOD(A192-$X$2,int)=0),$X$3,0)-F192))))</f>
        <v>0</v>
      </c>
      <c r="H192" s="14"/>
      <c r="I192" s="13">
        <f t="shared" si="20"/>
        <v>495.26000000000005</v>
      </c>
      <c r="J192" s="13">
        <f t="shared" si="21"/>
        <v>85929.419999999925</v>
      </c>
      <c r="M192" s="17">
        <f>IF(S191="","",IF(OR(M191&gt;=nper,ROUND(S191,2)&lt;=0),"",M191+1))</f>
        <v>149</v>
      </c>
      <c r="N192" s="18">
        <f>IF(M192="","",IF(OR(periods_per_year=26,periods_per_year=52),IF(periods_per_year=26,IF(M192=1,fpdate,N191+14),IF(periods_per_year=52,IF(M192=1,fpdate,N191+7),"n/a")),IF(periods_per_year=24,DATE(YEAR(fpdate),MONTH(fpdate)+(M192-1)/2+IF(AND(DAY(fpdate)&gt;=15,MOD(M192,2)=0),1,0),IF(MOD(M192,2)=0,IF(DAY(fpdate)&gt;=15,DAY(fpdate)-14,DAY(fpdate)+14),DAY(fpdate))),IF(DAY(DATE(YEAR(fpdate),MONTH(fpdate)+M192-1,DAY(fpdate)))&lt;&gt;DAY(fpdate),DATE(YEAR(fpdate),MONTH(fpdate)+M192,0),DATE(YEAR(fpdate),MONTH(fpdate)+M192-1,DAY(fpdate))))))</f>
        <v>47969</v>
      </c>
      <c r="O192" s="19">
        <f>IF(M192="","",IF(variable,IF(M192&lt;MortgageCalculator!$I$18*periods_per_year,start_rate,IF(MortgageCalculator!$I$22&gt;=0,MIN(MortgageCalculator!$I$19,start_rate+MortgageCalculator!$I$22*ROUNDUP((M192-MortgageCalculator!$I$18*periods_per_year)/MortgageCalculator!$I$21,0)),MAX(MortgageCalculator!$I$20,start_rate+MortgageCalculator!$I$22*ROUNDUP((M192-MortgageCalculator!$I$18*periods_per_year)/MortgageCalculator!$I$21,0)))),start_rate))</f>
        <v>0.03</v>
      </c>
      <c r="P192" s="20">
        <f>IF(M192="","",ROUND((((1+O192/CP)^(CP/periods_per_year))-1)*S191,2))</f>
        <v>224.64</v>
      </c>
      <c r="Q192" s="20">
        <f>IF(M192="","",IF(M192=nper,S191+P192,MIN(S191+P192,IF(O192=O191,Q191,ROUND(-PMT(((1+O192/CP)^(CP/periods_per_year))-1,nper-M192+1,S191),2)))))</f>
        <v>711.32</v>
      </c>
      <c r="R192" s="20">
        <f t="shared" si="22"/>
        <v>486.68000000000006</v>
      </c>
      <c r="S192" s="20">
        <f t="shared" si="23"/>
        <v>89370.389999999912</v>
      </c>
    </row>
    <row r="193" spans="1:19" x14ac:dyDescent="0.2">
      <c r="A193" s="10">
        <f t="shared" si="16"/>
        <v>157</v>
      </c>
      <c r="B193" s="11">
        <f t="shared" si="17"/>
        <v>48214</v>
      </c>
      <c r="C193" s="15" t="str">
        <f t="shared" si="18"/>
        <v/>
      </c>
      <c r="D193" s="12">
        <f>IF(A193="","",IF(variable,IF(OR(A193=1,A193&lt;$I$18*periods_per_year),start_rate,MIN($I$19,IF(MOD(A193-1,$I$21)=0,MAX($I$20,D192+$I$22),D192))),start_rate))</f>
        <v>0.03</v>
      </c>
      <c r="E193" s="13">
        <f t="shared" si="19"/>
        <v>214.82</v>
      </c>
      <c r="F193" s="13">
        <f>IF(A193="","",IF(A193=nper,J192+E193,MIN(J192+E193,IF(D193=D192,F192,IF($E$8="Acc Bi-Weekly",ROUND((-PMT(((1+D193/CP)^(CP/12))-1,(nper-A193+1)*12/26,J192))/2,2),IF($E$8="Acc Weekly",ROUND((-PMT(((1+D193/CP)^(CP/12))-1,(nper-A193+1)*12/52,J192))/4,2),ROUND(-PMT(((1+D193/CP)^(CP/periods_per_year))-1,nper-A193+1,J192),2)))))))</f>
        <v>711.32</v>
      </c>
      <c r="G193" s="13">
        <f>IF(OR(A193="",A193&lt;$X$2),"",IF(J192&lt;=F193,0,IF(IF(AND(A193&gt;=$X$2,MOD(A193-$X$2,int)=0),$X$3,0)+F193&gt;=J192+E193,J192+E193-F193,IF(AND(A193&gt;=$X$2,MOD(A193-$X$2,int)=0),$X$3,0)+IF(IF(AND(A193&gt;=$X$2,MOD(A193-$X$2,int)=0),$X$3,0)+IF(MOD(A193-$X$6,periods_per_year)=0,$X$5,0)+F193&lt;J192+E193,IF(MOD(A193-$X$6,periods_per_year)=0,$X$5,0),J192+E193-IF(AND(A193&gt;=$X$2,MOD(A193-$X$2,int)=0),$X$3,0)-F193))))</f>
        <v>0</v>
      </c>
      <c r="H193" s="14"/>
      <c r="I193" s="13">
        <f t="shared" si="20"/>
        <v>496.50000000000006</v>
      </c>
      <c r="J193" s="13">
        <f t="shared" si="21"/>
        <v>85432.919999999925</v>
      </c>
      <c r="M193" s="17">
        <f>IF(S192="","",IF(OR(M192&gt;=nper,ROUND(S192,2)&lt;=0),"",M192+1))</f>
        <v>150</v>
      </c>
      <c r="N193" s="18">
        <f>IF(M193="","",IF(OR(periods_per_year=26,periods_per_year=52),IF(periods_per_year=26,IF(M193=1,fpdate,N192+14),IF(periods_per_year=52,IF(M193=1,fpdate,N192+7),"n/a")),IF(periods_per_year=24,DATE(YEAR(fpdate),MONTH(fpdate)+(M193-1)/2+IF(AND(DAY(fpdate)&gt;=15,MOD(M193,2)=0),1,0),IF(MOD(M193,2)=0,IF(DAY(fpdate)&gt;=15,DAY(fpdate)-14,DAY(fpdate)+14),DAY(fpdate))),IF(DAY(DATE(YEAR(fpdate),MONTH(fpdate)+M193-1,DAY(fpdate)))&lt;&gt;DAY(fpdate),DATE(YEAR(fpdate),MONTH(fpdate)+M193,0),DATE(YEAR(fpdate),MONTH(fpdate)+M193-1,DAY(fpdate))))))</f>
        <v>48000</v>
      </c>
      <c r="O193" s="19">
        <f>IF(M193="","",IF(variable,IF(M193&lt;MortgageCalculator!$I$18*periods_per_year,start_rate,IF(MortgageCalculator!$I$22&gt;=0,MIN(MortgageCalculator!$I$19,start_rate+MortgageCalculator!$I$22*ROUNDUP((M193-MortgageCalculator!$I$18*periods_per_year)/MortgageCalculator!$I$21,0)),MAX(MortgageCalculator!$I$20,start_rate+MortgageCalculator!$I$22*ROUNDUP((M193-MortgageCalculator!$I$18*periods_per_year)/MortgageCalculator!$I$21,0)))),start_rate))</f>
        <v>0.03</v>
      </c>
      <c r="P193" s="20">
        <f>IF(M193="","",ROUND((((1+O193/CP)^(CP/periods_per_year))-1)*S192,2))</f>
        <v>223.43</v>
      </c>
      <c r="Q193" s="20">
        <f>IF(M193="","",IF(M193=nper,S192+P193,MIN(S192+P193,IF(O193=O192,Q192,ROUND(-PMT(((1+O193/CP)^(CP/periods_per_year))-1,nper-M193+1,S192),2)))))</f>
        <v>711.32</v>
      </c>
      <c r="R193" s="20">
        <f t="shared" si="22"/>
        <v>487.89000000000004</v>
      </c>
      <c r="S193" s="20">
        <f t="shared" si="23"/>
        <v>88882.499999999913</v>
      </c>
    </row>
    <row r="194" spans="1:19" x14ac:dyDescent="0.2">
      <c r="A194" s="10">
        <f t="shared" si="16"/>
        <v>158</v>
      </c>
      <c r="B194" s="11">
        <f t="shared" si="17"/>
        <v>48245</v>
      </c>
      <c r="C194" s="15" t="str">
        <f t="shared" si="18"/>
        <v/>
      </c>
      <c r="D194" s="12">
        <f>IF(A194="","",IF(variable,IF(OR(A194=1,A194&lt;$I$18*periods_per_year),start_rate,MIN($I$19,IF(MOD(A194-1,$I$21)=0,MAX($I$20,D193+$I$22),D193))),start_rate))</f>
        <v>0.03</v>
      </c>
      <c r="E194" s="13">
        <f t="shared" si="19"/>
        <v>213.58</v>
      </c>
      <c r="F194" s="13">
        <f>IF(A194="","",IF(A194=nper,J193+E194,MIN(J193+E194,IF(D194=D193,F193,IF($E$8="Acc Bi-Weekly",ROUND((-PMT(((1+D194/CP)^(CP/12))-1,(nper-A194+1)*12/26,J193))/2,2),IF($E$8="Acc Weekly",ROUND((-PMT(((1+D194/CP)^(CP/12))-1,(nper-A194+1)*12/52,J193))/4,2),ROUND(-PMT(((1+D194/CP)^(CP/periods_per_year))-1,nper-A194+1,J193),2)))))))</f>
        <v>711.32</v>
      </c>
      <c r="G194" s="13">
        <f>IF(OR(A194="",A194&lt;$X$2),"",IF(J193&lt;=F194,0,IF(IF(AND(A194&gt;=$X$2,MOD(A194-$X$2,int)=0),$X$3,0)+F194&gt;=J193+E194,J193+E194-F194,IF(AND(A194&gt;=$X$2,MOD(A194-$X$2,int)=0),$X$3,0)+IF(IF(AND(A194&gt;=$X$2,MOD(A194-$X$2,int)=0),$X$3,0)+IF(MOD(A194-$X$6,periods_per_year)=0,$X$5,0)+F194&lt;J193+E194,IF(MOD(A194-$X$6,periods_per_year)=0,$X$5,0),J193+E194-IF(AND(A194&gt;=$X$2,MOD(A194-$X$2,int)=0),$X$3,0)-F194))))</f>
        <v>0</v>
      </c>
      <c r="H194" s="14"/>
      <c r="I194" s="13">
        <f t="shared" si="20"/>
        <v>497.74</v>
      </c>
      <c r="J194" s="13">
        <f t="shared" si="21"/>
        <v>84935.17999999992</v>
      </c>
      <c r="M194" s="17">
        <f>IF(S193="","",IF(OR(M193&gt;=nper,ROUND(S193,2)&lt;=0),"",M193+1))</f>
        <v>151</v>
      </c>
      <c r="N194" s="18">
        <f>IF(M194="","",IF(OR(periods_per_year=26,periods_per_year=52),IF(periods_per_year=26,IF(M194=1,fpdate,N193+14),IF(periods_per_year=52,IF(M194=1,fpdate,N193+7),"n/a")),IF(periods_per_year=24,DATE(YEAR(fpdate),MONTH(fpdate)+(M194-1)/2+IF(AND(DAY(fpdate)&gt;=15,MOD(M194,2)=0),1,0),IF(MOD(M194,2)=0,IF(DAY(fpdate)&gt;=15,DAY(fpdate)-14,DAY(fpdate)+14),DAY(fpdate))),IF(DAY(DATE(YEAR(fpdate),MONTH(fpdate)+M194-1,DAY(fpdate)))&lt;&gt;DAY(fpdate),DATE(YEAR(fpdate),MONTH(fpdate)+M194,0),DATE(YEAR(fpdate),MONTH(fpdate)+M194-1,DAY(fpdate))))))</f>
        <v>48030</v>
      </c>
      <c r="O194" s="19">
        <f>IF(M194="","",IF(variable,IF(M194&lt;MortgageCalculator!$I$18*periods_per_year,start_rate,IF(MortgageCalculator!$I$22&gt;=0,MIN(MortgageCalculator!$I$19,start_rate+MortgageCalculator!$I$22*ROUNDUP((M194-MortgageCalculator!$I$18*periods_per_year)/MortgageCalculator!$I$21,0)),MAX(MortgageCalculator!$I$20,start_rate+MortgageCalculator!$I$22*ROUNDUP((M194-MortgageCalculator!$I$18*periods_per_year)/MortgageCalculator!$I$21,0)))),start_rate))</f>
        <v>0.03</v>
      </c>
      <c r="P194" s="20">
        <f>IF(M194="","",ROUND((((1+O194/CP)^(CP/periods_per_year))-1)*S193,2))</f>
        <v>222.21</v>
      </c>
      <c r="Q194" s="20">
        <f>IF(M194="","",IF(M194=nper,S193+P194,MIN(S193+P194,IF(O194=O193,Q193,ROUND(-PMT(((1+O194/CP)^(CP/periods_per_year))-1,nper-M194+1,S193),2)))))</f>
        <v>711.32</v>
      </c>
      <c r="R194" s="20">
        <f t="shared" si="22"/>
        <v>489.11</v>
      </c>
      <c r="S194" s="20">
        <f t="shared" si="23"/>
        <v>88393.389999999912</v>
      </c>
    </row>
    <row r="195" spans="1:19" x14ac:dyDescent="0.2">
      <c r="A195" s="10">
        <f t="shared" si="16"/>
        <v>159</v>
      </c>
      <c r="B195" s="11">
        <f t="shared" si="17"/>
        <v>48274</v>
      </c>
      <c r="C195" s="15" t="str">
        <f t="shared" si="18"/>
        <v/>
      </c>
      <c r="D195" s="12">
        <f>IF(A195="","",IF(variable,IF(OR(A195=1,A195&lt;$I$18*periods_per_year),start_rate,MIN($I$19,IF(MOD(A195-1,$I$21)=0,MAX($I$20,D194+$I$22),D194))),start_rate))</f>
        <v>0.03</v>
      </c>
      <c r="E195" s="13">
        <f t="shared" si="19"/>
        <v>212.34</v>
      </c>
      <c r="F195" s="13">
        <f>IF(A195="","",IF(A195=nper,J194+E195,MIN(J194+E195,IF(D195=D194,F194,IF($E$8="Acc Bi-Weekly",ROUND((-PMT(((1+D195/CP)^(CP/12))-1,(nper-A195+1)*12/26,J194))/2,2),IF($E$8="Acc Weekly",ROUND((-PMT(((1+D195/CP)^(CP/12))-1,(nper-A195+1)*12/52,J194))/4,2),ROUND(-PMT(((1+D195/CP)^(CP/periods_per_year))-1,nper-A195+1,J194),2)))))))</f>
        <v>711.32</v>
      </c>
      <c r="G195" s="13">
        <f>IF(OR(A195="",A195&lt;$X$2),"",IF(J194&lt;=F195,0,IF(IF(AND(A195&gt;=$X$2,MOD(A195-$X$2,int)=0),$X$3,0)+F195&gt;=J194+E195,J194+E195-F195,IF(AND(A195&gt;=$X$2,MOD(A195-$X$2,int)=0),$X$3,0)+IF(IF(AND(A195&gt;=$X$2,MOD(A195-$X$2,int)=0),$X$3,0)+IF(MOD(A195-$X$6,periods_per_year)=0,$X$5,0)+F195&lt;J194+E195,IF(MOD(A195-$X$6,periods_per_year)=0,$X$5,0),J194+E195-IF(AND(A195&gt;=$X$2,MOD(A195-$X$2,int)=0),$X$3,0)-F195))))</f>
        <v>0</v>
      </c>
      <c r="H195" s="14"/>
      <c r="I195" s="13">
        <f t="shared" si="20"/>
        <v>498.98</v>
      </c>
      <c r="J195" s="13">
        <f t="shared" si="21"/>
        <v>84436.199999999924</v>
      </c>
      <c r="M195" s="17">
        <f>IF(S194="","",IF(OR(M194&gt;=nper,ROUND(S194,2)&lt;=0),"",M194+1))</f>
        <v>152</v>
      </c>
      <c r="N195" s="18">
        <f>IF(M195="","",IF(OR(periods_per_year=26,periods_per_year=52),IF(periods_per_year=26,IF(M195=1,fpdate,N194+14),IF(periods_per_year=52,IF(M195=1,fpdate,N194+7),"n/a")),IF(periods_per_year=24,DATE(YEAR(fpdate),MONTH(fpdate)+(M195-1)/2+IF(AND(DAY(fpdate)&gt;=15,MOD(M195,2)=0),1,0),IF(MOD(M195,2)=0,IF(DAY(fpdate)&gt;=15,DAY(fpdate)-14,DAY(fpdate)+14),DAY(fpdate))),IF(DAY(DATE(YEAR(fpdate),MONTH(fpdate)+M195-1,DAY(fpdate)))&lt;&gt;DAY(fpdate),DATE(YEAR(fpdate),MONTH(fpdate)+M195,0),DATE(YEAR(fpdate),MONTH(fpdate)+M195-1,DAY(fpdate))))))</f>
        <v>48061</v>
      </c>
      <c r="O195" s="19">
        <f>IF(M195="","",IF(variable,IF(M195&lt;MortgageCalculator!$I$18*periods_per_year,start_rate,IF(MortgageCalculator!$I$22&gt;=0,MIN(MortgageCalculator!$I$19,start_rate+MortgageCalculator!$I$22*ROUNDUP((M195-MortgageCalculator!$I$18*periods_per_year)/MortgageCalculator!$I$21,0)),MAX(MortgageCalculator!$I$20,start_rate+MortgageCalculator!$I$22*ROUNDUP((M195-MortgageCalculator!$I$18*periods_per_year)/MortgageCalculator!$I$21,0)))),start_rate))</f>
        <v>0.03</v>
      </c>
      <c r="P195" s="20">
        <f>IF(M195="","",ROUND((((1+O195/CP)^(CP/periods_per_year))-1)*S194,2))</f>
        <v>220.98</v>
      </c>
      <c r="Q195" s="20">
        <f>IF(M195="","",IF(M195=nper,S194+P195,MIN(S194+P195,IF(O195=O194,Q194,ROUND(-PMT(((1+O195/CP)^(CP/periods_per_year))-1,nper-M195+1,S194),2)))))</f>
        <v>711.32</v>
      </c>
      <c r="R195" s="20">
        <f t="shared" si="22"/>
        <v>490.34000000000003</v>
      </c>
      <c r="S195" s="20">
        <f t="shared" si="23"/>
        <v>87903.049999999916</v>
      </c>
    </row>
    <row r="196" spans="1:19" x14ac:dyDescent="0.2">
      <c r="A196" s="10">
        <f t="shared" si="16"/>
        <v>160</v>
      </c>
      <c r="B196" s="11">
        <f t="shared" si="17"/>
        <v>48305</v>
      </c>
      <c r="C196" s="15" t="str">
        <f t="shared" si="18"/>
        <v/>
      </c>
      <c r="D196" s="12">
        <f>IF(A196="","",IF(variable,IF(OR(A196=1,A196&lt;$I$18*periods_per_year),start_rate,MIN($I$19,IF(MOD(A196-1,$I$21)=0,MAX($I$20,D195+$I$22),D195))),start_rate))</f>
        <v>0.03</v>
      </c>
      <c r="E196" s="13">
        <f t="shared" si="19"/>
        <v>211.09</v>
      </c>
      <c r="F196" s="13">
        <f>IF(A196="","",IF(A196=nper,J195+E196,MIN(J195+E196,IF(D196=D195,F195,IF($E$8="Acc Bi-Weekly",ROUND((-PMT(((1+D196/CP)^(CP/12))-1,(nper-A196+1)*12/26,J195))/2,2),IF($E$8="Acc Weekly",ROUND((-PMT(((1+D196/CP)^(CP/12))-1,(nper-A196+1)*12/52,J195))/4,2),ROUND(-PMT(((1+D196/CP)^(CP/periods_per_year))-1,nper-A196+1,J195),2)))))))</f>
        <v>711.32</v>
      </c>
      <c r="G196" s="13">
        <f>IF(OR(A196="",A196&lt;$X$2),"",IF(J195&lt;=F196,0,IF(IF(AND(A196&gt;=$X$2,MOD(A196-$X$2,int)=0),$X$3,0)+F196&gt;=J195+E196,J195+E196-F196,IF(AND(A196&gt;=$X$2,MOD(A196-$X$2,int)=0),$X$3,0)+IF(IF(AND(A196&gt;=$X$2,MOD(A196-$X$2,int)=0),$X$3,0)+IF(MOD(A196-$X$6,periods_per_year)=0,$X$5,0)+F196&lt;J195+E196,IF(MOD(A196-$X$6,periods_per_year)=0,$X$5,0),J195+E196-IF(AND(A196&gt;=$X$2,MOD(A196-$X$2,int)=0),$X$3,0)-F196))))</f>
        <v>0</v>
      </c>
      <c r="H196" s="14"/>
      <c r="I196" s="13">
        <f t="shared" si="20"/>
        <v>500.23</v>
      </c>
      <c r="J196" s="13">
        <f t="shared" si="21"/>
        <v>83935.969999999928</v>
      </c>
      <c r="M196" s="17">
        <f>IF(S195="","",IF(OR(M195&gt;=nper,ROUND(S195,2)&lt;=0),"",M195+1))</f>
        <v>153</v>
      </c>
      <c r="N196" s="18">
        <f>IF(M196="","",IF(OR(periods_per_year=26,periods_per_year=52),IF(periods_per_year=26,IF(M196=1,fpdate,N195+14),IF(periods_per_year=52,IF(M196=1,fpdate,N195+7),"n/a")),IF(periods_per_year=24,DATE(YEAR(fpdate),MONTH(fpdate)+(M196-1)/2+IF(AND(DAY(fpdate)&gt;=15,MOD(M196,2)=0),1,0),IF(MOD(M196,2)=0,IF(DAY(fpdate)&gt;=15,DAY(fpdate)-14,DAY(fpdate)+14),DAY(fpdate))),IF(DAY(DATE(YEAR(fpdate),MONTH(fpdate)+M196-1,DAY(fpdate)))&lt;&gt;DAY(fpdate),DATE(YEAR(fpdate),MONTH(fpdate)+M196,0),DATE(YEAR(fpdate),MONTH(fpdate)+M196-1,DAY(fpdate))))))</f>
        <v>48092</v>
      </c>
      <c r="O196" s="19">
        <f>IF(M196="","",IF(variable,IF(M196&lt;MortgageCalculator!$I$18*periods_per_year,start_rate,IF(MortgageCalculator!$I$22&gt;=0,MIN(MortgageCalculator!$I$19,start_rate+MortgageCalculator!$I$22*ROUNDUP((M196-MortgageCalculator!$I$18*periods_per_year)/MortgageCalculator!$I$21,0)),MAX(MortgageCalculator!$I$20,start_rate+MortgageCalculator!$I$22*ROUNDUP((M196-MortgageCalculator!$I$18*periods_per_year)/MortgageCalculator!$I$21,0)))),start_rate))</f>
        <v>0.03</v>
      </c>
      <c r="P196" s="20">
        <f>IF(M196="","",ROUND((((1+O196/CP)^(CP/periods_per_year))-1)*S195,2))</f>
        <v>219.76</v>
      </c>
      <c r="Q196" s="20">
        <f>IF(M196="","",IF(M196=nper,S195+P196,MIN(S195+P196,IF(O196=O195,Q195,ROUND(-PMT(((1+O196/CP)^(CP/periods_per_year))-1,nper-M196+1,S195),2)))))</f>
        <v>711.32</v>
      </c>
      <c r="R196" s="20">
        <f t="shared" si="22"/>
        <v>491.56000000000006</v>
      </c>
      <c r="S196" s="20">
        <f t="shared" si="23"/>
        <v>87411.489999999918</v>
      </c>
    </row>
    <row r="197" spans="1:19" x14ac:dyDescent="0.2">
      <c r="A197" s="10">
        <f t="shared" si="16"/>
        <v>161</v>
      </c>
      <c r="B197" s="11">
        <f t="shared" si="17"/>
        <v>48335</v>
      </c>
      <c r="C197" s="15" t="str">
        <f t="shared" si="18"/>
        <v/>
      </c>
      <c r="D197" s="12">
        <f>IF(A197="","",IF(variable,IF(OR(A197=1,A197&lt;$I$18*periods_per_year),start_rate,MIN($I$19,IF(MOD(A197-1,$I$21)=0,MAX($I$20,D196+$I$22),D196))),start_rate))</f>
        <v>0.03</v>
      </c>
      <c r="E197" s="13">
        <f t="shared" si="19"/>
        <v>209.84</v>
      </c>
      <c r="F197" s="13">
        <f>IF(A197="","",IF(A197=nper,J196+E197,MIN(J196+E197,IF(D197=D196,F196,IF($E$8="Acc Bi-Weekly",ROUND((-PMT(((1+D197/CP)^(CP/12))-1,(nper-A197+1)*12/26,J196))/2,2),IF($E$8="Acc Weekly",ROUND((-PMT(((1+D197/CP)^(CP/12))-1,(nper-A197+1)*12/52,J196))/4,2),ROUND(-PMT(((1+D197/CP)^(CP/periods_per_year))-1,nper-A197+1,J196),2)))))))</f>
        <v>711.32</v>
      </c>
      <c r="G197" s="13">
        <f>IF(OR(A197="",A197&lt;$X$2),"",IF(J196&lt;=F197,0,IF(IF(AND(A197&gt;=$X$2,MOD(A197-$X$2,int)=0),$X$3,0)+F197&gt;=J196+E197,J196+E197-F197,IF(AND(A197&gt;=$X$2,MOD(A197-$X$2,int)=0),$X$3,0)+IF(IF(AND(A197&gt;=$X$2,MOD(A197-$X$2,int)=0),$X$3,0)+IF(MOD(A197-$X$6,periods_per_year)=0,$X$5,0)+F197&lt;J196+E197,IF(MOD(A197-$X$6,periods_per_year)=0,$X$5,0),J196+E197-IF(AND(A197&gt;=$X$2,MOD(A197-$X$2,int)=0),$X$3,0)-F197))))</f>
        <v>0</v>
      </c>
      <c r="H197" s="14"/>
      <c r="I197" s="13">
        <f t="shared" si="20"/>
        <v>501.48</v>
      </c>
      <c r="J197" s="13">
        <f t="shared" si="21"/>
        <v>83434.489999999932</v>
      </c>
      <c r="M197" s="17">
        <f>IF(S196="","",IF(OR(M196&gt;=nper,ROUND(S196,2)&lt;=0),"",M196+1))</f>
        <v>154</v>
      </c>
      <c r="N197" s="18">
        <f>IF(M197="","",IF(OR(periods_per_year=26,periods_per_year=52),IF(periods_per_year=26,IF(M197=1,fpdate,N196+14),IF(periods_per_year=52,IF(M197=1,fpdate,N196+7),"n/a")),IF(periods_per_year=24,DATE(YEAR(fpdate),MONTH(fpdate)+(M197-1)/2+IF(AND(DAY(fpdate)&gt;=15,MOD(M197,2)=0),1,0),IF(MOD(M197,2)=0,IF(DAY(fpdate)&gt;=15,DAY(fpdate)-14,DAY(fpdate)+14),DAY(fpdate))),IF(DAY(DATE(YEAR(fpdate),MONTH(fpdate)+M197-1,DAY(fpdate)))&lt;&gt;DAY(fpdate),DATE(YEAR(fpdate),MONTH(fpdate)+M197,0),DATE(YEAR(fpdate),MONTH(fpdate)+M197-1,DAY(fpdate))))))</f>
        <v>48122</v>
      </c>
      <c r="O197" s="19">
        <f>IF(M197="","",IF(variable,IF(M197&lt;MortgageCalculator!$I$18*periods_per_year,start_rate,IF(MortgageCalculator!$I$22&gt;=0,MIN(MortgageCalculator!$I$19,start_rate+MortgageCalculator!$I$22*ROUNDUP((M197-MortgageCalculator!$I$18*periods_per_year)/MortgageCalculator!$I$21,0)),MAX(MortgageCalculator!$I$20,start_rate+MortgageCalculator!$I$22*ROUNDUP((M197-MortgageCalculator!$I$18*periods_per_year)/MortgageCalculator!$I$21,0)))),start_rate))</f>
        <v>0.03</v>
      </c>
      <c r="P197" s="20">
        <f>IF(M197="","",ROUND((((1+O197/CP)^(CP/periods_per_year))-1)*S196,2))</f>
        <v>218.53</v>
      </c>
      <c r="Q197" s="20">
        <f>IF(M197="","",IF(M197=nper,S196+P197,MIN(S196+P197,IF(O197=O196,Q196,ROUND(-PMT(((1+O197/CP)^(CP/periods_per_year))-1,nper-M197+1,S196),2)))))</f>
        <v>711.32</v>
      </c>
      <c r="R197" s="20">
        <f t="shared" si="22"/>
        <v>492.79000000000008</v>
      </c>
      <c r="S197" s="20">
        <f t="shared" si="23"/>
        <v>86918.699999999924</v>
      </c>
    </row>
    <row r="198" spans="1:19" x14ac:dyDescent="0.2">
      <c r="A198" s="10">
        <f t="shared" si="16"/>
        <v>162</v>
      </c>
      <c r="B198" s="11">
        <f t="shared" si="17"/>
        <v>48366</v>
      </c>
      <c r="C198" s="15" t="str">
        <f t="shared" si="18"/>
        <v/>
      </c>
      <c r="D198" s="12">
        <f>IF(A198="","",IF(variable,IF(OR(A198=1,A198&lt;$I$18*periods_per_year),start_rate,MIN($I$19,IF(MOD(A198-1,$I$21)=0,MAX($I$20,D197+$I$22),D197))),start_rate))</f>
        <v>0.03</v>
      </c>
      <c r="E198" s="13">
        <f t="shared" si="19"/>
        <v>208.59</v>
      </c>
      <c r="F198" s="13">
        <f>IF(A198="","",IF(A198=nper,J197+E198,MIN(J197+E198,IF(D198=D197,F197,IF($E$8="Acc Bi-Weekly",ROUND((-PMT(((1+D198/CP)^(CP/12))-1,(nper-A198+1)*12/26,J197))/2,2),IF($E$8="Acc Weekly",ROUND((-PMT(((1+D198/CP)^(CP/12))-1,(nper-A198+1)*12/52,J197))/4,2),ROUND(-PMT(((1+D198/CP)^(CP/periods_per_year))-1,nper-A198+1,J197),2)))))))</f>
        <v>711.32</v>
      </c>
      <c r="G198" s="13">
        <f>IF(OR(A198="",A198&lt;$X$2),"",IF(J197&lt;=F198,0,IF(IF(AND(A198&gt;=$X$2,MOD(A198-$X$2,int)=0),$X$3,0)+F198&gt;=J197+E198,J197+E198-F198,IF(AND(A198&gt;=$X$2,MOD(A198-$X$2,int)=0),$X$3,0)+IF(IF(AND(A198&gt;=$X$2,MOD(A198-$X$2,int)=0),$X$3,0)+IF(MOD(A198-$X$6,periods_per_year)=0,$X$5,0)+F198&lt;J197+E198,IF(MOD(A198-$X$6,periods_per_year)=0,$X$5,0),J197+E198-IF(AND(A198&gt;=$X$2,MOD(A198-$X$2,int)=0),$X$3,0)-F198))))</f>
        <v>0</v>
      </c>
      <c r="H198" s="14"/>
      <c r="I198" s="13">
        <f t="shared" si="20"/>
        <v>502.73</v>
      </c>
      <c r="J198" s="13">
        <f t="shared" si="21"/>
        <v>82931.759999999937</v>
      </c>
      <c r="M198" s="17">
        <f>IF(S197="","",IF(OR(M197&gt;=nper,ROUND(S197,2)&lt;=0),"",M197+1))</f>
        <v>155</v>
      </c>
      <c r="N198" s="18">
        <f>IF(M198="","",IF(OR(periods_per_year=26,periods_per_year=52),IF(periods_per_year=26,IF(M198=1,fpdate,N197+14),IF(periods_per_year=52,IF(M198=1,fpdate,N197+7),"n/a")),IF(periods_per_year=24,DATE(YEAR(fpdate),MONTH(fpdate)+(M198-1)/2+IF(AND(DAY(fpdate)&gt;=15,MOD(M198,2)=0),1,0),IF(MOD(M198,2)=0,IF(DAY(fpdate)&gt;=15,DAY(fpdate)-14,DAY(fpdate)+14),DAY(fpdate))),IF(DAY(DATE(YEAR(fpdate),MONTH(fpdate)+M198-1,DAY(fpdate)))&lt;&gt;DAY(fpdate),DATE(YEAR(fpdate),MONTH(fpdate)+M198,0),DATE(YEAR(fpdate),MONTH(fpdate)+M198-1,DAY(fpdate))))))</f>
        <v>48153</v>
      </c>
      <c r="O198" s="19">
        <f>IF(M198="","",IF(variable,IF(M198&lt;MortgageCalculator!$I$18*periods_per_year,start_rate,IF(MortgageCalculator!$I$22&gt;=0,MIN(MortgageCalculator!$I$19,start_rate+MortgageCalculator!$I$22*ROUNDUP((M198-MortgageCalculator!$I$18*periods_per_year)/MortgageCalculator!$I$21,0)),MAX(MortgageCalculator!$I$20,start_rate+MortgageCalculator!$I$22*ROUNDUP((M198-MortgageCalculator!$I$18*periods_per_year)/MortgageCalculator!$I$21,0)))),start_rate))</f>
        <v>0.03</v>
      </c>
      <c r="P198" s="20">
        <f>IF(M198="","",ROUND((((1+O198/CP)^(CP/periods_per_year))-1)*S197,2))</f>
        <v>217.3</v>
      </c>
      <c r="Q198" s="20">
        <f>IF(M198="","",IF(M198=nper,S197+P198,MIN(S197+P198,IF(O198=O197,Q197,ROUND(-PMT(((1+O198/CP)^(CP/periods_per_year))-1,nper-M198+1,S197),2)))))</f>
        <v>711.32</v>
      </c>
      <c r="R198" s="20">
        <f t="shared" si="22"/>
        <v>494.02000000000004</v>
      </c>
      <c r="S198" s="20">
        <f t="shared" si="23"/>
        <v>86424.67999999992</v>
      </c>
    </row>
    <row r="199" spans="1:19" x14ac:dyDescent="0.2">
      <c r="A199" s="10">
        <f t="shared" si="16"/>
        <v>163</v>
      </c>
      <c r="B199" s="11">
        <f t="shared" si="17"/>
        <v>48396</v>
      </c>
      <c r="C199" s="15" t="str">
        <f t="shared" si="18"/>
        <v/>
      </c>
      <c r="D199" s="12">
        <f>IF(A199="","",IF(variable,IF(OR(A199=1,A199&lt;$I$18*periods_per_year),start_rate,MIN($I$19,IF(MOD(A199-1,$I$21)=0,MAX($I$20,D198+$I$22),D198))),start_rate))</f>
        <v>0.03</v>
      </c>
      <c r="E199" s="13">
        <f t="shared" si="19"/>
        <v>207.33</v>
      </c>
      <c r="F199" s="13">
        <f>IF(A199="","",IF(A199=nper,J198+E199,MIN(J198+E199,IF(D199=D198,F198,IF($E$8="Acc Bi-Weekly",ROUND((-PMT(((1+D199/CP)^(CP/12))-1,(nper-A199+1)*12/26,J198))/2,2),IF($E$8="Acc Weekly",ROUND((-PMT(((1+D199/CP)^(CP/12))-1,(nper-A199+1)*12/52,J198))/4,2),ROUND(-PMT(((1+D199/CP)^(CP/periods_per_year))-1,nper-A199+1,J198),2)))))))</f>
        <v>711.32</v>
      </c>
      <c r="G199" s="13">
        <f>IF(OR(A199="",A199&lt;$X$2),"",IF(J198&lt;=F199,0,IF(IF(AND(A199&gt;=$X$2,MOD(A199-$X$2,int)=0),$X$3,0)+F199&gt;=J198+E199,J198+E199-F199,IF(AND(A199&gt;=$X$2,MOD(A199-$X$2,int)=0),$X$3,0)+IF(IF(AND(A199&gt;=$X$2,MOD(A199-$X$2,int)=0),$X$3,0)+IF(MOD(A199-$X$6,periods_per_year)=0,$X$5,0)+F199&lt;J198+E199,IF(MOD(A199-$X$6,periods_per_year)=0,$X$5,0),J198+E199-IF(AND(A199&gt;=$X$2,MOD(A199-$X$2,int)=0),$X$3,0)-F199))))</f>
        <v>0</v>
      </c>
      <c r="H199" s="14"/>
      <c r="I199" s="13">
        <f t="shared" si="20"/>
        <v>503.99</v>
      </c>
      <c r="J199" s="13">
        <f t="shared" si="21"/>
        <v>82427.769999999931</v>
      </c>
      <c r="M199" s="17">
        <f>IF(S198="","",IF(OR(M198&gt;=nper,ROUND(S198,2)&lt;=0),"",M198+1))</f>
        <v>156</v>
      </c>
      <c r="N199" s="18">
        <f>IF(M199="","",IF(OR(periods_per_year=26,periods_per_year=52),IF(periods_per_year=26,IF(M199=1,fpdate,N198+14),IF(periods_per_year=52,IF(M199=1,fpdate,N198+7),"n/a")),IF(periods_per_year=24,DATE(YEAR(fpdate),MONTH(fpdate)+(M199-1)/2+IF(AND(DAY(fpdate)&gt;=15,MOD(M199,2)=0),1,0),IF(MOD(M199,2)=0,IF(DAY(fpdate)&gt;=15,DAY(fpdate)-14,DAY(fpdate)+14),DAY(fpdate))),IF(DAY(DATE(YEAR(fpdate),MONTH(fpdate)+M199-1,DAY(fpdate)))&lt;&gt;DAY(fpdate),DATE(YEAR(fpdate),MONTH(fpdate)+M199,0),DATE(YEAR(fpdate),MONTH(fpdate)+M199-1,DAY(fpdate))))))</f>
        <v>48183</v>
      </c>
      <c r="O199" s="19">
        <f>IF(M199="","",IF(variable,IF(M199&lt;MortgageCalculator!$I$18*periods_per_year,start_rate,IF(MortgageCalculator!$I$22&gt;=0,MIN(MortgageCalculator!$I$19,start_rate+MortgageCalculator!$I$22*ROUNDUP((M199-MortgageCalculator!$I$18*periods_per_year)/MortgageCalculator!$I$21,0)),MAX(MortgageCalculator!$I$20,start_rate+MortgageCalculator!$I$22*ROUNDUP((M199-MortgageCalculator!$I$18*periods_per_year)/MortgageCalculator!$I$21,0)))),start_rate))</f>
        <v>0.03</v>
      </c>
      <c r="P199" s="20">
        <f>IF(M199="","",ROUND((((1+O199/CP)^(CP/periods_per_year))-1)*S198,2))</f>
        <v>216.06</v>
      </c>
      <c r="Q199" s="20">
        <f>IF(M199="","",IF(M199=nper,S198+P199,MIN(S198+P199,IF(O199=O198,Q198,ROUND(-PMT(((1+O199/CP)^(CP/periods_per_year))-1,nper-M199+1,S198),2)))))</f>
        <v>711.32</v>
      </c>
      <c r="R199" s="20">
        <f t="shared" si="22"/>
        <v>495.26000000000005</v>
      </c>
      <c r="S199" s="20">
        <f t="shared" si="23"/>
        <v>85929.419999999925</v>
      </c>
    </row>
    <row r="200" spans="1:19" x14ac:dyDescent="0.2">
      <c r="A200" s="10">
        <f t="shared" si="16"/>
        <v>164</v>
      </c>
      <c r="B200" s="11">
        <f t="shared" si="17"/>
        <v>48427</v>
      </c>
      <c r="C200" s="15" t="str">
        <f t="shared" si="18"/>
        <v/>
      </c>
      <c r="D200" s="12">
        <f>IF(A200="","",IF(variable,IF(OR(A200=1,A200&lt;$I$18*periods_per_year),start_rate,MIN($I$19,IF(MOD(A200-1,$I$21)=0,MAX($I$20,D199+$I$22),D199))),start_rate))</f>
        <v>0.03</v>
      </c>
      <c r="E200" s="13">
        <f t="shared" si="19"/>
        <v>206.07</v>
      </c>
      <c r="F200" s="13">
        <f>IF(A200="","",IF(A200=nper,J199+E200,MIN(J199+E200,IF(D200=D199,F199,IF($E$8="Acc Bi-Weekly",ROUND((-PMT(((1+D200/CP)^(CP/12))-1,(nper-A200+1)*12/26,J199))/2,2),IF($E$8="Acc Weekly",ROUND((-PMT(((1+D200/CP)^(CP/12))-1,(nper-A200+1)*12/52,J199))/4,2),ROUND(-PMT(((1+D200/CP)^(CP/periods_per_year))-1,nper-A200+1,J199),2)))))))</f>
        <v>711.32</v>
      </c>
      <c r="G200" s="13">
        <f>IF(OR(A200="",A200&lt;$X$2),"",IF(J199&lt;=F200,0,IF(IF(AND(A200&gt;=$X$2,MOD(A200-$X$2,int)=0),$X$3,0)+F200&gt;=J199+E200,J199+E200-F200,IF(AND(A200&gt;=$X$2,MOD(A200-$X$2,int)=0),$X$3,0)+IF(IF(AND(A200&gt;=$X$2,MOD(A200-$X$2,int)=0),$X$3,0)+IF(MOD(A200-$X$6,periods_per_year)=0,$X$5,0)+F200&lt;J199+E200,IF(MOD(A200-$X$6,periods_per_year)=0,$X$5,0),J199+E200-IF(AND(A200&gt;=$X$2,MOD(A200-$X$2,int)=0),$X$3,0)-F200))))</f>
        <v>0</v>
      </c>
      <c r="H200" s="14"/>
      <c r="I200" s="13">
        <f t="shared" si="20"/>
        <v>505.25000000000006</v>
      </c>
      <c r="J200" s="13">
        <f t="shared" si="21"/>
        <v>81922.519999999931</v>
      </c>
      <c r="M200" s="17">
        <f>IF(S199="","",IF(OR(M199&gt;=nper,ROUND(S199,2)&lt;=0),"",M199+1))</f>
        <v>157</v>
      </c>
      <c r="N200" s="18">
        <f>IF(M200="","",IF(OR(periods_per_year=26,periods_per_year=52),IF(periods_per_year=26,IF(M200=1,fpdate,N199+14),IF(periods_per_year=52,IF(M200=1,fpdate,N199+7),"n/a")),IF(periods_per_year=24,DATE(YEAR(fpdate),MONTH(fpdate)+(M200-1)/2+IF(AND(DAY(fpdate)&gt;=15,MOD(M200,2)=0),1,0),IF(MOD(M200,2)=0,IF(DAY(fpdate)&gt;=15,DAY(fpdate)-14,DAY(fpdate)+14),DAY(fpdate))),IF(DAY(DATE(YEAR(fpdate),MONTH(fpdate)+M200-1,DAY(fpdate)))&lt;&gt;DAY(fpdate),DATE(YEAR(fpdate),MONTH(fpdate)+M200,0),DATE(YEAR(fpdate),MONTH(fpdate)+M200-1,DAY(fpdate))))))</f>
        <v>48214</v>
      </c>
      <c r="O200" s="19">
        <f>IF(M200="","",IF(variable,IF(M200&lt;MortgageCalculator!$I$18*periods_per_year,start_rate,IF(MortgageCalculator!$I$22&gt;=0,MIN(MortgageCalculator!$I$19,start_rate+MortgageCalculator!$I$22*ROUNDUP((M200-MortgageCalculator!$I$18*periods_per_year)/MortgageCalculator!$I$21,0)),MAX(MortgageCalculator!$I$20,start_rate+MortgageCalculator!$I$22*ROUNDUP((M200-MortgageCalculator!$I$18*periods_per_year)/MortgageCalculator!$I$21,0)))),start_rate))</f>
        <v>0.03</v>
      </c>
      <c r="P200" s="20">
        <f>IF(M200="","",ROUND((((1+O200/CP)^(CP/periods_per_year))-1)*S199,2))</f>
        <v>214.82</v>
      </c>
      <c r="Q200" s="20">
        <f>IF(M200="","",IF(M200=nper,S199+P200,MIN(S199+P200,IF(O200=O199,Q199,ROUND(-PMT(((1+O200/CP)^(CP/periods_per_year))-1,nper-M200+1,S199),2)))))</f>
        <v>711.32</v>
      </c>
      <c r="R200" s="20">
        <f t="shared" si="22"/>
        <v>496.50000000000006</v>
      </c>
      <c r="S200" s="20">
        <f t="shared" si="23"/>
        <v>85432.919999999925</v>
      </c>
    </row>
    <row r="201" spans="1:19" x14ac:dyDescent="0.2">
      <c r="A201" s="10">
        <f t="shared" si="16"/>
        <v>165</v>
      </c>
      <c r="B201" s="11">
        <f t="shared" si="17"/>
        <v>48458</v>
      </c>
      <c r="C201" s="15" t="str">
        <f t="shared" si="18"/>
        <v/>
      </c>
      <c r="D201" s="12">
        <f>IF(A201="","",IF(variable,IF(OR(A201=1,A201&lt;$I$18*periods_per_year),start_rate,MIN($I$19,IF(MOD(A201-1,$I$21)=0,MAX($I$20,D200+$I$22),D200))),start_rate))</f>
        <v>0.03</v>
      </c>
      <c r="E201" s="13">
        <f t="shared" si="19"/>
        <v>204.81</v>
      </c>
      <c r="F201" s="13">
        <f>IF(A201="","",IF(A201=nper,J200+E201,MIN(J200+E201,IF(D201=D200,F200,IF($E$8="Acc Bi-Weekly",ROUND((-PMT(((1+D201/CP)^(CP/12))-1,(nper-A201+1)*12/26,J200))/2,2),IF($E$8="Acc Weekly",ROUND((-PMT(((1+D201/CP)^(CP/12))-1,(nper-A201+1)*12/52,J200))/4,2),ROUND(-PMT(((1+D201/CP)^(CP/periods_per_year))-1,nper-A201+1,J200),2)))))))</f>
        <v>711.32</v>
      </c>
      <c r="G201" s="13">
        <f>IF(OR(A201="",A201&lt;$X$2),"",IF(J200&lt;=F201,0,IF(IF(AND(A201&gt;=$X$2,MOD(A201-$X$2,int)=0),$X$3,0)+F201&gt;=J200+E201,J200+E201-F201,IF(AND(A201&gt;=$X$2,MOD(A201-$X$2,int)=0),$X$3,0)+IF(IF(AND(A201&gt;=$X$2,MOD(A201-$X$2,int)=0),$X$3,0)+IF(MOD(A201-$X$6,periods_per_year)=0,$X$5,0)+F201&lt;J200+E201,IF(MOD(A201-$X$6,periods_per_year)=0,$X$5,0),J200+E201-IF(AND(A201&gt;=$X$2,MOD(A201-$X$2,int)=0),$X$3,0)-F201))))</f>
        <v>0</v>
      </c>
      <c r="H201" s="14"/>
      <c r="I201" s="13">
        <f t="shared" si="20"/>
        <v>506.51000000000005</v>
      </c>
      <c r="J201" s="13">
        <f t="shared" si="21"/>
        <v>81416.009999999937</v>
      </c>
      <c r="M201" s="17">
        <f>IF(S200="","",IF(OR(M200&gt;=nper,ROUND(S200,2)&lt;=0),"",M200+1))</f>
        <v>158</v>
      </c>
      <c r="N201" s="18">
        <f>IF(M201="","",IF(OR(periods_per_year=26,periods_per_year=52),IF(periods_per_year=26,IF(M201=1,fpdate,N200+14),IF(periods_per_year=52,IF(M201=1,fpdate,N200+7),"n/a")),IF(periods_per_year=24,DATE(YEAR(fpdate),MONTH(fpdate)+(M201-1)/2+IF(AND(DAY(fpdate)&gt;=15,MOD(M201,2)=0),1,0),IF(MOD(M201,2)=0,IF(DAY(fpdate)&gt;=15,DAY(fpdate)-14,DAY(fpdate)+14),DAY(fpdate))),IF(DAY(DATE(YEAR(fpdate),MONTH(fpdate)+M201-1,DAY(fpdate)))&lt;&gt;DAY(fpdate),DATE(YEAR(fpdate),MONTH(fpdate)+M201,0),DATE(YEAR(fpdate),MONTH(fpdate)+M201-1,DAY(fpdate))))))</f>
        <v>48245</v>
      </c>
      <c r="O201" s="19">
        <f>IF(M201="","",IF(variable,IF(M201&lt;MortgageCalculator!$I$18*periods_per_year,start_rate,IF(MortgageCalculator!$I$22&gt;=0,MIN(MortgageCalculator!$I$19,start_rate+MortgageCalculator!$I$22*ROUNDUP((M201-MortgageCalculator!$I$18*periods_per_year)/MortgageCalculator!$I$21,0)),MAX(MortgageCalculator!$I$20,start_rate+MortgageCalculator!$I$22*ROUNDUP((M201-MortgageCalculator!$I$18*periods_per_year)/MortgageCalculator!$I$21,0)))),start_rate))</f>
        <v>0.03</v>
      </c>
      <c r="P201" s="20">
        <f>IF(M201="","",ROUND((((1+O201/CP)^(CP/periods_per_year))-1)*S200,2))</f>
        <v>213.58</v>
      </c>
      <c r="Q201" s="20">
        <f>IF(M201="","",IF(M201=nper,S200+P201,MIN(S200+P201,IF(O201=O200,Q200,ROUND(-PMT(((1+O201/CP)^(CP/periods_per_year))-1,nper-M201+1,S200),2)))))</f>
        <v>711.32</v>
      </c>
      <c r="R201" s="20">
        <f t="shared" si="22"/>
        <v>497.74</v>
      </c>
      <c r="S201" s="20">
        <f t="shared" si="23"/>
        <v>84935.17999999992</v>
      </c>
    </row>
    <row r="202" spans="1:19" x14ac:dyDescent="0.2">
      <c r="A202" s="10">
        <f t="shared" si="16"/>
        <v>166</v>
      </c>
      <c r="B202" s="11">
        <f t="shared" si="17"/>
        <v>48488</v>
      </c>
      <c r="C202" s="15" t="str">
        <f t="shared" si="18"/>
        <v/>
      </c>
      <c r="D202" s="12">
        <f>IF(A202="","",IF(variable,IF(OR(A202=1,A202&lt;$I$18*periods_per_year),start_rate,MIN($I$19,IF(MOD(A202-1,$I$21)=0,MAX($I$20,D201+$I$22),D201))),start_rate))</f>
        <v>0.03</v>
      </c>
      <c r="E202" s="13">
        <f t="shared" si="19"/>
        <v>203.54</v>
      </c>
      <c r="F202" s="13">
        <f>IF(A202="","",IF(A202=nper,J201+E202,MIN(J201+E202,IF(D202=D201,F201,IF($E$8="Acc Bi-Weekly",ROUND((-PMT(((1+D202/CP)^(CP/12))-1,(nper-A202+1)*12/26,J201))/2,2),IF($E$8="Acc Weekly",ROUND((-PMT(((1+D202/CP)^(CP/12))-1,(nper-A202+1)*12/52,J201))/4,2),ROUND(-PMT(((1+D202/CP)^(CP/periods_per_year))-1,nper-A202+1,J201),2)))))))</f>
        <v>711.32</v>
      </c>
      <c r="G202" s="13">
        <f>IF(OR(A202="",A202&lt;$X$2),"",IF(J201&lt;=F202,0,IF(IF(AND(A202&gt;=$X$2,MOD(A202-$X$2,int)=0),$X$3,0)+F202&gt;=J201+E202,J201+E202-F202,IF(AND(A202&gt;=$X$2,MOD(A202-$X$2,int)=0),$X$3,0)+IF(IF(AND(A202&gt;=$X$2,MOD(A202-$X$2,int)=0),$X$3,0)+IF(MOD(A202-$X$6,periods_per_year)=0,$X$5,0)+F202&lt;J201+E202,IF(MOD(A202-$X$6,periods_per_year)=0,$X$5,0),J201+E202-IF(AND(A202&gt;=$X$2,MOD(A202-$X$2,int)=0),$X$3,0)-F202))))</f>
        <v>0</v>
      </c>
      <c r="H202" s="14"/>
      <c r="I202" s="13">
        <f t="shared" si="20"/>
        <v>507.78000000000009</v>
      </c>
      <c r="J202" s="13">
        <f t="shared" si="21"/>
        <v>80908.229999999938</v>
      </c>
      <c r="M202" s="17">
        <f>IF(S201="","",IF(OR(M201&gt;=nper,ROUND(S201,2)&lt;=0),"",M201+1))</f>
        <v>159</v>
      </c>
      <c r="N202" s="18">
        <f>IF(M202="","",IF(OR(periods_per_year=26,periods_per_year=52),IF(periods_per_year=26,IF(M202=1,fpdate,N201+14),IF(periods_per_year=52,IF(M202=1,fpdate,N201+7),"n/a")),IF(periods_per_year=24,DATE(YEAR(fpdate),MONTH(fpdate)+(M202-1)/2+IF(AND(DAY(fpdate)&gt;=15,MOD(M202,2)=0),1,0),IF(MOD(M202,2)=0,IF(DAY(fpdate)&gt;=15,DAY(fpdate)-14,DAY(fpdate)+14),DAY(fpdate))),IF(DAY(DATE(YEAR(fpdate),MONTH(fpdate)+M202-1,DAY(fpdate)))&lt;&gt;DAY(fpdate),DATE(YEAR(fpdate),MONTH(fpdate)+M202,0),DATE(YEAR(fpdate),MONTH(fpdate)+M202-1,DAY(fpdate))))))</f>
        <v>48274</v>
      </c>
      <c r="O202" s="19">
        <f>IF(M202="","",IF(variable,IF(M202&lt;MortgageCalculator!$I$18*periods_per_year,start_rate,IF(MortgageCalculator!$I$22&gt;=0,MIN(MortgageCalculator!$I$19,start_rate+MortgageCalculator!$I$22*ROUNDUP((M202-MortgageCalculator!$I$18*periods_per_year)/MortgageCalculator!$I$21,0)),MAX(MortgageCalculator!$I$20,start_rate+MortgageCalculator!$I$22*ROUNDUP((M202-MortgageCalculator!$I$18*periods_per_year)/MortgageCalculator!$I$21,0)))),start_rate))</f>
        <v>0.03</v>
      </c>
      <c r="P202" s="20">
        <f>IF(M202="","",ROUND((((1+O202/CP)^(CP/periods_per_year))-1)*S201,2))</f>
        <v>212.34</v>
      </c>
      <c r="Q202" s="20">
        <f>IF(M202="","",IF(M202=nper,S201+P202,MIN(S201+P202,IF(O202=O201,Q201,ROUND(-PMT(((1+O202/CP)^(CP/periods_per_year))-1,nper-M202+1,S201),2)))))</f>
        <v>711.32</v>
      </c>
      <c r="R202" s="20">
        <f t="shared" si="22"/>
        <v>498.98</v>
      </c>
      <c r="S202" s="20">
        <f t="shared" si="23"/>
        <v>84436.199999999924</v>
      </c>
    </row>
    <row r="203" spans="1:19" x14ac:dyDescent="0.2">
      <c r="A203" s="10">
        <f t="shared" si="16"/>
        <v>167</v>
      </c>
      <c r="B203" s="11">
        <f t="shared" si="17"/>
        <v>48519</v>
      </c>
      <c r="C203" s="15" t="str">
        <f t="shared" si="18"/>
        <v/>
      </c>
      <c r="D203" s="12">
        <f>IF(A203="","",IF(variable,IF(OR(A203=1,A203&lt;$I$18*periods_per_year),start_rate,MIN($I$19,IF(MOD(A203-1,$I$21)=0,MAX($I$20,D202+$I$22),D202))),start_rate))</f>
        <v>0.03</v>
      </c>
      <c r="E203" s="13">
        <f t="shared" si="19"/>
        <v>202.27</v>
      </c>
      <c r="F203" s="13">
        <f>IF(A203="","",IF(A203=nper,J202+E203,MIN(J202+E203,IF(D203=D202,F202,IF($E$8="Acc Bi-Weekly",ROUND((-PMT(((1+D203/CP)^(CP/12))-1,(nper-A203+1)*12/26,J202))/2,2),IF($E$8="Acc Weekly",ROUND((-PMT(((1+D203/CP)^(CP/12))-1,(nper-A203+1)*12/52,J202))/4,2),ROUND(-PMT(((1+D203/CP)^(CP/periods_per_year))-1,nper-A203+1,J202),2)))))))</f>
        <v>711.32</v>
      </c>
      <c r="G203" s="13">
        <f>IF(OR(A203="",A203&lt;$X$2),"",IF(J202&lt;=F203,0,IF(IF(AND(A203&gt;=$X$2,MOD(A203-$X$2,int)=0),$X$3,0)+F203&gt;=J202+E203,J202+E203-F203,IF(AND(A203&gt;=$X$2,MOD(A203-$X$2,int)=0),$X$3,0)+IF(IF(AND(A203&gt;=$X$2,MOD(A203-$X$2,int)=0),$X$3,0)+IF(MOD(A203-$X$6,periods_per_year)=0,$X$5,0)+F203&lt;J202+E203,IF(MOD(A203-$X$6,periods_per_year)=0,$X$5,0),J202+E203-IF(AND(A203&gt;=$X$2,MOD(A203-$X$2,int)=0),$X$3,0)-F203))))</f>
        <v>0</v>
      </c>
      <c r="H203" s="14"/>
      <c r="I203" s="13">
        <f t="shared" si="20"/>
        <v>509.05000000000007</v>
      </c>
      <c r="J203" s="13">
        <f t="shared" si="21"/>
        <v>80399.179999999935</v>
      </c>
      <c r="M203" s="17">
        <f>IF(S202="","",IF(OR(M202&gt;=nper,ROUND(S202,2)&lt;=0),"",M202+1))</f>
        <v>160</v>
      </c>
      <c r="N203" s="18">
        <f>IF(M203="","",IF(OR(periods_per_year=26,periods_per_year=52),IF(periods_per_year=26,IF(M203=1,fpdate,N202+14),IF(periods_per_year=52,IF(M203=1,fpdate,N202+7),"n/a")),IF(periods_per_year=24,DATE(YEAR(fpdate),MONTH(fpdate)+(M203-1)/2+IF(AND(DAY(fpdate)&gt;=15,MOD(M203,2)=0),1,0),IF(MOD(M203,2)=0,IF(DAY(fpdate)&gt;=15,DAY(fpdate)-14,DAY(fpdate)+14),DAY(fpdate))),IF(DAY(DATE(YEAR(fpdate),MONTH(fpdate)+M203-1,DAY(fpdate)))&lt;&gt;DAY(fpdate),DATE(YEAR(fpdate),MONTH(fpdate)+M203,0),DATE(YEAR(fpdate),MONTH(fpdate)+M203-1,DAY(fpdate))))))</f>
        <v>48305</v>
      </c>
      <c r="O203" s="19">
        <f>IF(M203="","",IF(variable,IF(M203&lt;MortgageCalculator!$I$18*periods_per_year,start_rate,IF(MortgageCalculator!$I$22&gt;=0,MIN(MortgageCalculator!$I$19,start_rate+MortgageCalculator!$I$22*ROUNDUP((M203-MortgageCalculator!$I$18*periods_per_year)/MortgageCalculator!$I$21,0)),MAX(MortgageCalculator!$I$20,start_rate+MortgageCalculator!$I$22*ROUNDUP((M203-MortgageCalculator!$I$18*periods_per_year)/MortgageCalculator!$I$21,0)))),start_rate))</f>
        <v>0.03</v>
      </c>
      <c r="P203" s="20">
        <f>IF(M203="","",ROUND((((1+O203/CP)^(CP/periods_per_year))-1)*S202,2))</f>
        <v>211.09</v>
      </c>
      <c r="Q203" s="20">
        <f>IF(M203="","",IF(M203=nper,S202+P203,MIN(S202+P203,IF(O203=O202,Q202,ROUND(-PMT(((1+O203/CP)^(CP/periods_per_year))-1,nper-M203+1,S202),2)))))</f>
        <v>711.32</v>
      </c>
      <c r="R203" s="20">
        <f t="shared" si="22"/>
        <v>500.23</v>
      </c>
      <c r="S203" s="20">
        <f t="shared" si="23"/>
        <v>83935.969999999928</v>
      </c>
    </row>
    <row r="204" spans="1:19" x14ac:dyDescent="0.2">
      <c r="A204" s="10">
        <f t="shared" si="16"/>
        <v>168</v>
      </c>
      <c r="B204" s="11">
        <f t="shared" si="17"/>
        <v>48549</v>
      </c>
      <c r="C204" s="15">
        <f t="shared" si="18"/>
        <v>14</v>
      </c>
      <c r="D204" s="12">
        <f>IF(A204="","",IF(variable,IF(OR(A204=1,A204&lt;$I$18*periods_per_year),start_rate,MIN($I$19,IF(MOD(A204-1,$I$21)=0,MAX($I$20,D203+$I$22),D203))),start_rate))</f>
        <v>0.03</v>
      </c>
      <c r="E204" s="13">
        <f t="shared" si="19"/>
        <v>201</v>
      </c>
      <c r="F204" s="13">
        <f>IF(A204="","",IF(A204=nper,J203+E204,MIN(J203+E204,IF(D204=D203,F203,IF($E$8="Acc Bi-Weekly",ROUND((-PMT(((1+D204/CP)^(CP/12))-1,(nper-A204+1)*12/26,J203))/2,2),IF($E$8="Acc Weekly",ROUND((-PMT(((1+D204/CP)^(CP/12))-1,(nper-A204+1)*12/52,J203))/4,2),ROUND(-PMT(((1+D204/CP)^(CP/periods_per_year))-1,nper-A204+1,J203),2)))))))</f>
        <v>711.32</v>
      </c>
      <c r="G204" s="13">
        <f>IF(OR(A204="",A204&lt;$X$2),"",IF(J203&lt;=F204,0,IF(IF(AND(A204&gt;=$X$2,MOD(A204-$X$2,int)=0),$X$3,0)+F204&gt;=J203+E204,J203+E204-F204,IF(AND(A204&gt;=$X$2,MOD(A204-$X$2,int)=0),$X$3,0)+IF(IF(AND(A204&gt;=$X$2,MOD(A204-$X$2,int)=0),$X$3,0)+IF(MOD(A204-$X$6,periods_per_year)=0,$X$5,0)+F204&lt;J203+E204,IF(MOD(A204-$X$6,periods_per_year)=0,$X$5,0),J203+E204-IF(AND(A204&gt;=$X$2,MOD(A204-$X$2,int)=0),$X$3,0)-F204))))</f>
        <v>0</v>
      </c>
      <c r="H204" s="14"/>
      <c r="I204" s="13">
        <f t="shared" si="20"/>
        <v>510.32000000000005</v>
      </c>
      <c r="J204" s="13">
        <f t="shared" si="21"/>
        <v>79888.859999999928</v>
      </c>
      <c r="M204" s="17">
        <f>IF(S203="","",IF(OR(M203&gt;=nper,ROUND(S203,2)&lt;=0),"",M203+1))</f>
        <v>161</v>
      </c>
      <c r="N204" s="18">
        <f>IF(M204="","",IF(OR(periods_per_year=26,periods_per_year=52),IF(periods_per_year=26,IF(M204=1,fpdate,N203+14),IF(periods_per_year=52,IF(M204=1,fpdate,N203+7),"n/a")),IF(periods_per_year=24,DATE(YEAR(fpdate),MONTH(fpdate)+(M204-1)/2+IF(AND(DAY(fpdate)&gt;=15,MOD(M204,2)=0),1,0),IF(MOD(M204,2)=0,IF(DAY(fpdate)&gt;=15,DAY(fpdate)-14,DAY(fpdate)+14),DAY(fpdate))),IF(DAY(DATE(YEAR(fpdate),MONTH(fpdate)+M204-1,DAY(fpdate)))&lt;&gt;DAY(fpdate),DATE(YEAR(fpdate),MONTH(fpdate)+M204,0),DATE(YEAR(fpdate),MONTH(fpdate)+M204-1,DAY(fpdate))))))</f>
        <v>48335</v>
      </c>
      <c r="O204" s="19">
        <f>IF(M204="","",IF(variable,IF(M204&lt;MortgageCalculator!$I$18*periods_per_year,start_rate,IF(MortgageCalculator!$I$22&gt;=0,MIN(MortgageCalculator!$I$19,start_rate+MortgageCalculator!$I$22*ROUNDUP((M204-MortgageCalculator!$I$18*periods_per_year)/MortgageCalculator!$I$21,0)),MAX(MortgageCalculator!$I$20,start_rate+MortgageCalculator!$I$22*ROUNDUP((M204-MortgageCalculator!$I$18*periods_per_year)/MortgageCalculator!$I$21,0)))),start_rate))</f>
        <v>0.03</v>
      </c>
      <c r="P204" s="20">
        <f>IF(M204="","",ROUND((((1+O204/CP)^(CP/periods_per_year))-1)*S203,2))</f>
        <v>209.84</v>
      </c>
      <c r="Q204" s="20">
        <f>IF(M204="","",IF(M204=nper,S203+P204,MIN(S203+P204,IF(O204=O203,Q203,ROUND(-PMT(((1+O204/CP)^(CP/periods_per_year))-1,nper-M204+1,S203),2)))))</f>
        <v>711.32</v>
      </c>
      <c r="R204" s="20">
        <f t="shared" si="22"/>
        <v>501.48</v>
      </c>
      <c r="S204" s="20">
        <f t="shared" si="23"/>
        <v>83434.489999999932</v>
      </c>
    </row>
    <row r="205" spans="1:19" x14ac:dyDescent="0.2">
      <c r="A205" s="10">
        <f t="shared" si="16"/>
        <v>169</v>
      </c>
      <c r="B205" s="11">
        <f t="shared" si="17"/>
        <v>48580</v>
      </c>
      <c r="C205" s="15" t="str">
        <f t="shared" si="18"/>
        <v/>
      </c>
      <c r="D205" s="12">
        <f>IF(A205="","",IF(variable,IF(OR(A205=1,A205&lt;$I$18*periods_per_year),start_rate,MIN($I$19,IF(MOD(A205-1,$I$21)=0,MAX($I$20,D204+$I$22),D204))),start_rate))</f>
        <v>0.03</v>
      </c>
      <c r="E205" s="13">
        <f t="shared" si="19"/>
        <v>199.72</v>
      </c>
      <c r="F205" s="13">
        <f>IF(A205="","",IF(A205=nper,J204+E205,MIN(J204+E205,IF(D205=D204,F204,IF($E$8="Acc Bi-Weekly",ROUND((-PMT(((1+D205/CP)^(CP/12))-1,(nper-A205+1)*12/26,J204))/2,2),IF($E$8="Acc Weekly",ROUND((-PMT(((1+D205/CP)^(CP/12))-1,(nper-A205+1)*12/52,J204))/4,2),ROUND(-PMT(((1+D205/CP)^(CP/periods_per_year))-1,nper-A205+1,J204),2)))))))</f>
        <v>711.32</v>
      </c>
      <c r="G205" s="13">
        <f>IF(OR(A205="",A205&lt;$X$2),"",IF(J204&lt;=F205,0,IF(IF(AND(A205&gt;=$X$2,MOD(A205-$X$2,int)=0),$X$3,0)+F205&gt;=J204+E205,J204+E205-F205,IF(AND(A205&gt;=$X$2,MOD(A205-$X$2,int)=0),$X$3,0)+IF(IF(AND(A205&gt;=$X$2,MOD(A205-$X$2,int)=0),$X$3,0)+IF(MOD(A205-$X$6,periods_per_year)=0,$X$5,0)+F205&lt;J204+E205,IF(MOD(A205-$X$6,periods_per_year)=0,$X$5,0),J204+E205-IF(AND(A205&gt;=$X$2,MOD(A205-$X$2,int)=0),$X$3,0)-F205))))</f>
        <v>0</v>
      </c>
      <c r="H205" s="14"/>
      <c r="I205" s="13">
        <f t="shared" si="20"/>
        <v>511.6</v>
      </c>
      <c r="J205" s="13">
        <f t="shared" si="21"/>
        <v>79377.259999999922</v>
      </c>
      <c r="M205" s="17">
        <f>IF(S204="","",IF(OR(M204&gt;=nper,ROUND(S204,2)&lt;=0),"",M204+1))</f>
        <v>162</v>
      </c>
      <c r="N205" s="18">
        <f>IF(M205="","",IF(OR(periods_per_year=26,periods_per_year=52),IF(periods_per_year=26,IF(M205=1,fpdate,N204+14),IF(periods_per_year=52,IF(M205=1,fpdate,N204+7),"n/a")),IF(periods_per_year=24,DATE(YEAR(fpdate),MONTH(fpdate)+(M205-1)/2+IF(AND(DAY(fpdate)&gt;=15,MOD(M205,2)=0),1,0),IF(MOD(M205,2)=0,IF(DAY(fpdate)&gt;=15,DAY(fpdate)-14,DAY(fpdate)+14),DAY(fpdate))),IF(DAY(DATE(YEAR(fpdate),MONTH(fpdate)+M205-1,DAY(fpdate)))&lt;&gt;DAY(fpdate),DATE(YEAR(fpdate),MONTH(fpdate)+M205,0),DATE(YEAR(fpdate),MONTH(fpdate)+M205-1,DAY(fpdate))))))</f>
        <v>48366</v>
      </c>
      <c r="O205" s="19">
        <f>IF(M205="","",IF(variable,IF(M205&lt;MortgageCalculator!$I$18*periods_per_year,start_rate,IF(MortgageCalculator!$I$22&gt;=0,MIN(MortgageCalculator!$I$19,start_rate+MortgageCalculator!$I$22*ROUNDUP((M205-MortgageCalculator!$I$18*periods_per_year)/MortgageCalculator!$I$21,0)),MAX(MortgageCalculator!$I$20,start_rate+MortgageCalculator!$I$22*ROUNDUP((M205-MortgageCalculator!$I$18*periods_per_year)/MortgageCalculator!$I$21,0)))),start_rate))</f>
        <v>0.03</v>
      </c>
      <c r="P205" s="20">
        <f>IF(M205="","",ROUND((((1+O205/CP)^(CP/periods_per_year))-1)*S204,2))</f>
        <v>208.59</v>
      </c>
      <c r="Q205" s="20">
        <f>IF(M205="","",IF(M205=nper,S204+P205,MIN(S204+P205,IF(O205=O204,Q204,ROUND(-PMT(((1+O205/CP)^(CP/periods_per_year))-1,nper-M205+1,S204),2)))))</f>
        <v>711.32</v>
      </c>
      <c r="R205" s="20">
        <f t="shared" si="22"/>
        <v>502.73</v>
      </c>
      <c r="S205" s="20">
        <f t="shared" si="23"/>
        <v>82931.759999999937</v>
      </c>
    </row>
    <row r="206" spans="1:19" x14ac:dyDescent="0.2">
      <c r="A206" s="10">
        <f t="shared" si="16"/>
        <v>170</v>
      </c>
      <c r="B206" s="11">
        <f t="shared" si="17"/>
        <v>48611</v>
      </c>
      <c r="C206" s="15" t="str">
        <f t="shared" si="18"/>
        <v/>
      </c>
      <c r="D206" s="12">
        <f>IF(A206="","",IF(variable,IF(OR(A206=1,A206&lt;$I$18*periods_per_year),start_rate,MIN($I$19,IF(MOD(A206-1,$I$21)=0,MAX($I$20,D205+$I$22),D205))),start_rate))</f>
        <v>0.03</v>
      </c>
      <c r="E206" s="13">
        <f t="shared" si="19"/>
        <v>198.44</v>
      </c>
      <c r="F206" s="13">
        <f>IF(A206="","",IF(A206=nper,J205+E206,MIN(J205+E206,IF(D206=D205,F205,IF($E$8="Acc Bi-Weekly",ROUND((-PMT(((1+D206/CP)^(CP/12))-1,(nper-A206+1)*12/26,J205))/2,2),IF($E$8="Acc Weekly",ROUND((-PMT(((1+D206/CP)^(CP/12))-1,(nper-A206+1)*12/52,J205))/4,2),ROUND(-PMT(((1+D206/CP)^(CP/periods_per_year))-1,nper-A206+1,J205),2)))))))</f>
        <v>711.32</v>
      </c>
      <c r="G206" s="13">
        <f>IF(OR(A206="",A206&lt;$X$2),"",IF(J205&lt;=F206,0,IF(IF(AND(A206&gt;=$X$2,MOD(A206-$X$2,int)=0),$X$3,0)+F206&gt;=J205+E206,J205+E206-F206,IF(AND(A206&gt;=$X$2,MOD(A206-$X$2,int)=0),$X$3,0)+IF(IF(AND(A206&gt;=$X$2,MOD(A206-$X$2,int)=0),$X$3,0)+IF(MOD(A206-$X$6,periods_per_year)=0,$X$5,0)+F206&lt;J205+E206,IF(MOD(A206-$X$6,periods_per_year)=0,$X$5,0),J205+E206-IF(AND(A206&gt;=$X$2,MOD(A206-$X$2,int)=0),$X$3,0)-F206))))</f>
        <v>0</v>
      </c>
      <c r="H206" s="14"/>
      <c r="I206" s="13">
        <f t="shared" si="20"/>
        <v>512.88000000000011</v>
      </c>
      <c r="J206" s="13">
        <f t="shared" si="21"/>
        <v>78864.379999999917</v>
      </c>
      <c r="M206" s="17">
        <f>IF(S205="","",IF(OR(M205&gt;=nper,ROUND(S205,2)&lt;=0),"",M205+1))</f>
        <v>163</v>
      </c>
      <c r="N206" s="18">
        <f>IF(M206="","",IF(OR(periods_per_year=26,periods_per_year=52),IF(periods_per_year=26,IF(M206=1,fpdate,N205+14),IF(periods_per_year=52,IF(M206=1,fpdate,N205+7),"n/a")),IF(periods_per_year=24,DATE(YEAR(fpdate),MONTH(fpdate)+(M206-1)/2+IF(AND(DAY(fpdate)&gt;=15,MOD(M206,2)=0),1,0),IF(MOD(M206,2)=0,IF(DAY(fpdate)&gt;=15,DAY(fpdate)-14,DAY(fpdate)+14),DAY(fpdate))),IF(DAY(DATE(YEAR(fpdate),MONTH(fpdate)+M206-1,DAY(fpdate)))&lt;&gt;DAY(fpdate),DATE(YEAR(fpdate),MONTH(fpdate)+M206,0),DATE(YEAR(fpdate),MONTH(fpdate)+M206-1,DAY(fpdate))))))</f>
        <v>48396</v>
      </c>
      <c r="O206" s="19">
        <f>IF(M206="","",IF(variable,IF(M206&lt;MortgageCalculator!$I$18*periods_per_year,start_rate,IF(MortgageCalculator!$I$22&gt;=0,MIN(MortgageCalculator!$I$19,start_rate+MortgageCalculator!$I$22*ROUNDUP((M206-MortgageCalculator!$I$18*periods_per_year)/MortgageCalculator!$I$21,0)),MAX(MortgageCalculator!$I$20,start_rate+MortgageCalculator!$I$22*ROUNDUP((M206-MortgageCalculator!$I$18*periods_per_year)/MortgageCalculator!$I$21,0)))),start_rate))</f>
        <v>0.03</v>
      </c>
      <c r="P206" s="20">
        <f>IF(M206="","",ROUND((((1+O206/CP)^(CP/periods_per_year))-1)*S205,2))</f>
        <v>207.33</v>
      </c>
      <c r="Q206" s="20">
        <f>IF(M206="","",IF(M206=nper,S205+P206,MIN(S205+P206,IF(O206=O205,Q205,ROUND(-PMT(((1+O206/CP)^(CP/periods_per_year))-1,nper-M206+1,S205),2)))))</f>
        <v>711.32</v>
      </c>
      <c r="R206" s="20">
        <f t="shared" si="22"/>
        <v>503.99</v>
      </c>
      <c r="S206" s="20">
        <f t="shared" si="23"/>
        <v>82427.769999999931</v>
      </c>
    </row>
    <row r="207" spans="1:19" x14ac:dyDescent="0.2">
      <c r="A207" s="10">
        <f t="shared" si="16"/>
        <v>171</v>
      </c>
      <c r="B207" s="11">
        <f t="shared" si="17"/>
        <v>48639</v>
      </c>
      <c r="C207" s="15" t="str">
        <f t="shared" si="18"/>
        <v/>
      </c>
      <c r="D207" s="12">
        <f>IF(A207="","",IF(variable,IF(OR(A207=1,A207&lt;$I$18*periods_per_year),start_rate,MIN($I$19,IF(MOD(A207-1,$I$21)=0,MAX($I$20,D206+$I$22),D206))),start_rate))</f>
        <v>0.03</v>
      </c>
      <c r="E207" s="13">
        <f t="shared" si="19"/>
        <v>197.16</v>
      </c>
      <c r="F207" s="13">
        <f>IF(A207="","",IF(A207=nper,J206+E207,MIN(J206+E207,IF(D207=D206,F206,IF($E$8="Acc Bi-Weekly",ROUND((-PMT(((1+D207/CP)^(CP/12))-1,(nper-A207+1)*12/26,J206))/2,2),IF($E$8="Acc Weekly",ROUND((-PMT(((1+D207/CP)^(CP/12))-1,(nper-A207+1)*12/52,J206))/4,2),ROUND(-PMT(((1+D207/CP)^(CP/periods_per_year))-1,nper-A207+1,J206),2)))))))</f>
        <v>711.32</v>
      </c>
      <c r="G207" s="13">
        <f>IF(OR(A207="",A207&lt;$X$2),"",IF(J206&lt;=F207,0,IF(IF(AND(A207&gt;=$X$2,MOD(A207-$X$2,int)=0),$X$3,0)+F207&gt;=J206+E207,J206+E207-F207,IF(AND(A207&gt;=$X$2,MOD(A207-$X$2,int)=0),$X$3,0)+IF(IF(AND(A207&gt;=$X$2,MOD(A207-$X$2,int)=0),$X$3,0)+IF(MOD(A207-$X$6,periods_per_year)=0,$X$5,0)+F207&lt;J206+E207,IF(MOD(A207-$X$6,periods_per_year)=0,$X$5,0),J206+E207-IF(AND(A207&gt;=$X$2,MOD(A207-$X$2,int)=0),$X$3,0)-F207))))</f>
        <v>0</v>
      </c>
      <c r="H207" s="14"/>
      <c r="I207" s="13">
        <f t="shared" si="20"/>
        <v>514.16000000000008</v>
      </c>
      <c r="J207" s="13">
        <f t="shared" si="21"/>
        <v>78350.219999999914</v>
      </c>
      <c r="M207" s="17">
        <f>IF(S206="","",IF(OR(M206&gt;=nper,ROUND(S206,2)&lt;=0),"",M206+1))</f>
        <v>164</v>
      </c>
      <c r="N207" s="18">
        <f>IF(M207="","",IF(OR(periods_per_year=26,periods_per_year=52),IF(periods_per_year=26,IF(M207=1,fpdate,N206+14),IF(periods_per_year=52,IF(M207=1,fpdate,N206+7),"n/a")),IF(periods_per_year=24,DATE(YEAR(fpdate),MONTH(fpdate)+(M207-1)/2+IF(AND(DAY(fpdate)&gt;=15,MOD(M207,2)=0),1,0),IF(MOD(M207,2)=0,IF(DAY(fpdate)&gt;=15,DAY(fpdate)-14,DAY(fpdate)+14),DAY(fpdate))),IF(DAY(DATE(YEAR(fpdate),MONTH(fpdate)+M207-1,DAY(fpdate)))&lt;&gt;DAY(fpdate),DATE(YEAR(fpdate),MONTH(fpdate)+M207,0),DATE(YEAR(fpdate),MONTH(fpdate)+M207-1,DAY(fpdate))))))</f>
        <v>48427</v>
      </c>
      <c r="O207" s="19">
        <f>IF(M207="","",IF(variable,IF(M207&lt;MortgageCalculator!$I$18*periods_per_year,start_rate,IF(MortgageCalculator!$I$22&gt;=0,MIN(MortgageCalculator!$I$19,start_rate+MortgageCalculator!$I$22*ROUNDUP((M207-MortgageCalculator!$I$18*periods_per_year)/MortgageCalculator!$I$21,0)),MAX(MortgageCalculator!$I$20,start_rate+MortgageCalculator!$I$22*ROUNDUP((M207-MortgageCalculator!$I$18*periods_per_year)/MortgageCalculator!$I$21,0)))),start_rate))</f>
        <v>0.03</v>
      </c>
      <c r="P207" s="20">
        <f>IF(M207="","",ROUND((((1+O207/CP)^(CP/periods_per_year))-1)*S206,2))</f>
        <v>206.07</v>
      </c>
      <c r="Q207" s="20">
        <f>IF(M207="","",IF(M207=nper,S206+P207,MIN(S206+P207,IF(O207=O206,Q206,ROUND(-PMT(((1+O207/CP)^(CP/periods_per_year))-1,nper-M207+1,S206),2)))))</f>
        <v>711.32</v>
      </c>
      <c r="R207" s="20">
        <f t="shared" si="22"/>
        <v>505.25000000000006</v>
      </c>
      <c r="S207" s="20">
        <f t="shared" si="23"/>
        <v>81922.519999999931</v>
      </c>
    </row>
    <row r="208" spans="1:19" x14ac:dyDescent="0.2">
      <c r="A208" s="10">
        <f t="shared" si="16"/>
        <v>172</v>
      </c>
      <c r="B208" s="11">
        <f t="shared" si="17"/>
        <v>48670</v>
      </c>
      <c r="C208" s="15" t="str">
        <f t="shared" si="18"/>
        <v/>
      </c>
      <c r="D208" s="12">
        <f>IF(A208="","",IF(variable,IF(OR(A208=1,A208&lt;$I$18*periods_per_year),start_rate,MIN($I$19,IF(MOD(A208-1,$I$21)=0,MAX($I$20,D207+$I$22),D207))),start_rate))</f>
        <v>0.03</v>
      </c>
      <c r="E208" s="13">
        <f t="shared" si="19"/>
        <v>195.88</v>
      </c>
      <c r="F208" s="13">
        <f>IF(A208="","",IF(A208=nper,J207+E208,MIN(J207+E208,IF(D208=D207,F207,IF($E$8="Acc Bi-Weekly",ROUND((-PMT(((1+D208/CP)^(CP/12))-1,(nper-A208+1)*12/26,J207))/2,2),IF($E$8="Acc Weekly",ROUND((-PMT(((1+D208/CP)^(CP/12))-1,(nper-A208+1)*12/52,J207))/4,2),ROUND(-PMT(((1+D208/CP)^(CP/periods_per_year))-1,nper-A208+1,J207),2)))))))</f>
        <v>711.32</v>
      </c>
      <c r="G208" s="13">
        <f>IF(OR(A208="",A208&lt;$X$2),"",IF(J207&lt;=F208,0,IF(IF(AND(A208&gt;=$X$2,MOD(A208-$X$2,int)=0),$X$3,0)+F208&gt;=J207+E208,J207+E208-F208,IF(AND(A208&gt;=$X$2,MOD(A208-$X$2,int)=0),$X$3,0)+IF(IF(AND(A208&gt;=$X$2,MOD(A208-$X$2,int)=0),$X$3,0)+IF(MOD(A208-$X$6,periods_per_year)=0,$X$5,0)+F208&lt;J207+E208,IF(MOD(A208-$X$6,periods_per_year)=0,$X$5,0),J207+E208-IF(AND(A208&gt;=$X$2,MOD(A208-$X$2,int)=0),$X$3,0)-F208))))</f>
        <v>0</v>
      </c>
      <c r="H208" s="14"/>
      <c r="I208" s="13">
        <f t="shared" si="20"/>
        <v>515.44000000000005</v>
      </c>
      <c r="J208" s="13">
        <f t="shared" si="21"/>
        <v>77834.779999999912</v>
      </c>
      <c r="M208" s="17">
        <f>IF(S207="","",IF(OR(M207&gt;=nper,ROUND(S207,2)&lt;=0),"",M207+1))</f>
        <v>165</v>
      </c>
      <c r="N208" s="18">
        <f>IF(M208="","",IF(OR(periods_per_year=26,periods_per_year=52),IF(periods_per_year=26,IF(M208=1,fpdate,N207+14),IF(periods_per_year=52,IF(M208=1,fpdate,N207+7),"n/a")),IF(periods_per_year=24,DATE(YEAR(fpdate),MONTH(fpdate)+(M208-1)/2+IF(AND(DAY(fpdate)&gt;=15,MOD(M208,2)=0),1,0),IF(MOD(M208,2)=0,IF(DAY(fpdate)&gt;=15,DAY(fpdate)-14,DAY(fpdate)+14),DAY(fpdate))),IF(DAY(DATE(YEAR(fpdate),MONTH(fpdate)+M208-1,DAY(fpdate)))&lt;&gt;DAY(fpdate),DATE(YEAR(fpdate),MONTH(fpdate)+M208,0),DATE(YEAR(fpdate),MONTH(fpdate)+M208-1,DAY(fpdate))))))</f>
        <v>48458</v>
      </c>
      <c r="O208" s="19">
        <f>IF(M208="","",IF(variable,IF(M208&lt;MortgageCalculator!$I$18*periods_per_year,start_rate,IF(MortgageCalculator!$I$22&gt;=0,MIN(MortgageCalculator!$I$19,start_rate+MortgageCalculator!$I$22*ROUNDUP((M208-MortgageCalculator!$I$18*periods_per_year)/MortgageCalculator!$I$21,0)),MAX(MortgageCalculator!$I$20,start_rate+MortgageCalculator!$I$22*ROUNDUP((M208-MortgageCalculator!$I$18*periods_per_year)/MortgageCalculator!$I$21,0)))),start_rate))</f>
        <v>0.03</v>
      </c>
      <c r="P208" s="20">
        <f>IF(M208="","",ROUND((((1+O208/CP)^(CP/periods_per_year))-1)*S207,2))</f>
        <v>204.81</v>
      </c>
      <c r="Q208" s="20">
        <f>IF(M208="","",IF(M208=nper,S207+P208,MIN(S207+P208,IF(O208=O207,Q207,ROUND(-PMT(((1+O208/CP)^(CP/periods_per_year))-1,nper-M208+1,S207),2)))))</f>
        <v>711.32</v>
      </c>
      <c r="R208" s="20">
        <f t="shared" si="22"/>
        <v>506.51000000000005</v>
      </c>
      <c r="S208" s="20">
        <f t="shared" si="23"/>
        <v>81416.009999999937</v>
      </c>
    </row>
    <row r="209" spans="1:19" x14ac:dyDescent="0.2">
      <c r="A209" s="10">
        <f t="shared" si="16"/>
        <v>173</v>
      </c>
      <c r="B209" s="11">
        <f t="shared" si="17"/>
        <v>48700</v>
      </c>
      <c r="C209" s="15" t="str">
        <f t="shared" si="18"/>
        <v/>
      </c>
      <c r="D209" s="12">
        <f>IF(A209="","",IF(variable,IF(OR(A209=1,A209&lt;$I$18*periods_per_year),start_rate,MIN($I$19,IF(MOD(A209-1,$I$21)=0,MAX($I$20,D208+$I$22),D208))),start_rate))</f>
        <v>0.03</v>
      </c>
      <c r="E209" s="13">
        <f t="shared" si="19"/>
        <v>194.59</v>
      </c>
      <c r="F209" s="13">
        <f>IF(A209="","",IF(A209=nper,J208+E209,MIN(J208+E209,IF(D209=D208,F208,IF($E$8="Acc Bi-Weekly",ROUND((-PMT(((1+D209/CP)^(CP/12))-1,(nper-A209+1)*12/26,J208))/2,2),IF($E$8="Acc Weekly",ROUND((-PMT(((1+D209/CP)^(CP/12))-1,(nper-A209+1)*12/52,J208))/4,2),ROUND(-PMT(((1+D209/CP)^(CP/periods_per_year))-1,nper-A209+1,J208),2)))))))</f>
        <v>711.32</v>
      </c>
      <c r="G209" s="13">
        <f>IF(OR(A209="",A209&lt;$X$2),"",IF(J208&lt;=F209,0,IF(IF(AND(A209&gt;=$X$2,MOD(A209-$X$2,int)=0),$X$3,0)+F209&gt;=J208+E209,J208+E209-F209,IF(AND(A209&gt;=$X$2,MOD(A209-$X$2,int)=0),$X$3,0)+IF(IF(AND(A209&gt;=$X$2,MOD(A209-$X$2,int)=0),$X$3,0)+IF(MOD(A209-$X$6,periods_per_year)=0,$X$5,0)+F209&lt;J208+E209,IF(MOD(A209-$X$6,periods_per_year)=0,$X$5,0),J208+E209-IF(AND(A209&gt;=$X$2,MOD(A209-$X$2,int)=0),$X$3,0)-F209))))</f>
        <v>0</v>
      </c>
      <c r="H209" s="14"/>
      <c r="I209" s="13">
        <f t="shared" si="20"/>
        <v>516.73</v>
      </c>
      <c r="J209" s="13">
        <f t="shared" si="21"/>
        <v>77318.049999999916</v>
      </c>
      <c r="M209" s="17">
        <f>IF(S208="","",IF(OR(M208&gt;=nper,ROUND(S208,2)&lt;=0),"",M208+1))</f>
        <v>166</v>
      </c>
      <c r="N209" s="18">
        <f>IF(M209="","",IF(OR(periods_per_year=26,periods_per_year=52),IF(periods_per_year=26,IF(M209=1,fpdate,N208+14),IF(periods_per_year=52,IF(M209=1,fpdate,N208+7),"n/a")),IF(periods_per_year=24,DATE(YEAR(fpdate),MONTH(fpdate)+(M209-1)/2+IF(AND(DAY(fpdate)&gt;=15,MOD(M209,2)=0),1,0),IF(MOD(M209,2)=0,IF(DAY(fpdate)&gt;=15,DAY(fpdate)-14,DAY(fpdate)+14),DAY(fpdate))),IF(DAY(DATE(YEAR(fpdate),MONTH(fpdate)+M209-1,DAY(fpdate)))&lt;&gt;DAY(fpdate),DATE(YEAR(fpdate),MONTH(fpdate)+M209,0),DATE(YEAR(fpdate),MONTH(fpdate)+M209-1,DAY(fpdate))))))</f>
        <v>48488</v>
      </c>
      <c r="O209" s="19">
        <f>IF(M209="","",IF(variable,IF(M209&lt;MortgageCalculator!$I$18*periods_per_year,start_rate,IF(MortgageCalculator!$I$22&gt;=0,MIN(MortgageCalculator!$I$19,start_rate+MortgageCalculator!$I$22*ROUNDUP((M209-MortgageCalculator!$I$18*periods_per_year)/MortgageCalculator!$I$21,0)),MAX(MortgageCalculator!$I$20,start_rate+MortgageCalculator!$I$22*ROUNDUP((M209-MortgageCalculator!$I$18*periods_per_year)/MortgageCalculator!$I$21,0)))),start_rate))</f>
        <v>0.03</v>
      </c>
      <c r="P209" s="20">
        <f>IF(M209="","",ROUND((((1+O209/CP)^(CP/periods_per_year))-1)*S208,2))</f>
        <v>203.54</v>
      </c>
      <c r="Q209" s="20">
        <f>IF(M209="","",IF(M209=nper,S208+P209,MIN(S208+P209,IF(O209=O208,Q208,ROUND(-PMT(((1+O209/CP)^(CP/periods_per_year))-1,nper-M209+1,S208),2)))))</f>
        <v>711.32</v>
      </c>
      <c r="R209" s="20">
        <f t="shared" si="22"/>
        <v>507.78000000000009</v>
      </c>
      <c r="S209" s="20">
        <f t="shared" si="23"/>
        <v>80908.229999999938</v>
      </c>
    </row>
    <row r="210" spans="1:19" x14ac:dyDescent="0.2">
      <c r="A210" s="10">
        <f t="shared" si="16"/>
        <v>174</v>
      </c>
      <c r="B210" s="11">
        <f t="shared" si="17"/>
        <v>48731</v>
      </c>
      <c r="C210" s="15" t="str">
        <f t="shared" si="18"/>
        <v/>
      </c>
      <c r="D210" s="12">
        <f>IF(A210="","",IF(variable,IF(OR(A210=1,A210&lt;$I$18*periods_per_year),start_rate,MIN($I$19,IF(MOD(A210-1,$I$21)=0,MAX($I$20,D209+$I$22),D209))),start_rate))</f>
        <v>0.03</v>
      </c>
      <c r="E210" s="13">
        <f t="shared" si="19"/>
        <v>193.3</v>
      </c>
      <c r="F210" s="13">
        <f>IF(A210="","",IF(A210=nper,J209+E210,MIN(J209+E210,IF(D210=D209,F209,IF($E$8="Acc Bi-Weekly",ROUND((-PMT(((1+D210/CP)^(CP/12))-1,(nper-A210+1)*12/26,J209))/2,2),IF($E$8="Acc Weekly",ROUND((-PMT(((1+D210/CP)^(CP/12))-1,(nper-A210+1)*12/52,J209))/4,2),ROUND(-PMT(((1+D210/CP)^(CP/periods_per_year))-1,nper-A210+1,J209),2)))))))</f>
        <v>711.32</v>
      </c>
      <c r="G210" s="13">
        <f>IF(OR(A210="",A210&lt;$X$2),"",IF(J209&lt;=F210,0,IF(IF(AND(A210&gt;=$X$2,MOD(A210-$X$2,int)=0),$X$3,0)+F210&gt;=J209+E210,J209+E210-F210,IF(AND(A210&gt;=$X$2,MOD(A210-$X$2,int)=0),$X$3,0)+IF(IF(AND(A210&gt;=$X$2,MOD(A210-$X$2,int)=0),$X$3,0)+IF(MOD(A210-$X$6,periods_per_year)=0,$X$5,0)+F210&lt;J209+E210,IF(MOD(A210-$X$6,periods_per_year)=0,$X$5,0),J209+E210-IF(AND(A210&gt;=$X$2,MOD(A210-$X$2,int)=0),$X$3,0)-F210))))</f>
        <v>0</v>
      </c>
      <c r="H210" s="14"/>
      <c r="I210" s="13">
        <f t="shared" si="20"/>
        <v>518.02</v>
      </c>
      <c r="J210" s="13">
        <f t="shared" si="21"/>
        <v>76800.029999999912</v>
      </c>
      <c r="M210" s="17">
        <f>IF(S209="","",IF(OR(M209&gt;=nper,ROUND(S209,2)&lt;=0),"",M209+1))</f>
        <v>167</v>
      </c>
      <c r="N210" s="18">
        <f>IF(M210="","",IF(OR(periods_per_year=26,periods_per_year=52),IF(periods_per_year=26,IF(M210=1,fpdate,N209+14),IF(periods_per_year=52,IF(M210=1,fpdate,N209+7),"n/a")),IF(periods_per_year=24,DATE(YEAR(fpdate),MONTH(fpdate)+(M210-1)/2+IF(AND(DAY(fpdate)&gt;=15,MOD(M210,2)=0),1,0),IF(MOD(M210,2)=0,IF(DAY(fpdate)&gt;=15,DAY(fpdate)-14,DAY(fpdate)+14),DAY(fpdate))),IF(DAY(DATE(YEAR(fpdate),MONTH(fpdate)+M210-1,DAY(fpdate)))&lt;&gt;DAY(fpdate),DATE(YEAR(fpdate),MONTH(fpdate)+M210,0),DATE(YEAR(fpdate),MONTH(fpdate)+M210-1,DAY(fpdate))))))</f>
        <v>48519</v>
      </c>
      <c r="O210" s="19">
        <f>IF(M210="","",IF(variable,IF(M210&lt;MortgageCalculator!$I$18*periods_per_year,start_rate,IF(MortgageCalculator!$I$22&gt;=0,MIN(MortgageCalculator!$I$19,start_rate+MortgageCalculator!$I$22*ROUNDUP((M210-MortgageCalculator!$I$18*periods_per_year)/MortgageCalculator!$I$21,0)),MAX(MortgageCalculator!$I$20,start_rate+MortgageCalculator!$I$22*ROUNDUP((M210-MortgageCalculator!$I$18*periods_per_year)/MortgageCalculator!$I$21,0)))),start_rate))</f>
        <v>0.03</v>
      </c>
      <c r="P210" s="20">
        <f>IF(M210="","",ROUND((((1+O210/CP)^(CP/periods_per_year))-1)*S209,2))</f>
        <v>202.27</v>
      </c>
      <c r="Q210" s="20">
        <f>IF(M210="","",IF(M210=nper,S209+P210,MIN(S209+P210,IF(O210=O209,Q209,ROUND(-PMT(((1+O210/CP)^(CP/periods_per_year))-1,nper-M210+1,S209),2)))))</f>
        <v>711.32</v>
      </c>
      <c r="R210" s="20">
        <f t="shared" si="22"/>
        <v>509.05000000000007</v>
      </c>
      <c r="S210" s="20">
        <f t="shared" si="23"/>
        <v>80399.179999999935</v>
      </c>
    </row>
    <row r="211" spans="1:19" x14ac:dyDescent="0.2">
      <c r="A211" s="10">
        <f t="shared" si="16"/>
        <v>175</v>
      </c>
      <c r="B211" s="11">
        <f t="shared" si="17"/>
        <v>48761</v>
      </c>
      <c r="C211" s="15" t="str">
        <f t="shared" si="18"/>
        <v/>
      </c>
      <c r="D211" s="12">
        <f>IF(A211="","",IF(variable,IF(OR(A211=1,A211&lt;$I$18*periods_per_year),start_rate,MIN($I$19,IF(MOD(A211-1,$I$21)=0,MAX($I$20,D210+$I$22),D210))),start_rate))</f>
        <v>0.03</v>
      </c>
      <c r="E211" s="13">
        <f t="shared" si="19"/>
        <v>192</v>
      </c>
      <c r="F211" s="13">
        <f>IF(A211="","",IF(A211=nper,J210+E211,MIN(J210+E211,IF(D211=D210,F210,IF($E$8="Acc Bi-Weekly",ROUND((-PMT(((1+D211/CP)^(CP/12))-1,(nper-A211+1)*12/26,J210))/2,2),IF($E$8="Acc Weekly",ROUND((-PMT(((1+D211/CP)^(CP/12))-1,(nper-A211+1)*12/52,J210))/4,2),ROUND(-PMT(((1+D211/CP)^(CP/periods_per_year))-1,nper-A211+1,J210),2)))))))</f>
        <v>711.32</v>
      </c>
      <c r="G211" s="13">
        <f>IF(OR(A211="",A211&lt;$X$2),"",IF(J210&lt;=F211,0,IF(IF(AND(A211&gt;=$X$2,MOD(A211-$X$2,int)=0),$X$3,0)+F211&gt;=J210+E211,J210+E211-F211,IF(AND(A211&gt;=$X$2,MOD(A211-$X$2,int)=0),$X$3,0)+IF(IF(AND(A211&gt;=$X$2,MOD(A211-$X$2,int)=0),$X$3,0)+IF(MOD(A211-$X$6,periods_per_year)=0,$X$5,0)+F211&lt;J210+E211,IF(MOD(A211-$X$6,periods_per_year)=0,$X$5,0),J210+E211-IF(AND(A211&gt;=$X$2,MOD(A211-$X$2,int)=0),$X$3,0)-F211))))</f>
        <v>0</v>
      </c>
      <c r="H211" s="14"/>
      <c r="I211" s="13">
        <f t="shared" si="20"/>
        <v>519.32000000000005</v>
      </c>
      <c r="J211" s="13">
        <f t="shared" si="21"/>
        <v>76280.709999999905</v>
      </c>
      <c r="M211" s="17">
        <f>IF(S210="","",IF(OR(M210&gt;=nper,ROUND(S210,2)&lt;=0),"",M210+1))</f>
        <v>168</v>
      </c>
      <c r="N211" s="18">
        <f>IF(M211="","",IF(OR(periods_per_year=26,periods_per_year=52),IF(periods_per_year=26,IF(M211=1,fpdate,N210+14),IF(periods_per_year=52,IF(M211=1,fpdate,N210+7),"n/a")),IF(periods_per_year=24,DATE(YEAR(fpdate),MONTH(fpdate)+(M211-1)/2+IF(AND(DAY(fpdate)&gt;=15,MOD(M211,2)=0),1,0),IF(MOD(M211,2)=0,IF(DAY(fpdate)&gt;=15,DAY(fpdate)-14,DAY(fpdate)+14),DAY(fpdate))),IF(DAY(DATE(YEAR(fpdate),MONTH(fpdate)+M211-1,DAY(fpdate)))&lt;&gt;DAY(fpdate),DATE(YEAR(fpdate),MONTH(fpdate)+M211,0),DATE(YEAR(fpdate),MONTH(fpdate)+M211-1,DAY(fpdate))))))</f>
        <v>48549</v>
      </c>
      <c r="O211" s="19">
        <f>IF(M211="","",IF(variable,IF(M211&lt;MortgageCalculator!$I$18*periods_per_year,start_rate,IF(MortgageCalculator!$I$22&gt;=0,MIN(MortgageCalculator!$I$19,start_rate+MortgageCalculator!$I$22*ROUNDUP((M211-MortgageCalculator!$I$18*periods_per_year)/MortgageCalculator!$I$21,0)),MAX(MortgageCalculator!$I$20,start_rate+MortgageCalculator!$I$22*ROUNDUP((M211-MortgageCalculator!$I$18*periods_per_year)/MortgageCalculator!$I$21,0)))),start_rate))</f>
        <v>0.03</v>
      </c>
      <c r="P211" s="20">
        <f>IF(M211="","",ROUND((((1+O211/CP)^(CP/periods_per_year))-1)*S210,2))</f>
        <v>201</v>
      </c>
      <c r="Q211" s="20">
        <f>IF(M211="","",IF(M211=nper,S210+P211,MIN(S210+P211,IF(O211=O210,Q210,ROUND(-PMT(((1+O211/CP)^(CP/periods_per_year))-1,nper-M211+1,S210),2)))))</f>
        <v>711.32</v>
      </c>
      <c r="R211" s="20">
        <f t="shared" si="22"/>
        <v>510.32000000000005</v>
      </c>
      <c r="S211" s="20">
        <f t="shared" si="23"/>
        <v>79888.859999999928</v>
      </c>
    </row>
    <row r="212" spans="1:19" x14ac:dyDescent="0.2">
      <c r="A212" s="10">
        <f t="shared" si="16"/>
        <v>176</v>
      </c>
      <c r="B212" s="11">
        <f t="shared" si="17"/>
        <v>48792</v>
      </c>
      <c r="C212" s="15" t="str">
        <f t="shared" si="18"/>
        <v/>
      </c>
      <c r="D212" s="12">
        <f>IF(A212="","",IF(variable,IF(OR(A212=1,A212&lt;$I$18*periods_per_year),start_rate,MIN($I$19,IF(MOD(A212-1,$I$21)=0,MAX($I$20,D211+$I$22),D211))),start_rate))</f>
        <v>0.03</v>
      </c>
      <c r="E212" s="13">
        <f t="shared" si="19"/>
        <v>190.7</v>
      </c>
      <c r="F212" s="13">
        <f>IF(A212="","",IF(A212=nper,J211+E212,MIN(J211+E212,IF(D212=D211,F211,IF($E$8="Acc Bi-Weekly",ROUND((-PMT(((1+D212/CP)^(CP/12))-1,(nper-A212+1)*12/26,J211))/2,2),IF($E$8="Acc Weekly",ROUND((-PMT(((1+D212/CP)^(CP/12))-1,(nper-A212+1)*12/52,J211))/4,2),ROUND(-PMT(((1+D212/CP)^(CP/periods_per_year))-1,nper-A212+1,J211),2)))))))</f>
        <v>711.32</v>
      </c>
      <c r="G212" s="13">
        <f>IF(OR(A212="",A212&lt;$X$2),"",IF(J211&lt;=F212,0,IF(IF(AND(A212&gt;=$X$2,MOD(A212-$X$2,int)=0),$X$3,0)+F212&gt;=J211+E212,J211+E212-F212,IF(AND(A212&gt;=$X$2,MOD(A212-$X$2,int)=0),$X$3,0)+IF(IF(AND(A212&gt;=$X$2,MOD(A212-$X$2,int)=0),$X$3,0)+IF(MOD(A212-$X$6,periods_per_year)=0,$X$5,0)+F212&lt;J211+E212,IF(MOD(A212-$X$6,periods_per_year)=0,$X$5,0),J211+E212-IF(AND(A212&gt;=$X$2,MOD(A212-$X$2,int)=0),$X$3,0)-F212))))</f>
        <v>0</v>
      </c>
      <c r="H212" s="14"/>
      <c r="I212" s="13">
        <f t="shared" si="20"/>
        <v>520.62000000000012</v>
      </c>
      <c r="J212" s="13">
        <f t="shared" si="21"/>
        <v>75760.089999999909</v>
      </c>
      <c r="M212" s="17">
        <f>IF(S211="","",IF(OR(M211&gt;=nper,ROUND(S211,2)&lt;=0),"",M211+1))</f>
        <v>169</v>
      </c>
      <c r="N212" s="18">
        <f>IF(M212="","",IF(OR(periods_per_year=26,periods_per_year=52),IF(periods_per_year=26,IF(M212=1,fpdate,N211+14),IF(periods_per_year=52,IF(M212=1,fpdate,N211+7),"n/a")),IF(periods_per_year=24,DATE(YEAR(fpdate),MONTH(fpdate)+(M212-1)/2+IF(AND(DAY(fpdate)&gt;=15,MOD(M212,2)=0),1,0),IF(MOD(M212,2)=0,IF(DAY(fpdate)&gt;=15,DAY(fpdate)-14,DAY(fpdate)+14),DAY(fpdate))),IF(DAY(DATE(YEAR(fpdate),MONTH(fpdate)+M212-1,DAY(fpdate)))&lt;&gt;DAY(fpdate),DATE(YEAR(fpdate),MONTH(fpdate)+M212,0),DATE(YEAR(fpdate),MONTH(fpdate)+M212-1,DAY(fpdate))))))</f>
        <v>48580</v>
      </c>
      <c r="O212" s="19">
        <f>IF(M212="","",IF(variable,IF(M212&lt;MortgageCalculator!$I$18*periods_per_year,start_rate,IF(MortgageCalculator!$I$22&gt;=0,MIN(MortgageCalculator!$I$19,start_rate+MortgageCalculator!$I$22*ROUNDUP((M212-MortgageCalculator!$I$18*periods_per_year)/MortgageCalculator!$I$21,0)),MAX(MortgageCalculator!$I$20,start_rate+MortgageCalculator!$I$22*ROUNDUP((M212-MortgageCalculator!$I$18*periods_per_year)/MortgageCalculator!$I$21,0)))),start_rate))</f>
        <v>0.03</v>
      </c>
      <c r="P212" s="20">
        <f>IF(M212="","",ROUND((((1+O212/CP)^(CP/periods_per_year))-1)*S211,2))</f>
        <v>199.72</v>
      </c>
      <c r="Q212" s="20">
        <f>IF(M212="","",IF(M212=nper,S211+P212,MIN(S211+P212,IF(O212=O211,Q211,ROUND(-PMT(((1+O212/CP)^(CP/periods_per_year))-1,nper-M212+1,S211),2)))))</f>
        <v>711.32</v>
      </c>
      <c r="R212" s="20">
        <f t="shared" si="22"/>
        <v>511.6</v>
      </c>
      <c r="S212" s="20">
        <f t="shared" si="23"/>
        <v>79377.259999999922</v>
      </c>
    </row>
    <row r="213" spans="1:19" x14ac:dyDescent="0.2">
      <c r="A213" s="10">
        <f t="shared" si="16"/>
        <v>177</v>
      </c>
      <c r="B213" s="11">
        <f t="shared" si="17"/>
        <v>48823</v>
      </c>
      <c r="C213" s="15" t="str">
        <f t="shared" si="18"/>
        <v/>
      </c>
      <c r="D213" s="12">
        <f>IF(A213="","",IF(variable,IF(OR(A213=1,A213&lt;$I$18*periods_per_year),start_rate,MIN($I$19,IF(MOD(A213-1,$I$21)=0,MAX($I$20,D212+$I$22),D212))),start_rate))</f>
        <v>0.03</v>
      </c>
      <c r="E213" s="13">
        <f t="shared" si="19"/>
        <v>189.4</v>
      </c>
      <c r="F213" s="13">
        <f>IF(A213="","",IF(A213=nper,J212+E213,MIN(J212+E213,IF(D213=D212,F212,IF($E$8="Acc Bi-Weekly",ROUND((-PMT(((1+D213/CP)^(CP/12))-1,(nper-A213+1)*12/26,J212))/2,2),IF($E$8="Acc Weekly",ROUND((-PMT(((1+D213/CP)^(CP/12))-1,(nper-A213+1)*12/52,J212))/4,2),ROUND(-PMT(((1+D213/CP)^(CP/periods_per_year))-1,nper-A213+1,J212),2)))))))</f>
        <v>711.32</v>
      </c>
      <c r="G213" s="13">
        <f>IF(OR(A213="",A213&lt;$X$2),"",IF(J212&lt;=F213,0,IF(IF(AND(A213&gt;=$X$2,MOD(A213-$X$2,int)=0),$X$3,0)+F213&gt;=J212+E213,J212+E213-F213,IF(AND(A213&gt;=$X$2,MOD(A213-$X$2,int)=0),$X$3,0)+IF(IF(AND(A213&gt;=$X$2,MOD(A213-$X$2,int)=0),$X$3,0)+IF(MOD(A213-$X$6,periods_per_year)=0,$X$5,0)+F213&lt;J212+E213,IF(MOD(A213-$X$6,periods_per_year)=0,$X$5,0),J212+E213-IF(AND(A213&gt;=$X$2,MOD(A213-$X$2,int)=0),$X$3,0)-F213))))</f>
        <v>0</v>
      </c>
      <c r="H213" s="14"/>
      <c r="I213" s="13">
        <f t="shared" si="20"/>
        <v>521.92000000000007</v>
      </c>
      <c r="J213" s="13">
        <f t="shared" si="21"/>
        <v>75238.169999999911</v>
      </c>
      <c r="M213" s="17">
        <f>IF(S212="","",IF(OR(M212&gt;=nper,ROUND(S212,2)&lt;=0),"",M212+1))</f>
        <v>170</v>
      </c>
      <c r="N213" s="18">
        <f>IF(M213="","",IF(OR(periods_per_year=26,periods_per_year=52),IF(periods_per_year=26,IF(M213=1,fpdate,N212+14),IF(periods_per_year=52,IF(M213=1,fpdate,N212+7),"n/a")),IF(periods_per_year=24,DATE(YEAR(fpdate),MONTH(fpdate)+(M213-1)/2+IF(AND(DAY(fpdate)&gt;=15,MOD(M213,2)=0),1,0),IF(MOD(M213,2)=0,IF(DAY(fpdate)&gt;=15,DAY(fpdate)-14,DAY(fpdate)+14),DAY(fpdate))),IF(DAY(DATE(YEAR(fpdate),MONTH(fpdate)+M213-1,DAY(fpdate)))&lt;&gt;DAY(fpdate),DATE(YEAR(fpdate),MONTH(fpdate)+M213,0),DATE(YEAR(fpdate),MONTH(fpdate)+M213-1,DAY(fpdate))))))</f>
        <v>48611</v>
      </c>
      <c r="O213" s="19">
        <f>IF(M213="","",IF(variable,IF(M213&lt;MortgageCalculator!$I$18*periods_per_year,start_rate,IF(MortgageCalculator!$I$22&gt;=0,MIN(MortgageCalculator!$I$19,start_rate+MortgageCalculator!$I$22*ROUNDUP((M213-MortgageCalculator!$I$18*periods_per_year)/MortgageCalculator!$I$21,0)),MAX(MortgageCalculator!$I$20,start_rate+MortgageCalculator!$I$22*ROUNDUP((M213-MortgageCalculator!$I$18*periods_per_year)/MortgageCalculator!$I$21,0)))),start_rate))</f>
        <v>0.03</v>
      </c>
      <c r="P213" s="20">
        <f>IF(M213="","",ROUND((((1+O213/CP)^(CP/periods_per_year))-1)*S212,2))</f>
        <v>198.44</v>
      </c>
      <c r="Q213" s="20">
        <f>IF(M213="","",IF(M213=nper,S212+P213,MIN(S212+P213,IF(O213=O212,Q212,ROUND(-PMT(((1+O213/CP)^(CP/periods_per_year))-1,nper-M213+1,S212),2)))))</f>
        <v>711.32</v>
      </c>
      <c r="R213" s="20">
        <f t="shared" si="22"/>
        <v>512.88000000000011</v>
      </c>
      <c r="S213" s="20">
        <f t="shared" si="23"/>
        <v>78864.379999999917</v>
      </c>
    </row>
    <row r="214" spans="1:19" x14ac:dyDescent="0.2">
      <c r="A214" s="10">
        <f t="shared" si="16"/>
        <v>178</v>
      </c>
      <c r="B214" s="11">
        <f t="shared" si="17"/>
        <v>48853</v>
      </c>
      <c r="C214" s="15" t="str">
        <f t="shared" si="18"/>
        <v/>
      </c>
      <c r="D214" s="12">
        <f>IF(A214="","",IF(variable,IF(OR(A214=1,A214&lt;$I$18*periods_per_year),start_rate,MIN($I$19,IF(MOD(A214-1,$I$21)=0,MAX($I$20,D213+$I$22),D213))),start_rate))</f>
        <v>0.03</v>
      </c>
      <c r="E214" s="13">
        <f t="shared" si="19"/>
        <v>188.1</v>
      </c>
      <c r="F214" s="13">
        <f>IF(A214="","",IF(A214=nper,J213+E214,MIN(J213+E214,IF(D214=D213,F213,IF($E$8="Acc Bi-Weekly",ROUND((-PMT(((1+D214/CP)^(CP/12))-1,(nper-A214+1)*12/26,J213))/2,2),IF($E$8="Acc Weekly",ROUND((-PMT(((1+D214/CP)^(CP/12))-1,(nper-A214+1)*12/52,J213))/4,2),ROUND(-PMT(((1+D214/CP)^(CP/periods_per_year))-1,nper-A214+1,J213),2)))))))</f>
        <v>711.32</v>
      </c>
      <c r="G214" s="13">
        <f>IF(OR(A214="",A214&lt;$X$2),"",IF(J213&lt;=F214,0,IF(IF(AND(A214&gt;=$X$2,MOD(A214-$X$2,int)=0),$X$3,0)+F214&gt;=J213+E214,J213+E214-F214,IF(AND(A214&gt;=$X$2,MOD(A214-$X$2,int)=0),$X$3,0)+IF(IF(AND(A214&gt;=$X$2,MOD(A214-$X$2,int)=0),$X$3,0)+IF(MOD(A214-$X$6,periods_per_year)=0,$X$5,0)+F214&lt;J213+E214,IF(MOD(A214-$X$6,periods_per_year)=0,$X$5,0),J213+E214-IF(AND(A214&gt;=$X$2,MOD(A214-$X$2,int)=0),$X$3,0)-F214))))</f>
        <v>0</v>
      </c>
      <c r="H214" s="14"/>
      <c r="I214" s="13">
        <f t="shared" si="20"/>
        <v>523.22</v>
      </c>
      <c r="J214" s="13">
        <f t="shared" si="21"/>
        <v>74714.94999999991</v>
      </c>
      <c r="M214" s="17">
        <f>IF(S213="","",IF(OR(M213&gt;=nper,ROUND(S213,2)&lt;=0),"",M213+1))</f>
        <v>171</v>
      </c>
      <c r="N214" s="18">
        <f>IF(M214="","",IF(OR(periods_per_year=26,periods_per_year=52),IF(periods_per_year=26,IF(M214=1,fpdate,N213+14),IF(periods_per_year=52,IF(M214=1,fpdate,N213+7),"n/a")),IF(periods_per_year=24,DATE(YEAR(fpdate),MONTH(fpdate)+(M214-1)/2+IF(AND(DAY(fpdate)&gt;=15,MOD(M214,2)=0),1,0),IF(MOD(M214,2)=0,IF(DAY(fpdate)&gt;=15,DAY(fpdate)-14,DAY(fpdate)+14),DAY(fpdate))),IF(DAY(DATE(YEAR(fpdate),MONTH(fpdate)+M214-1,DAY(fpdate)))&lt;&gt;DAY(fpdate),DATE(YEAR(fpdate),MONTH(fpdate)+M214,0),DATE(YEAR(fpdate),MONTH(fpdate)+M214-1,DAY(fpdate))))))</f>
        <v>48639</v>
      </c>
      <c r="O214" s="19">
        <f>IF(M214="","",IF(variable,IF(M214&lt;MortgageCalculator!$I$18*periods_per_year,start_rate,IF(MortgageCalculator!$I$22&gt;=0,MIN(MortgageCalculator!$I$19,start_rate+MortgageCalculator!$I$22*ROUNDUP((M214-MortgageCalculator!$I$18*periods_per_year)/MortgageCalculator!$I$21,0)),MAX(MortgageCalculator!$I$20,start_rate+MortgageCalculator!$I$22*ROUNDUP((M214-MortgageCalculator!$I$18*periods_per_year)/MortgageCalculator!$I$21,0)))),start_rate))</f>
        <v>0.03</v>
      </c>
      <c r="P214" s="20">
        <f>IF(M214="","",ROUND((((1+O214/CP)^(CP/periods_per_year))-1)*S213,2))</f>
        <v>197.16</v>
      </c>
      <c r="Q214" s="20">
        <f>IF(M214="","",IF(M214=nper,S213+P214,MIN(S213+P214,IF(O214=O213,Q213,ROUND(-PMT(((1+O214/CP)^(CP/periods_per_year))-1,nper-M214+1,S213),2)))))</f>
        <v>711.32</v>
      </c>
      <c r="R214" s="20">
        <f t="shared" si="22"/>
        <v>514.16000000000008</v>
      </c>
      <c r="S214" s="20">
        <f t="shared" si="23"/>
        <v>78350.219999999914</v>
      </c>
    </row>
    <row r="215" spans="1:19" x14ac:dyDescent="0.2">
      <c r="A215" s="10">
        <f t="shared" si="16"/>
        <v>179</v>
      </c>
      <c r="B215" s="11">
        <f t="shared" si="17"/>
        <v>48884</v>
      </c>
      <c r="C215" s="15" t="str">
        <f t="shared" si="18"/>
        <v/>
      </c>
      <c r="D215" s="12">
        <f>IF(A215="","",IF(variable,IF(OR(A215=1,A215&lt;$I$18*periods_per_year),start_rate,MIN($I$19,IF(MOD(A215-1,$I$21)=0,MAX($I$20,D214+$I$22),D214))),start_rate))</f>
        <v>0.03</v>
      </c>
      <c r="E215" s="13">
        <f t="shared" si="19"/>
        <v>186.79</v>
      </c>
      <c r="F215" s="13">
        <f>IF(A215="","",IF(A215=nper,J214+E215,MIN(J214+E215,IF(D215=D214,F214,IF($E$8="Acc Bi-Weekly",ROUND((-PMT(((1+D215/CP)^(CP/12))-1,(nper-A215+1)*12/26,J214))/2,2),IF($E$8="Acc Weekly",ROUND((-PMT(((1+D215/CP)^(CP/12))-1,(nper-A215+1)*12/52,J214))/4,2),ROUND(-PMT(((1+D215/CP)^(CP/periods_per_year))-1,nper-A215+1,J214),2)))))))</f>
        <v>711.32</v>
      </c>
      <c r="G215" s="13">
        <f>IF(OR(A215="",A215&lt;$X$2),"",IF(J214&lt;=F215,0,IF(IF(AND(A215&gt;=$X$2,MOD(A215-$X$2,int)=0),$X$3,0)+F215&gt;=J214+E215,J214+E215-F215,IF(AND(A215&gt;=$X$2,MOD(A215-$X$2,int)=0),$X$3,0)+IF(IF(AND(A215&gt;=$X$2,MOD(A215-$X$2,int)=0),$X$3,0)+IF(MOD(A215-$X$6,periods_per_year)=0,$X$5,0)+F215&lt;J214+E215,IF(MOD(A215-$X$6,periods_per_year)=0,$X$5,0),J214+E215-IF(AND(A215&gt;=$X$2,MOD(A215-$X$2,int)=0),$X$3,0)-F215))))</f>
        <v>0</v>
      </c>
      <c r="H215" s="14"/>
      <c r="I215" s="13">
        <f t="shared" si="20"/>
        <v>524.53000000000009</v>
      </c>
      <c r="J215" s="13">
        <f t="shared" si="21"/>
        <v>74190.419999999911</v>
      </c>
      <c r="M215" s="17">
        <f>IF(S214="","",IF(OR(M214&gt;=nper,ROUND(S214,2)&lt;=0),"",M214+1))</f>
        <v>172</v>
      </c>
      <c r="N215" s="18">
        <f>IF(M215="","",IF(OR(periods_per_year=26,periods_per_year=52),IF(periods_per_year=26,IF(M215=1,fpdate,N214+14),IF(periods_per_year=52,IF(M215=1,fpdate,N214+7),"n/a")),IF(periods_per_year=24,DATE(YEAR(fpdate),MONTH(fpdate)+(M215-1)/2+IF(AND(DAY(fpdate)&gt;=15,MOD(M215,2)=0),1,0),IF(MOD(M215,2)=0,IF(DAY(fpdate)&gt;=15,DAY(fpdate)-14,DAY(fpdate)+14),DAY(fpdate))),IF(DAY(DATE(YEAR(fpdate),MONTH(fpdate)+M215-1,DAY(fpdate)))&lt;&gt;DAY(fpdate),DATE(YEAR(fpdate),MONTH(fpdate)+M215,0),DATE(YEAR(fpdate),MONTH(fpdate)+M215-1,DAY(fpdate))))))</f>
        <v>48670</v>
      </c>
      <c r="O215" s="19">
        <f>IF(M215="","",IF(variable,IF(M215&lt;MortgageCalculator!$I$18*periods_per_year,start_rate,IF(MortgageCalculator!$I$22&gt;=0,MIN(MortgageCalculator!$I$19,start_rate+MortgageCalculator!$I$22*ROUNDUP((M215-MortgageCalculator!$I$18*periods_per_year)/MortgageCalculator!$I$21,0)),MAX(MortgageCalculator!$I$20,start_rate+MortgageCalculator!$I$22*ROUNDUP((M215-MortgageCalculator!$I$18*periods_per_year)/MortgageCalculator!$I$21,0)))),start_rate))</f>
        <v>0.03</v>
      </c>
      <c r="P215" s="20">
        <f>IF(M215="","",ROUND((((1+O215/CP)^(CP/periods_per_year))-1)*S214,2))</f>
        <v>195.88</v>
      </c>
      <c r="Q215" s="20">
        <f>IF(M215="","",IF(M215=nper,S214+P215,MIN(S214+P215,IF(O215=O214,Q214,ROUND(-PMT(((1+O215/CP)^(CP/periods_per_year))-1,nper-M215+1,S214),2)))))</f>
        <v>711.32</v>
      </c>
      <c r="R215" s="20">
        <f t="shared" si="22"/>
        <v>515.44000000000005</v>
      </c>
      <c r="S215" s="20">
        <f t="shared" si="23"/>
        <v>77834.779999999912</v>
      </c>
    </row>
    <row r="216" spans="1:19" x14ac:dyDescent="0.2">
      <c r="A216" s="10">
        <f t="shared" si="16"/>
        <v>180</v>
      </c>
      <c r="B216" s="11">
        <f t="shared" si="17"/>
        <v>48914</v>
      </c>
      <c r="C216" s="15">
        <f t="shared" si="18"/>
        <v>15</v>
      </c>
      <c r="D216" s="12">
        <f>IF(A216="","",IF(variable,IF(OR(A216=1,A216&lt;$I$18*periods_per_year),start_rate,MIN($I$19,IF(MOD(A216-1,$I$21)=0,MAX($I$20,D215+$I$22),D215))),start_rate))</f>
        <v>0.03</v>
      </c>
      <c r="E216" s="13">
        <f t="shared" si="19"/>
        <v>185.48</v>
      </c>
      <c r="F216" s="13">
        <f>IF(A216="","",IF(A216=nper,J215+E216,MIN(J215+E216,IF(D216=D215,F215,IF($E$8="Acc Bi-Weekly",ROUND((-PMT(((1+D216/CP)^(CP/12))-1,(nper-A216+1)*12/26,J215))/2,2),IF($E$8="Acc Weekly",ROUND((-PMT(((1+D216/CP)^(CP/12))-1,(nper-A216+1)*12/52,J215))/4,2),ROUND(-PMT(((1+D216/CP)^(CP/periods_per_year))-1,nper-A216+1,J215),2)))))))</f>
        <v>711.32</v>
      </c>
      <c r="G216" s="13">
        <f>IF(OR(A216="",A216&lt;$X$2),"",IF(J215&lt;=F216,0,IF(IF(AND(A216&gt;=$X$2,MOD(A216-$X$2,int)=0),$X$3,0)+F216&gt;=J215+E216,J215+E216-F216,IF(AND(A216&gt;=$X$2,MOD(A216-$X$2,int)=0),$X$3,0)+IF(IF(AND(A216&gt;=$X$2,MOD(A216-$X$2,int)=0),$X$3,0)+IF(MOD(A216-$X$6,periods_per_year)=0,$X$5,0)+F216&lt;J215+E216,IF(MOD(A216-$X$6,periods_per_year)=0,$X$5,0),J215+E216-IF(AND(A216&gt;=$X$2,MOD(A216-$X$2,int)=0),$X$3,0)-F216))))</f>
        <v>0</v>
      </c>
      <c r="H216" s="14"/>
      <c r="I216" s="13">
        <f t="shared" si="20"/>
        <v>525.84</v>
      </c>
      <c r="J216" s="13">
        <f t="shared" si="21"/>
        <v>73664.579999999914</v>
      </c>
      <c r="M216" s="17">
        <f>IF(S215="","",IF(OR(M215&gt;=nper,ROUND(S215,2)&lt;=0),"",M215+1))</f>
        <v>173</v>
      </c>
      <c r="N216" s="18">
        <f>IF(M216="","",IF(OR(periods_per_year=26,periods_per_year=52),IF(periods_per_year=26,IF(M216=1,fpdate,N215+14),IF(periods_per_year=52,IF(M216=1,fpdate,N215+7),"n/a")),IF(periods_per_year=24,DATE(YEAR(fpdate),MONTH(fpdate)+(M216-1)/2+IF(AND(DAY(fpdate)&gt;=15,MOD(M216,2)=0),1,0),IF(MOD(M216,2)=0,IF(DAY(fpdate)&gt;=15,DAY(fpdate)-14,DAY(fpdate)+14),DAY(fpdate))),IF(DAY(DATE(YEAR(fpdate),MONTH(fpdate)+M216-1,DAY(fpdate)))&lt;&gt;DAY(fpdate),DATE(YEAR(fpdate),MONTH(fpdate)+M216,0),DATE(YEAR(fpdate),MONTH(fpdate)+M216-1,DAY(fpdate))))))</f>
        <v>48700</v>
      </c>
      <c r="O216" s="19">
        <f>IF(M216="","",IF(variable,IF(M216&lt;MortgageCalculator!$I$18*periods_per_year,start_rate,IF(MortgageCalculator!$I$22&gt;=0,MIN(MortgageCalculator!$I$19,start_rate+MortgageCalculator!$I$22*ROUNDUP((M216-MortgageCalculator!$I$18*periods_per_year)/MortgageCalculator!$I$21,0)),MAX(MortgageCalculator!$I$20,start_rate+MortgageCalculator!$I$22*ROUNDUP((M216-MortgageCalculator!$I$18*periods_per_year)/MortgageCalculator!$I$21,0)))),start_rate))</f>
        <v>0.03</v>
      </c>
      <c r="P216" s="20">
        <f>IF(M216="","",ROUND((((1+O216/CP)^(CP/periods_per_year))-1)*S215,2))</f>
        <v>194.59</v>
      </c>
      <c r="Q216" s="20">
        <f>IF(M216="","",IF(M216=nper,S215+P216,MIN(S215+P216,IF(O216=O215,Q215,ROUND(-PMT(((1+O216/CP)^(CP/periods_per_year))-1,nper-M216+1,S215),2)))))</f>
        <v>711.32</v>
      </c>
      <c r="R216" s="20">
        <f t="shared" si="22"/>
        <v>516.73</v>
      </c>
      <c r="S216" s="20">
        <f t="shared" si="23"/>
        <v>77318.049999999916</v>
      </c>
    </row>
    <row r="217" spans="1:19" x14ac:dyDescent="0.2">
      <c r="A217" s="10">
        <f t="shared" si="16"/>
        <v>181</v>
      </c>
      <c r="B217" s="11">
        <f t="shared" si="17"/>
        <v>48945</v>
      </c>
      <c r="C217" s="15" t="str">
        <f t="shared" si="18"/>
        <v/>
      </c>
      <c r="D217" s="12">
        <f>IF(A217="","",IF(variable,IF(OR(A217=1,A217&lt;$I$18*periods_per_year),start_rate,MIN($I$19,IF(MOD(A217-1,$I$21)=0,MAX($I$20,D216+$I$22),D216))),start_rate))</f>
        <v>0.03</v>
      </c>
      <c r="E217" s="13">
        <f t="shared" si="19"/>
        <v>184.16</v>
      </c>
      <c r="F217" s="13">
        <f>IF(A217="","",IF(A217=nper,J216+E217,MIN(J216+E217,IF(D217=D216,F216,IF($E$8="Acc Bi-Weekly",ROUND((-PMT(((1+D217/CP)^(CP/12))-1,(nper-A217+1)*12/26,J216))/2,2),IF($E$8="Acc Weekly",ROUND((-PMT(((1+D217/CP)^(CP/12))-1,(nper-A217+1)*12/52,J216))/4,2),ROUND(-PMT(((1+D217/CP)^(CP/periods_per_year))-1,nper-A217+1,J216),2)))))))</f>
        <v>711.32</v>
      </c>
      <c r="G217" s="13">
        <f>IF(OR(A217="",A217&lt;$X$2),"",IF(J216&lt;=F217,0,IF(IF(AND(A217&gt;=$X$2,MOD(A217-$X$2,int)=0),$X$3,0)+F217&gt;=J216+E217,J216+E217-F217,IF(AND(A217&gt;=$X$2,MOD(A217-$X$2,int)=0),$X$3,0)+IF(IF(AND(A217&gt;=$X$2,MOD(A217-$X$2,int)=0),$X$3,0)+IF(MOD(A217-$X$6,periods_per_year)=0,$X$5,0)+F217&lt;J216+E217,IF(MOD(A217-$X$6,periods_per_year)=0,$X$5,0),J216+E217-IF(AND(A217&gt;=$X$2,MOD(A217-$X$2,int)=0),$X$3,0)-F217))))</f>
        <v>0</v>
      </c>
      <c r="H217" s="14"/>
      <c r="I217" s="13">
        <f t="shared" si="20"/>
        <v>527.16000000000008</v>
      </c>
      <c r="J217" s="13">
        <f t="shared" si="21"/>
        <v>73137.419999999911</v>
      </c>
      <c r="M217" s="17">
        <f>IF(S216="","",IF(OR(M216&gt;=nper,ROUND(S216,2)&lt;=0),"",M216+1))</f>
        <v>174</v>
      </c>
      <c r="N217" s="18">
        <f>IF(M217="","",IF(OR(periods_per_year=26,periods_per_year=52),IF(periods_per_year=26,IF(M217=1,fpdate,N216+14),IF(periods_per_year=52,IF(M217=1,fpdate,N216+7),"n/a")),IF(periods_per_year=24,DATE(YEAR(fpdate),MONTH(fpdate)+(M217-1)/2+IF(AND(DAY(fpdate)&gt;=15,MOD(M217,2)=0),1,0),IF(MOD(M217,2)=0,IF(DAY(fpdate)&gt;=15,DAY(fpdate)-14,DAY(fpdate)+14),DAY(fpdate))),IF(DAY(DATE(YEAR(fpdate),MONTH(fpdate)+M217-1,DAY(fpdate)))&lt;&gt;DAY(fpdate),DATE(YEAR(fpdate),MONTH(fpdate)+M217,0),DATE(YEAR(fpdate),MONTH(fpdate)+M217-1,DAY(fpdate))))))</f>
        <v>48731</v>
      </c>
      <c r="O217" s="19">
        <f>IF(M217="","",IF(variable,IF(M217&lt;MortgageCalculator!$I$18*periods_per_year,start_rate,IF(MortgageCalculator!$I$22&gt;=0,MIN(MortgageCalculator!$I$19,start_rate+MortgageCalculator!$I$22*ROUNDUP((M217-MortgageCalculator!$I$18*periods_per_year)/MortgageCalculator!$I$21,0)),MAX(MortgageCalculator!$I$20,start_rate+MortgageCalculator!$I$22*ROUNDUP((M217-MortgageCalculator!$I$18*periods_per_year)/MortgageCalculator!$I$21,0)))),start_rate))</f>
        <v>0.03</v>
      </c>
      <c r="P217" s="20">
        <f>IF(M217="","",ROUND((((1+O217/CP)^(CP/periods_per_year))-1)*S216,2))</f>
        <v>193.3</v>
      </c>
      <c r="Q217" s="20">
        <f>IF(M217="","",IF(M217=nper,S216+P217,MIN(S216+P217,IF(O217=O216,Q216,ROUND(-PMT(((1+O217/CP)^(CP/periods_per_year))-1,nper-M217+1,S216),2)))))</f>
        <v>711.32</v>
      </c>
      <c r="R217" s="20">
        <f t="shared" si="22"/>
        <v>518.02</v>
      </c>
      <c r="S217" s="20">
        <f t="shared" si="23"/>
        <v>76800.029999999912</v>
      </c>
    </row>
    <row r="218" spans="1:19" x14ac:dyDescent="0.2">
      <c r="A218" s="10">
        <f t="shared" si="16"/>
        <v>182</v>
      </c>
      <c r="B218" s="11">
        <f t="shared" si="17"/>
        <v>48976</v>
      </c>
      <c r="C218" s="15" t="str">
        <f t="shared" si="18"/>
        <v/>
      </c>
      <c r="D218" s="12">
        <f>IF(A218="","",IF(variable,IF(OR(A218=1,A218&lt;$I$18*periods_per_year),start_rate,MIN($I$19,IF(MOD(A218-1,$I$21)=0,MAX($I$20,D217+$I$22),D217))),start_rate))</f>
        <v>0.03</v>
      </c>
      <c r="E218" s="13">
        <f t="shared" si="19"/>
        <v>182.84</v>
      </c>
      <c r="F218" s="13">
        <f>IF(A218="","",IF(A218=nper,J217+E218,MIN(J217+E218,IF(D218=D217,F217,IF($E$8="Acc Bi-Weekly",ROUND((-PMT(((1+D218/CP)^(CP/12))-1,(nper-A218+1)*12/26,J217))/2,2),IF($E$8="Acc Weekly",ROUND((-PMT(((1+D218/CP)^(CP/12))-1,(nper-A218+1)*12/52,J217))/4,2),ROUND(-PMT(((1+D218/CP)^(CP/periods_per_year))-1,nper-A218+1,J217),2)))))))</f>
        <v>711.32</v>
      </c>
      <c r="G218" s="13">
        <f>IF(OR(A218="",A218&lt;$X$2),"",IF(J217&lt;=F218,0,IF(IF(AND(A218&gt;=$X$2,MOD(A218-$X$2,int)=0),$X$3,0)+F218&gt;=J217+E218,J217+E218-F218,IF(AND(A218&gt;=$X$2,MOD(A218-$X$2,int)=0),$X$3,0)+IF(IF(AND(A218&gt;=$X$2,MOD(A218-$X$2,int)=0),$X$3,0)+IF(MOD(A218-$X$6,periods_per_year)=0,$X$5,0)+F218&lt;J217+E218,IF(MOD(A218-$X$6,periods_per_year)=0,$X$5,0),J217+E218-IF(AND(A218&gt;=$X$2,MOD(A218-$X$2,int)=0),$X$3,0)-F218))))</f>
        <v>0</v>
      </c>
      <c r="H218" s="14"/>
      <c r="I218" s="13">
        <f t="shared" si="20"/>
        <v>528.48</v>
      </c>
      <c r="J218" s="13">
        <f t="shared" si="21"/>
        <v>72608.939999999915</v>
      </c>
      <c r="M218" s="17">
        <f>IF(S217="","",IF(OR(M217&gt;=nper,ROUND(S217,2)&lt;=0),"",M217+1))</f>
        <v>175</v>
      </c>
      <c r="N218" s="18">
        <f>IF(M218="","",IF(OR(periods_per_year=26,periods_per_year=52),IF(periods_per_year=26,IF(M218=1,fpdate,N217+14),IF(periods_per_year=52,IF(M218=1,fpdate,N217+7),"n/a")),IF(periods_per_year=24,DATE(YEAR(fpdate),MONTH(fpdate)+(M218-1)/2+IF(AND(DAY(fpdate)&gt;=15,MOD(M218,2)=0),1,0),IF(MOD(M218,2)=0,IF(DAY(fpdate)&gt;=15,DAY(fpdate)-14,DAY(fpdate)+14),DAY(fpdate))),IF(DAY(DATE(YEAR(fpdate),MONTH(fpdate)+M218-1,DAY(fpdate)))&lt;&gt;DAY(fpdate),DATE(YEAR(fpdate),MONTH(fpdate)+M218,0),DATE(YEAR(fpdate),MONTH(fpdate)+M218-1,DAY(fpdate))))))</f>
        <v>48761</v>
      </c>
      <c r="O218" s="19">
        <f>IF(M218="","",IF(variable,IF(M218&lt;MortgageCalculator!$I$18*periods_per_year,start_rate,IF(MortgageCalculator!$I$22&gt;=0,MIN(MortgageCalculator!$I$19,start_rate+MortgageCalculator!$I$22*ROUNDUP((M218-MortgageCalculator!$I$18*periods_per_year)/MortgageCalculator!$I$21,0)),MAX(MortgageCalculator!$I$20,start_rate+MortgageCalculator!$I$22*ROUNDUP((M218-MortgageCalculator!$I$18*periods_per_year)/MortgageCalculator!$I$21,0)))),start_rate))</f>
        <v>0.03</v>
      </c>
      <c r="P218" s="20">
        <f>IF(M218="","",ROUND((((1+O218/CP)^(CP/periods_per_year))-1)*S217,2))</f>
        <v>192</v>
      </c>
      <c r="Q218" s="20">
        <f>IF(M218="","",IF(M218=nper,S217+P218,MIN(S217+P218,IF(O218=O217,Q217,ROUND(-PMT(((1+O218/CP)^(CP/periods_per_year))-1,nper-M218+1,S217),2)))))</f>
        <v>711.32</v>
      </c>
      <c r="R218" s="20">
        <f t="shared" si="22"/>
        <v>519.32000000000005</v>
      </c>
      <c r="S218" s="20">
        <f t="shared" si="23"/>
        <v>76280.709999999905</v>
      </c>
    </row>
    <row r="219" spans="1:19" x14ac:dyDescent="0.2">
      <c r="A219" s="10">
        <f t="shared" si="16"/>
        <v>183</v>
      </c>
      <c r="B219" s="11">
        <f t="shared" si="17"/>
        <v>49004</v>
      </c>
      <c r="C219" s="15" t="str">
        <f t="shared" si="18"/>
        <v/>
      </c>
      <c r="D219" s="12">
        <f>IF(A219="","",IF(variable,IF(OR(A219=1,A219&lt;$I$18*periods_per_year),start_rate,MIN($I$19,IF(MOD(A219-1,$I$21)=0,MAX($I$20,D218+$I$22),D218))),start_rate))</f>
        <v>0.03</v>
      </c>
      <c r="E219" s="13">
        <f t="shared" si="19"/>
        <v>181.52</v>
      </c>
      <c r="F219" s="13">
        <f>IF(A219="","",IF(A219=nper,J218+E219,MIN(J218+E219,IF(D219=D218,F218,IF($E$8="Acc Bi-Weekly",ROUND((-PMT(((1+D219/CP)^(CP/12))-1,(nper-A219+1)*12/26,J218))/2,2),IF($E$8="Acc Weekly",ROUND((-PMT(((1+D219/CP)^(CP/12))-1,(nper-A219+1)*12/52,J218))/4,2),ROUND(-PMT(((1+D219/CP)^(CP/periods_per_year))-1,nper-A219+1,J218),2)))))))</f>
        <v>711.32</v>
      </c>
      <c r="G219" s="13">
        <f>IF(OR(A219="",A219&lt;$X$2),"",IF(J218&lt;=F219,0,IF(IF(AND(A219&gt;=$X$2,MOD(A219-$X$2,int)=0),$X$3,0)+F219&gt;=J218+E219,J218+E219-F219,IF(AND(A219&gt;=$X$2,MOD(A219-$X$2,int)=0),$X$3,0)+IF(IF(AND(A219&gt;=$X$2,MOD(A219-$X$2,int)=0),$X$3,0)+IF(MOD(A219-$X$6,periods_per_year)=0,$X$5,0)+F219&lt;J218+E219,IF(MOD(A219-$X$6,periods_per_year)=0,$X$5,0),J218+E219-IF(AND(A219&gt;=$X$2,MOD(A219-$X$2,int)=0),$X$3,0)-F219))))</f>
        <v>0</v>
      </c>
      <c r="H219" s="14"/>
      <c r="I219" s="13">
        <f t="shared" si="20"/>
        <v>529.80000000000007</v>
      </c>
      <c r="J219" s="13">
        <f t="shared" si="21"/>
        <v>72079.139999999912</v>
      </c>
      <c r="M219" s="17">
        <f>IF(S218="","",IF(OR(M218&gt;=nper,ROUND(S218,2)&lt;=0),"",M218+1))</f>
        <v>176</v>
      </c>
      <c r="N219" s="18">
        <f>IF(M219="","",IF(OR(periods_per_year=26,periods_per_year=52),IF(periods_per_year=26,IF(M219=1,fpdate,N218+14),IF(periods_per_year=52,IF(M219=1,fpdate,N218+7),"n/a")),IF(periods_per_year=24,DATE(YEAR(fpdate),MONTH(fpdate)+(M219-1)/2+IF(AND(DAY(fpdate)&gt;=15,MOD(M219,2)=0),1,0),IF(MOD(M219,2)=0,IF(DAY(fpdate)&gt;=15,DAY(fpdate)-14,DAY(fpdate)+14),DAY(fpdate))),IF(DAY(DATE(YEAR(fpdate),MONTH(fpdate)+M219-1,DAY(fpdate)))&lt;&gt;DAY(fpdate),DATE(YEAR(fpdate),MONTH(fpdate)+M219,0),DATE(YEAR(fpdate),MONTH(fpdate)+M219-1,DAY(fpdate))))))</f>
        <v>48792</v>
      </c>
      <c r="O219" s="19">
        <f>IF(M219="","",IF(variable,IF(M219&lt;MortgageCalculator!$I$18*periods_per_year,start_rate,IF(MortgageCalculator!$I$22&gt;=0,MIN(MortgageCalculator!$I$19,start_rate+MortgageCalculator!$I$22*ROUNDUP((M219-MortgageCalculator!$I$18*periods_per_year)/MortgageCalculator!$I$21,0)),MAX(MortgageCalculator!$I$20,start_rate+MortgageCalculator!$I$22*ROUNDUP((M219-MortgageCalculator!$I$18*periods_per_year)/MortgageCalculator!$I$21,0)))),start_rate))</f>
        <v>0.03</v>
      </c>
      <c r="P219" s="20">
        <f>IF(M219="","",ROUND((((1+O219/CP)^(CP/periods_per_year))-1)*S218,2))</f>
        <v>190.7</v>
      </c>
      <c r="Q219" s="20">
        <f>IF(M219="","",IF(M219=nper,S218+P219,MIN(S218+P219,IF(O219=O218,Q218,ROUND(-PMT(((1+O219/CP)^(CP/periods_per_year))-1,nper-M219+1,S218),2)))))</f>
        <v>711.32</v>
      </c>
      <c r="R219" s="20">
        <f t="shared" si="22"/>
        <v>520.62000000000012</v>
      </c>
      <c r="S219" s="20">
        <f t="shared" si="23"/>
        <v>75760.089999999909</v>
      </c>
    </row>
    <row r="220" spans="1:19" x14ac:dyDescent="0.2">
      <c r="A220" s="10">
        <f t="shared" si="16"/>
        <v>184</v>
      </c>
      <c r="B220" s="11">
        <f t="shared" si="17"/>
        <v>49035</v>
      </c>
      <c r="C220" s="15" t="str">
        <f t="shared" si="18"/>
        <v/>
      </c>
      <c r="D220" s="12">
        <f>IF(A220="","",IF(variable,IF(OR(A220=1,A220&lt;$I$18*periods_per_year),start_rate,MIN($I$19,IF(MOD(A220-1,$I$21)=0,MAX($I$20,D219+$I$22),D219))),start_rate))</f>
        <v>0.03</v>
      </c>
      <c r="E220" s="13">
        <f t="shared" si="19"/>
        <v>180.2</v>
      </c>
      <c r="F220" s="13">
        <f>IF(A220="","",IF(A220=nper,J219+E220,MIN(J219+E220,IF(D220=D219,F219,IF($E$8="Acc Bi-Weekly",ROUND((-PMT(((1+D220/CP)^(CP/12))-1,(nper-A220+1)*12/26,J219))/2,2),IF($E$8="Acc Weekly",ROUND((-PMT(((1+D220/CP)^(CP/12))-1,(nper-A220+1)*12/52,J219))/4,2),ROUND(-PMT(((1+D220/CP)^(CP/periods_per_year))-1,nper-A220+1,J219),2)))))))</f>
        <v>711.32</v>
      </c>
      <c r="G220" s="13">
        <f>IF(OR(A220="",A220&lt;$X$2),"",IF(J219&lt;=F220,0,IF(IF(AND(A220&gt;=$X$2,MOD(A220-$X$2,int)=0),$X$3,0)+F220&gt;=J219+E220,J219+E220-F220,IF(AND(A220&gt;=$X$2,MOD(A220-$X$2,int)=0),$X$3,0)+IF(IF(AND(A220&gt;=$X$2,MOD(A220-$X$2,int)=0),$X$3,0)+IF(MOD(A220-$X$6,periods_per_year)=0,$X$5,0)+F220&lt;J219+E220,IF(MOD(A220-$X$6,periods_per_year)=0,$X$5,0),J219+E220-IF(AND(A220&gt;=$X$2,MOD(A220-$X$2,int)=0),$X$3,0)-F220))))</f>
        <v>0</v>
      </c>
      <c r="H220" s="14"/>
      <c r="I220" s="13">
        <f t="shared" si="20"/>
        <v>531.12000000000012</v>
      </c>
      <c r="J220" s="13">
        <f t="shared" si="21"/>
        <v>71548.019999999917</v>
      </c>
      <c r="M220" s="17">
        <f>IF(S219="","",IF(OR(M219&gt;=nper,ROUND(S219,2)&lt;=0),"",M219+1))</f>
        <v>177</v>
      </c>
      <c r="N220" s="18">
        <f>IF(M220="","",IF(OR(periods_per_year=26,periods_per_year=52),IF(periods_per_year=26,IF(M220=1,fpdate,N219+14),IF(periods_per_year=52,IF(M220=1,fpdate,N219+7),"n/a")),IF(periods_per_year=24,DATE(YEAR(fpdate),MONTH(fpdate)+(M220-1)/2+IF(AND(DAY(fpdate)&gt;=15,MOD(M220,2)=0),1,0),IF(MOD(M220,2)=0,IF(DAY(fpdate)&gt;=15,DAY(fpdate)-14,DAY(fpdate)+14),DAY(fpdate))),IF(DAY(DATE(YEAR(fpdate),MONTH(fpdate)+M220-1,DAY(fpdate)))&lt;&gt;DAY(fpdate),DATE(YEAR(fpdate),MONTH(fpdate)+M220,0),DATE(YEAR(fpdate),MONTH(fpdate)+M220-1,DAY(fpdate))))))</f>
        <v>48823</v>
      </c>
      <c r="O220" s="19">
        <f>IF(M220="","",IF(variable,IF(M220&lt;MortgageCalculator!$I$18*periods_per_year,start_rate,IF(MortgageCalculator!$I$22&gt;=0,MIN(MortgageCalculator!$I$19,start_rate+MortgageCalculator!$I$22*ROUNDUP((M220-MortgageCalculator!$I$18*periods_per_year)/MortgageCalculator!$I$21,0)),MAX(MortgageCalculator!$I$20,start_rate+MortgageCalculator!$I$22*ROUNDUP((M220-MortgageCalculator!$I$18*periods_per_year)/MortgageCalculator!$I$21,0)))),start_rate))</f>
        <v>0.03</v>
      </c>
      <c r="P220" s="20">
        <f>IF(M220="","",ROUND((((1+O220/CP)^(CP/periods_per_year))-1)*S219,2))</f>
        <v>189.4</v>
      </c>
      <c r="Q220" s="20">
        <f>IF(M220="","",IF(M220=nper,S219+P220,MIN(S219+P220,IF(O220=O219,Q219,ROUND(-PMT(((1+O220/CP)^(CP/periods_per_year))-1,nper-M220+1,S219),2)))))</f>
        <v>711.32</v>
      </c>
      <c r="R220" s="20">
        <f t="shared" si="22"/>
        <v>521.92000000000007</v>
      </c>
      <c r="S220" s="20">
        <f t="shared" si="23"/>
        <v>75238.169999999911</v>
      </c>
    </row>
    <row r="221" spans="1:19" x14ac:dyDescent="0.2">
      <c r="A221" s="10">
        <f t="shared" si="16"/>
        <v>185</v>
      </c>
      <c r="B221" s="11">
        <f t="shared" si="17"/>
        <v>49065</v>
      </c>
      <c r="C221" s="15" t="str">
        <f t="shared" si="18"/>
        <v/>
      </c>
      <c r="D221" s="12">
        <f>IF(A221="","",IF(variable,IF(OR(A221=1,A221&lt;$I$18*periods_per_year),start_rate,MIN($I$19,IF(MOD(A221-1,$I$21)=0,MAX($I$20,D220+$I$22),D220))),start_rate))</f>
        <v>0.03</v>
      </c>
      <c r="E221" s="13">
        <f t="shared" si="19"/>
        <v>178.87</v>
      </c>
      <c r="F221" s="13">
        <f>IF(A221="","",IF(A221=nper,J220+E221,MIN(J220+E221,IF(D221=D220,F220,IF($E$8="Acc Bi-Weekly",ROUND((-PMT(((1+D221/CP)^(CP/12))-1,(nper-A221+1)*12/26,J220))/2,2),IF($E$8="Acc Weekly",ROUND((-PMT(((1+D221/CP)^(CP/12))-1,(nper-A221+1)*12/52,J220))/4,2),ROUND(-PMT(((1+D221/CP)^(CP/periods_per_year))-1,nper-A221+1,J220),2)))))))</f>
        <v>711.32</v>
      </c>
      <c r="G221" s="13">
        <f>IF(OR(A221="",A221&lt;$X$2),"",IF(J220&lt;=F221,0,IF(IF(AND(A221&gt;=$X$2,MOD(A221-$X$2,int)=0),$X$3,0)+F221&gt;=J220+E221,J220+E221-F221,IF(AND(A221&gt;=$X$2,MOD(A221-$X$2,int)=0),$X$3,0)+IF(IF(AND(A221&gt;=$X$2,MOD(A221-$X$2,int)=0),$X$3,0)+IF(MOD(A221-$X$6,periods_per_year)=0,$X$5,0)+F221&lt;J220+E221,IF(MOD(A221-$X$6,periods_per_year)=0,$X$5,0),J220+E221-IF(AND(A221&gt;=$X$2,MOD(A221-$X$2,int)=0),$X$3,0)-F221))))</f>
        <v>0</v>
      </c>
      <c r="H221" s="14"/>
      <c r="I221" s="13">
        <f t="shared" si="20"/>
        <v>532.45000000000005</v>
      </c>
      <c r="J221" s="13">
        <f t="shared" si="21"/>
        <v>71015.56999999992</v>
      </c>
      <c r="M221" s="17">
        <f>IF(S220="","",IF(OR(M220&gt;=nper,ROUND(S220,2)&lt;=0),"",M220+1))</f>
        <v>178</v>
      </c>
      <c r="N221" s="18">
        <f>IF(M221="","",IF(OR(periods_per_year=26,periods_per_year=52),IF(periods_per_year=26,IF(M221=1,fpdate,N220+14),IF(periods_per_year=52,IF(M221=1,fpdate,N220+7),"n/a")),IF(periods_per_year=24,DATE(YEAR(fpdate),MONTH(fpdate)+(M221-1)/2+IF(AND(DAY(fpdate)&gt;=15,MOD(M221,2)=0),1,0),IF(MOD(M221,2)=0,IF(DAY(fpdate)&gt;=15,DAY(fpdate)-14,DAY(fpdate)+14),DAY(fpdate))),IF(DAY(DATE(YEAR(fpdate),MONTH(fpdate)+M221-1,DAY(fpdate)))&lt;&gt;DAY(fpdate),DATE(YEAR(fpdate),MONTH(fpdate)+M221,0),DATE(YEAR(fpdate),MONTH(fpdate)+M221-1,DAY(fpdate))))))</f>
        <v>48853</v>
      </c>
      <c r="O221" s="19">
        <f>IF(M221="","",IF(variable,IF(M221&lt;MortgageCalculator!$I$18*periods_per_year,start_rate,IF(MortgageCalculator!$I$22&gt;=0,MIN(MortgageCalculator!$I$19,start_rate+MortgageCalculator!$I$22*ROUNDUP((M221-MortgageCalculator!$I$18*periods_per_year)/MortgageCalculator!$I$21,0)),MAX(MortgageCalculator!$I$20,start_rate+MortgageCalculator!$I$22*ROUNDUP((M221-MortgageCalculator!$I$18*periods_per_year)/MortgageCalculator!$I$21,0)))),start_rate))</f>
        <v>0.03</v>
      </c>
      <c r="P221" s="20">
        <f>IF(M221="","",ROUND((((1+O221/CP)^(CP/periods_per_year))-1)*S220,2))</f>
        <v>188.1</v>
      </c>
      <c r="Q221" s="20">
        <f>IF(M221="","",IF(M221=nper,S220+P221,MIN(S220+P221,IF(O221=O220,Q220,ROUND(-PMT(((1+O221/CP)^(CP/periods_per_year))-1,nper-M221+1,S220),2)))))</f>
        <v>711.32</v>
      </c>
      <c r="R221" s="20">
        <f t="shared" si="22"/>
        <v>523.22</v>
      </c>
      <c r="S221" s="20">
        <f t="shared" si="23"/>
        <v>74714.94999999991</v>
      </c>
    </row>
    <row r="222" spans="1:19" x14ac:dyDescent="0.2">
      <c r="A222" s="10">
        <f t="shared" si="16"/>
        <v>186</v>
      </c>
      <c r="B222" s="11">
        <f t="shared" si="17"/>
        <v>49096</v>
      </c>
      <c r="C222" s="15" t="str">
        <f t="shared" si="18"/>
        <v/>
      </c>
      <c r="D222" s="12">
        <f>IF(A222="","",IF(variable,IF(OR(A222=1,A222&lt;$I$18*periods_per_year),start_rate,MIN($I$19,IF(MOD(A222-1,$I$21)=0,MAX($I$20,D221+$I$22),D221))),start_rate))</f>
        <v>0.03</v>
      </c>
      <c r="E222" s="13">
        <f t="shared" si="19"/>
        <v>177.54</v>
      </c>
      <c r="F222" s="13">
        <f>IF(A222="","",IF(A222=nper,J221+E222,MIN(J221+E222,IF(D222=D221,F221,IF($E$8="Acc Bi-Weekly",ROUND((-PMT(((1+D222/CP)^(CP/12))-1,(nper-A222+1)*12/26,J221))/2,2),IF($E$8="Acc Weekly",ROUND((-PMT(((1+D222/CP)^(CP/12))-1,(nper-A222+1)*12/52,J221))/4,2),ROUND(-PMT(((1+D222/CP)^(CP/periods_per_year))-1,nper-A222+1,J221),2)))))))</f>
        <v>711.32</v>
      </c>
      <c r="G222" s="13">
        <f>IF(OR(A222="",A222&lt;$X$2),"",IF(J221&lt;=F222,0,IF(IF(AND(A222&gt;=$X$2,MOD(A222-$X$2,int)=0),$X$3,0)+F222&gt;=J221+E222,J221+E222-F222,IF(AND(A222&gt;=$X$2,MOD(A222-$X$2,int)=0),$X$3,0)+IF(IF(AND(A222&gt;=$X$2,MOD(A222-$X$2,int)=0),$X$3,0)+IF(MOD(A222-$X$6,periods_per_year)=0,$X$5,0)+F222&lt;J221+E222,IF(MOD(A222-$X$6,periods_per_year)=0,$X$5,0),J221+E222-IF(AND(A222&gt;=$X$2,MOD(A222-$X$2,int)=0),$X$3,0)-F222))))</f>
        <v>0</v>
      </c>
      <c r="H222" s="14"/>
      <c r="I222" s="13">
        <f t="shared" si="20"/>
        <v>533.78000000000009</v>
      </c>
      <c r="J222" s="13">
        <f t="shared" si="21"/>
        <v>70481.789999999921</v>
      </c>
      <c r="M222" s="17">
        <f>IF(S221="","",IF(OR(M221&gt;=nper,ROUND(S221,2)&lt;=0),"",M221+1))</f>
        <v>179</v>
      </c>
      <c r="N222" s="18">
        <f>IF(M222="","",IF(OR(periods_per_year=26,periods_per_year=52),IF(periods_per_year=26,IF(M222=1,fpdate,N221+14),IF(periods_per_year=52,IF(M222=1,fpdate,N221+7),"n/a")),IF(periods_per_year=24,DATE(YEAR(fpdate),MONTH(fpdate)+(M222-1)/2+IF(AND(DAY(fpdate)&gt;=15,MOD(M222,2)=0),1,0),IF(MOD(M222,2)=0,IF(DAY(fpdate)&gt;=15,DAY(fpdate)-14,DAY(fpdate)+14),DAY(fpdate))),IF(DAY(DATE(YEAR(fpdate),MONTH(fpdate)+M222-1,DAY(fpdate)))&lt;&gt;DAY(fpdate),DATE(YEAR(fpdate),MONTH(fpdate)+M222,0),DATE(YEAR(fpdate),MONTH(fpdate)+M222-1,DAY(fpdate))))))</f>
        <v>48884</v>
      </c>
      <c r="O222" s="19">
        <f>IF(M222="","",IF(variable,IF(M222&lt;MortgageCalculator!$I$18*periods_per_year,start_rate,IF(MortgageCalculator!$I$22&gt;=0,MIN(MortgageCalculator!$I$19,start_rate+MortgageCalculator!$I$22*ROUNDUP((M222-MortgageCalculator!$I$18*periods_per_year)/MortgageCalculator!$I$21,0)),MAX(MortgageCalculator!$I$20,start_rate+MortgageCalculator!$I$22*ROUNDUP((M222-MortgageCalculator!$I$18*periods_per_year)/MortgageCalculator!$I$21,0)))),start_rate))</f>
        <v>0.03</v>
      </c>
      <c r="P222" s="20">
        <f>IF(M222="","",ROUND((((1+O222/CP)^(CP/periods_per_year))-1)*S221,2))</f>
        <v>186.79</v>
      </c>
      <c r="Q222" s="20">
        <f>IF(M222="","",IF(M222=nper,S221+P222,MIN(S221+P222,IF(O222=O221,Q221,ROUND(-PMT(((1+O222/CP)^(CP/periods_per_year))-1,nper-M222+1,S221),2)))))</f>
        <v>711.32</v>
      </c>
      <c r="R222" s="20">
        <f t="shared" si="22"/>
        <v>524.53000000000009</v>
      </c>
      <c r="S222" s="20">
        <f t="shared" si="23"/>
        <v>74190.419999999911</v>
      </c>
    </row>
    <row r="223" spans="1:19" x14ac:dyDescent="0.2">
      <c r="A223" s="10">
        <f t="shared" si="16"/>
        <v>187</v>
      </c>
      <c r="B223" s="11">
        <f t="shared" si="17"/>
        <v>49126</v>
      </c>
      <c r="C223" s="15" t="str">
        <f t="shared" si="18"/>
        <v/>
      </c>
      <c r="D223" s="12">
        <f>IF(A223="","",IF(variable,IF(OR(A223=1,A223&lt;$I$18*periods_per_year),start_rate,MIN($I$19,IF(MOD(A223-1,$I$21)=0,MAX($I$20,D222+$I$22),D222))),start_rate))</f>
        <v>0.03</v>
      </c>
      <c r="E223" s="13">
        <f t="shared" si="19"/>
        <v>176.2</v>
      </c>
      <c r="F223" s="13">
        <f>IF(A223="","",IF(A223=nper,J222+E223,MIN(J222+E223,IF(D223=D222,F222,IF($E$8="Acc Bi-Weekly",ROUND((-PMT(((1+D223/CP)^(CP/12))-1,(nper-A223+1)*12/26,J222))/2,2),IF($E$8="Acc Weekly",ROUND((-PMT(((1+D223/CP)^(CP/12))-1,(nper-A223+1)*12/52,J222))/4,2),ROUND(-PMT(((1+D223/CP)^(CP/periods_per_year))-1,nper-A223+1,J222),2)))))))</f>
        <v>711.32</v>
      </c>
      <c r="G223" s="13">
        <f>IF(OR(A223="",A223&lt;$X$2),"",IF(J222&lt;=F223,0,IF(IF(AND(A223&gt;=$X$2,MOD(A223-$X$2,int)=0),$X$3,0)+F223&gt;=J222+E223,J222+E223-F223,IF(AND(A223&gt;=$X$2,MOD(A223-$X$2,int)=0),$X$3,0)+IF(IF(AND(A223&gt;=$X$2,MOD(A223-$X$2,int)=0),$X$3,0)+IF(MOD(A223-$X$6,periods_per_year)=0,$X$5,0)+F223&lt;J222+E223,IF(MOD(A223-$X$6,periods_per_year)=0,$X$5,0),J222+E223-IF(AND(A223&gt;=$X$2,MOD(A223-$X$2,int)=0),$X$3,0)-F223))))</f>
        <v>0</v>
      </c>
      <c r="H223" s="14"/>
      <c r="I223" s="13">
        <f t="shared" si="20"/>
        <v>535.12000000000012</v>
      </c>
      <c r="J223" s="13">
        <f t="shared" si="21"/>
        <v>69946.669999999925</v>
      </c>
      <c r="M223" s="17">
        <f>IF(S222="","",IF(OR(M222&gt;=nper,ROUND(S222,2)&lt;=0),"",M222+1))</f>
        <v>180</v>
      </c>
      <c r="N223" s="18">
        <f>IF(M223="","",IF(OR(periods_per_year=26,periods_per_year=52),IF(periods_per_year=26,IF(M223=1,fpdate,N222+14),IF(periods_per_year=52,IF(M223=1,fpdate,N222+7),"n/a")),IF(periods_per_year=24,DATE(YEAR(fpdate),MONTH(fpdate)+(M223-1)/2+IF(AND(DAY(fpdate)&gt;=15,MOD(M223,2)=0),1,0),IF(MOD(M223,2)=0,IF(DAY(fpdate)&gt;=15,DAY(fpdate)-14,DAY(fpdate)+14),DAY(fpdate))),IF(DAY(DATE(YEAR(fpdate),MONTH(fpdate)+M223-1,DAY(fpdate)))&lt;&gt;DAY(fpdate),DATE(YEAR(fpdate),MONTH(fpdate)+M223,0),DATE(YEAR(fpdate),MONTH(fpdate)+M223-1,DAY(fpdate))))))</f>
        <v>48914</v>
      </c>
      <c r="O223" s="19">
        <f>IF(M223="","",IF(variable,IF(M223&lt;MortgageCalculator!$I$18*periods_per_year,start_rate,IF(MortgageCalculator!$I$22&gt;=0,MIN(MortgageCalculator!$I$19,start_rate+MortgageCalculator!$I$22*ROUNDUP((M223-MortgageCalculator!$I$18*periods_per_year)/MortgageCalculator!$I$21,0)),MAX(MortgageCalculator!$I$20,start_rate+MortgageCalculator!$I$22*ROUNDUP((M223-MortgageCalculator!$I$18*periods_per_year)/MortgageCalculator!$I$21,0)))),start_rate))</f>
        <v>0.03</v>
      </c>
      <c r="P223" s="20">
        <f>IF(M223="","",ROUND((((1+O223/CP)^(CP/periods_per_year))-1)*S222,2))</f>
        <v>185.48</v>
      </c>
      <c r="Q223" s="20">
        <f>IF(M223="","",IF(M223=nper,S222+P223,MIN(S222+P223,IF(O223=O222,Q222,ROUND(-PMT(((1+O223/CP)^(CP/periods_per_year))-1,nper-M223+1,S222),2)))))</f>
        <v>711.32</v>
      </c>
      <c r="R223" s="20">
        <f t="shared" si="22"/>
        <v>525.84</v>
      </c>
      <c r="S223" s="20">
        <f t="shared" si="23"/>
        <v>73664.579999999914</v>
      </c>
    </row>
    <row r="224" spans="1:19" x14ac:dyDescent="0.2">
      <c r="A224" s="10">
        <f t="shared" si="16"/>
        <v>188</v>
      </c>
      <c r="B224" s="11">
        <f t="shared" si="17"/>
        <v>49157</v>
      </c>
      <c r="C224" s="15" t="str">
        <f t="shared" si="18"/>
        <v/>
      </c>
      <c r="D224" s="12">
        <f>IF(A224="","",IF(variable,IF(OR(A224=1,A224&lt;$I$18*periods_per_year),start_rate,MIN($I$19,IF(MOD(A224-1,$I$21)=0,MAX($I$20,D223+$I$22),D223))),start_rate))</f>
        <v>0.03</v>
      </c>
      <c r="E224" s="13">
        <f t="shared" si="19"/>
        <v>174.87</v>
      </c>
      <c r="F224" s="13">
        <f>IF(A224="","",IF(A224=nper,J223+E224,MIN(J223+E224,IF(D224=D223,F223,IF($E$8="Acc Bi-Weekly",ROUND((-PMT(((1+D224/CP)^(CP/12))-1,(nper-A224+1)*12/26,J223))/2,2),IF($E$8="Acc Weekly",ROUND((-PMT(((1+D224/CP)^(CP/12))-1,(nper-A224+1)*12/52,J223))/4,2),ROUND(-PMT(((1+D224/CP)^(CP/periods_per_year))-1,nper-A224+1,J223),2)))))))</f>
        <v>711.32</v>
      </c>
      <c r="G224" s="13">
        <f>IF(OR(A224="",A224&lt;$X$2),"",IF(J223&lt;=F224,0,IF(IF(AND(A224&gt;=$X$2,MOD(A224-$X$2,int)=0),$X$3,0)+F224&gt;=J223+E224,J223+E224-F224,IF(AND(A224&gt;=$X$2,MOD(A224-$X$2,int)=0),$X$3,0)+IF(IF(AND(A224&gt;=$X$2,MOD(A224-$X$2,int)=0),$X$3,0)+IF(MOD(A224-$X$6,periods_per_year)=0,$X$5,0)+F224&lt;J223+E224,IF(MOD(A224-$X$6,periods_per_year)=0,$X$5,0),J223+E224-IF(AND(A224&gt;=$X$2,MOD(A224-$X$2,int)=0),$X$3,0)-F224))))</f>
        <v>0</v>
      </c>
      <c r="H224" s="14"/>
      <c r="I224" s="13">
        <f t="shared" si="20"/>
        <v>536.45000000000005</v>
      </c>
      <c r="J224" s="13">
        <f t="shared" si="21"/>
        <v>69410.219999999928</v>
      </c>
      <c r="M224" s="17">
        <f>IF(S223="","",IF(OR(M223&gt;=nper,ROUND(S223,2)&lt;=0),"",M223+1))</f>
        <v>181</v>
      </c>
      <c r="N224" s="18">
        <f>IF(M224="","",IF(OR(periods_per_year=26,periods_per_year=52),IF(periods_per_year=26,IF(M224=1,fpdate,N223+14),IF(periods_per_year=52,IF(M224=1,fpdate,N223+7),"n/a")),IF(periods_per_year=24,DATE(YEAR(fpdate),MONTH(fpdate)+(M224-1)/2+IF(AND(DAY(fpdate)&gt;=15,MOD(M224,2)=0),1,0),IF(MOD(M224,2)=0,IF(DAY(fpdate)&gt;=15,DAY(fpdate)-14,DAY(fpdate)+14),DAY(fpdate))),IF(DAY(DATE(YEAR(fpdate),MONTH(fpdate)+M224-1,DAY(fpdate)))&lt;&gt;DAY(fpdate),DATE(YEAR(fpdate),MONTH(fpdate)+M224,0),DATE(YEAR(fpdate),MONTH(fpdate)+M224-1,DAY(fpdate))))))</f>
        <v>48945</v>
      </c>
      <c r="O224" s="19">
        <f>IF(M224="","",IF(variable,IF(M224&lt;MortgageCalculator!$I$18*periods_per_year,start_rate,IF(MortgageCalculator!$I$22&gt;=0,MIN(MortgageCalculator!$I$19,start_rate+MortgageCalculator!$I$22*ROUNDUP((M224-MortgageCalculator!$I$18*periods_per_year)/MortgageCalculator!$I$21,0)),MAX(MortgageCalculator!$I$20,start_rate+MortgageCalculator!$I$22*ROUNDUP((M224-MortgageCalculator!$I$18*periods_per_year)/MortgageCalculator!$I$21,0)))),start_rate))</f>
        <v>0.03</v>
      </c>
      <c r="P224" s="20">
        <f>IF(M224="","",ROUND((((1+O224/CP)^(CP/periods_per_year))-1)*S223,2))</f>
        <v>184.16</v>
      </c>
      <c r="Q224" s="20">
        <f>IF(M224="","",IF(M224=nper,S223+P224,MIN(S223+P224,IF(O224=O223,Q223,ROUND(-PMT(((1+O224/CP)^(CP/periods_per_year))-1,nper-M224+1,S223),2)))))</f>
        <v>711.32</v>
      </c>
      <c r="R224" s="20">
        <f t="shared" si="22"/>
        <v>527.16000000000008</v>
      </c>
      <c r="S224" s="20">
        <f t="shared" si="23"/>
        <v>73137.419999999911</v>
      </c>
    </row>
    <row r="225" spans="1:19" x14ac:dyDescent="0.2">
      <c r="A225" s="10">
        <f t="shared" si="16"/>
        <v>189</v>
      </c>
      <c r="B225" s="11">
        <f t="shared" si="17"/>
        <v>49188</v>
      </c>
      <c r="C225" s="15" t="str">
        <f t="shared" si="18"/>
        <v/>
      </c>
      <c r="D225" s="12">
        <f>IF(A225="","",IF(variable,IF(OR(A225=1,A225&lt;$I$18*periods_per_year),start_rate,MIN($I$19,IF(MOD(A225-1,$I$21)=0,MAX($I$20,D224+$I$22),D224))),start_rate))</f>
        <v>0.03</v>
      </c>
      <c r="E225" s="13">
        <f t="shared" si="19"/>
        <v>173.53</v>
      </c>
      <c r="F225" s="13">
        <f>IF(A225="","",IF(A225=nper,J224+E225,MIN(J224+E225,IF(D225=D224,F224,IF($E$8="Acc Bi-Weekly",ROUND((-PMT(((1+D225/CP)^(CP/12))-1,(nper-A225+1)*12/26,J224))/2,2),IF($E$8="Acc Weekly",ROUND((-PMT(((1+D225/CP)^(CP/12))-1,(nper-A225+1)*12/52,J224))/4,2),ROUND(-PMT(((1+D225/CP)^(CP/periods_per_year))-1,nper-A225+1,J224),2)))))))</f>
        <v>711.32</v>
      </c>
      <c r="G225" s="13">
        <f>IF(OR(A225="",A225&lt;$X$2),"",IF(J224&lt;=F225,0,IF(IF(AND(A225&gt;=$X$2,MOD(A225-$X$2,int)=0),$X$3,0)+F225&gt;=J224+E225,J224+E225-F225,IF(AND(A225&gt;=$X$2,MOD(A225-$X$2,int)=0),$X$3,0)+IF(IF(AND(A225&gt;=$X$2,MOD(A225-$X$2,int)=0),$X$3,0)+IF(MOD(A225-$X$6,periods_per_year)=0,$X$5,0)+F225&lt;J224+E225,IF(MOD(A225-$X$6,periods_per_year)=0,$X$5,0),J224+E225-IF(AND(A225&gt;=$X$2,MOD(A225-$X$2,int)=0),$X$3,0)-F225))))</f>
        <v>0</v>
      </c>
      <c r="H225" s="14"/>
      <c r="I225" s="13">
        <f t="shared" si="20"/>
        <v>537.79000000000008</v>
      </c>
      <c r="J225" s="13">
        <f t="shared" si="21"/>
        <v>68872.429999999935</v>
      </c>
      <c r="M225" s="17">
        <f>IF(S224="","",IF(OR(M224&gt;=nper,ROUND(S224,2)&lt;=0),"",M224+1))</f>
        <v>182</v>
      </c>
      <c r="N225" s="18">
        <f>IF(M225="","",IF(OR(periods_per_year=26,periods_per_year=52),IF(periods_per_year=26,IF(M225=1,fpdate,N224+14),IF(periods_per_year=52,IF(M225=1,fpdate,N224+7),"n/a")),IF(periods_per_year=24,DATE(YEAR(fpdate),MONTH(fpdate)+(M225-1)/2+IF(AND(DAY(fpdate)&gt;=15,MOD(M225,2)=0),1,0),IF(MOD(M225,2)=0,IF(DAY(fpdate)&gt;=15,DAY(fpdate)-14,DAY(fpdate)+14),DAY(fpdate))),IF(DAY(DATE(YEAR(fpdate),MONTH(fpdate)+M225-1,DAY(fpdate)))&lt;&gt;DAY(fpdate),DATE(YEAR(fpdate),MONTH(fpdate)+M225,0),DATE(YEAR(fpdate),MONTH(fpdate)+M225-1,DAY(fpdate))))))</f>
        <v>48976</v>
      </c>
      <c r="O225" s="19">
        <f>IF(M225="","",IF(variable,IF(M225&lt;MortgageCalculator!$I$18*periods_per_year,start_rate,IF(MortgageCalculator!$I$22&gt;=0,MIN(MortgageCalculator!$I$19,start_rate+MortgageCalculator!$I$22*ROUNDUP((M225-MortgageCalculator!$I$18*periods_per_year)/MortgageCalculator!$I$21,0)),MAX(MortgageCalculator!$I$20,start_rate+MortgageCalculator!$I$22*ROUNDUP((M225-MortgageCalculator!$I$18*periods_per_year)/MortgageCalculator!$I$21,0)))),start_rate))</f>
        <v>0.03</v>
      </c>
      <c r="P225" s="20">
        <f>IF(M225="","",ROUND((((1+O225/CP)^(CP/periods_per_year))-1)*S224,2))</f>
        <v>182.84</v>
      </c>
      <c r="Q225" s="20">
        <f>IF(M225="","",IF(M225=nper,S224+P225,MIN(S224+P225,IF(O225=O224,Q224,ROUND(-PMT(((1+O225/CP)^(CP/periods_per_year))-1,nper-M225+1,S224),2)))))</f>
        <v>711.32</v>
      </c>
      <c r="R225" s="20">
        <f t="shared" si="22"/>
        <v>528.48</v>
      </c>
      <c r="S225" s="20">
        <f t="shared" si="23"/>
        <v>72608.939999999915</v>
      </c>
    </row>
    <row r="226" spans="1:19" x14ac:dyDescent="0.2">
      <c r="A226" s="10">
        <f t="shared" si="16"/>
        <v>190</v>
      </c>
      <c r="B226" s="11">
        <f t="shared" si="17"/>
        <v>49218</v>
      </c>
      <c r="C226" s="15" t="str">
        <f t="shared" si="18"/>
        <v/>
      </c>
      <c r="D226" s="12">
        <f>IF(A226="","",IF(variable,IF(OR(A226=1,A226&lt;$I$18*periods_per_year),start_rate,MIN($I$19,IF(MOD(A226-1,$I$21)=0,MAX($I$20,D225+$I$22),D225))),start_rate))</f>
        <v>0.03</v>
      </c>
      <c r="E226" s="13">
        <f t="shared" si="19"/>
        <v>172.18</v>
      </c>
      <c r="F226" s="13">
        <f>IF(A226="","",IF(A226=nper,J225+E226,MIN(J225+E226,IF(D226=D225,F225,IF($E$8="Acc Bi-Weekly",ROUND((-PMT(((1+D226/CP)^(CP/12))-1,(nper-A226+1)*12/26,J225))/2,2),IF($E$8="Acc Weekly",ROUND((-PMT(((1+D226/CP)^(CP/12))-1,(nper-A226+1)*12/52,J225))/4,2),ROUND(-PMT(((1+D226/CP)^(CP/periods_per_year))-1,nper-A226+1,J225),2)))))))</f>
        <v>711.32</v>
      </c>
      <c r="G226" s="13">
        <f>IF(OR(A226="",A226&lt;$X$2),"",IF(J225&lt;=F226,0,IF(IF(AND(A226&gt;=$X$2,MOD(A226-$X$2,int)=0),$X$3,0)+F226&gt;=J225+E226,J225+E226-F226,IF(AND(A226&gt;=$X$2,MOD(A226-$X$2,int)=0),$X$3,0)+IF(IF(AND(A226&gt;=$X$2,MOD(A226-$X$2,int)=0),$X$3,0)+IF(MOD(A226-$X$6,periods_per_year)=0,$X$5,0)+F226&lt;J225+E226,IF(MOD(A226-$X$6,periods_per_year)=0,$X$5,0),J225+E226-IF(AND(A226&gt;=$X$2,MOD(A226-$X$2,int)=0),$X$3,0)-F226))))</f>
        <v>0</v>
      </c>
      <c r="H226" s="14"/>
      <c r="I226" s="13">
        <f t="shared" si="20"/>
        <v>539.1400000000001</v>
      </c>
      <c r="J226" s="13">
        <f t="shared" si="21"/>
        <v>68333.289999999935</v>
      </c>
      <c r="M226" s="17">
        <f>IF(S225="","",IF(OR(M225&gt;=nper,ROUND(S225,2)&lt;=0),"",M225+1))</f>
        <v>183</v>
      </c>
      <c r="N226" s="18">
        <f>IF(M226="","",IF(OR(periods_per_year=26,periods_per_year=52),IF(periods_per_year=26,IF(M226=1,fpdate,N225+14),IF(periods_per_year=52,IF(M226=1,fpdate,N225+7),"n/a")),IF(periods_per_year=24,DATE(YEAR(fpdate),MONTH(fpdate)+(M226-1)/2+IF(AND(DAY(fpdate)&gt;=15,MOD(M226,2)=0),1,0),IF(MOD(M226,2)=0,IF(DAY(fpdate)&gt;=15,DAY(fpdate)-14,DAY(fpdate)+14),DAY(fpdate))),IF(DAY(DATE(YEAR(fpdate),MONTH(fpdate)+M226-1,DAY(fpdate)))&lt;&gt;DAY(fpdate),DATE(YEAR(fpdate),MONTH(fpdate)+M226,0),DATE(YEAR(fpdate),MONTH(fpdate)+M226-1,DAY(fpdate))))))</f>
        <v>49004</v>
      </c>
      <c r="O226" s="19">
        <f>IF(M226="","",IF(variable,IF(M226&lt;MortgageCalculator!$I$18*periods_per_year,start_rate,IF(MortgageCalculator!$I$22&gt;=0,MIN(MortgageCalculator!$I$19,start_rate+MortgageCalculator!$I$22*ROUNDUP((M226-MortgageCalculator!$I$18*periods_per_year)/MortgageCalculator!$I$21,0)),MAX(MortgageCalculator!$I$20,start_rate+MortgageCalculator!$I$22*ROUNDUP((M226-MortgageCalculator!$I$18*periods_per_year)/MortgageCalculator!$I$21,0)))),start_rate))</f>
        <v>0.03</v>
      </c>
      <c r="P226" s="20">
        <f>IF(M226="","",ROUND((((1+O226/CP)^(CP/periods_per_year))-1)*S225,2))</f>
        <v>181.52</v>
      </c>
      <c r="Q226" s="20">
        <f>IF(M226="","",IF(M226=nper,S225+P226,MIN(S225+P226,IF(O226=O225,Q225,ROUND(-PMT(((1+O226/CP)^(CP/periods_per_year))-1,nper-M226+1,S225),2)))))</f>
        <v>711.32</v>
      </c>
      <c r="R226" s="20">
        <f t="shared" si="22"/>
        <v>529.80000000000007</v>
      </c>
      <c r="S226" s="20">
        <f t="shared" si="23"/>
        <v>72079.139999999912</v>
      </c>
    </row>
    <row r="227" spans="1:19" x14ac:dyDescent="0.2">
      <c r="A227" s="10">
        <f t="shared" si="16"/>
        <v>191</v>
      </c>
      <c r="B227" s="11">
        <f t="shared" si="17"/>
        <v>49249</v>
      </c>
      <c r="C227" s="15" t="str">
        <f t="shared" si="18"/>
        <v/>
      </c>
      <c r="D227" s="12">
        <f>IF(A227="","",IF(variable,IF(OR(A227=1,A227&lt;$I$18*periods_per_year),start_rate,MIN($I$19,IF(MOD(A227-1,$I$21)=0,MAX($I$20,D226+$I$22),D226))),start_rate))</f>
        <v>0.03</v>
      </c>
      <c r="E227" s="13">
        <f t="shared" si="19"/>
        <v>170.83</v>
      </c>
      <c r="F227" s="13">
        <f>IF(A227="","",IF(A227=nper,J226+E227,MIN(J226+E227,IF(D227=D226,F226,IF($E$8="Acc Bi-Weekly",ROUND((-PMT(((1+D227/CP)^(CP/12))-1,(nper-A227+1)*12/26,J226))/2,2),IF($E$8="Acc Weekly",ROUND((-PMT(((1+D227/CP)^(CP/12))-1,(nper-A227+1)*12/52,J226))/4,2),ROUND(-PMT(((1+D227/CP)^(CP/periods_per_year))-1,nper-A227+1,J226),2)))))))</f>
        <v>711.32</v>
      </c>
      <c r="G227" s="13">
        <f>IF(OR(A227="",A227&lt;$X$2),"",IF(J226&lt;=F227,0,IF(IF(AND(A227&gt;=$X$2,MOD(A227-$X$2,int)=0),$X$3,0)+F227&gt;=J226+E227,J226+E227-F227,IF(AND(A227&gt;=$X$2,MOD(A227-$X$2,int)=0),$X$3,0)+IF(IF(AND(A227&gt;=$X$2,MOD(A227-$X$2,int)=0),$X$3,0)+IF(MOD(A227-$X$6,periods_per_year)=0,$X$5,0)+F227&lt;J226+E227,IF(MOD(A227-$X$6,periods_per_year)=0,$X$5,0),J226+E227-IF(AND(A227&gt;=$X$2,MOD(A227-$X$2,int)=0),$X$3,0)-F227))))</f>
        <v>0</v>
      </c>
      <c r="H227" s="14"/>
      <c r="I227" s="13">
        <f t="shared" si="20"/>
        <v>540.49</v>
      </c>
      <c r="J227" s="13">
        <f t="shared" si="21"/>
        <v>67792.79999999993</v>
      </c>
      <c r="M227" s="17">
        <f>IF(S226="","",IF(OR(M226&gt;=nper,ROUND(S226,2)&lt;=0),"",M226+1))</f>
        <v>184</v>
      </c>
      <c r="N227" s="18">
        <f>IF(M227="","",IF(OR(periods_per_year=26,periods_per_year=52),IF(periods_per_year=26,IF(M227=1,fpdate,N226+14),IF(periods_per_year=52,IF(M227=1,fpdate,N226+7),"n/a")),IF(periods_per_year=24,DATE(YEAR(fpdate),MONTH(fpdate)+(M227-1)/2+IF(AND(DAY(fpdate)&gt;=15,MOD(M227,2)=0),1,0),IF(MOD(M227,2)=0,IF(DAY(fpdate)&gt;=15,DAY(fpdate)-14,DAY(fpdate)+14),DAY(fpdate))),IF(DAY(DATE(YEAR(fpdate),MONTH(fpdate)+M227-1,DAY(fpdate)))&lt;&gt;DAY(fpdate),DATE(YEAR(fpdate),MONTH(fpdate)+M227,0),DATE(YEAR(fpdate),MONTH(fpdate)+M227-1,DAY(fpdate))))))</f>
        <v>49035</v>
      </c>
      <c r="O227" s="19">
        <f>IF(M227="","",IF(variable,IF(M227&lt;MortgageCalculator!$I$18*periods_per_year,start_rate,IF(MortgageCalculator!$I$22&gt;=0,MIN(MortgageCalculator!$I$19,start_rate+MortgageCalculator!$I$22*ROUNDUP((M227-MortgageCalculator!$I$18*periods_per_year)/MortgageCalculator!$I$21,0)),MAX(MortgageCalculator!$I$20,start_rate+MortgageCalculator!$I$22*ROUNDUP((M227-MortgageCalculator!$I$18*periods_per_year)/MortgageCalculator!$I$21,0)))),start_rate))</f>
        <v>0.03</v>
      </c>
      <c r="P227" s="20">
        <f>IF(M227="","",ROUND((((1+O227/CP)^(CP/periods_per_year))-1)*S226,2))</f>
        <v>180.2</v>
      </c>
      <c r="Q227" s="20">
        <f>IF(M227="","",IF(M227=nper,S226+P227,MIN(S226+P227,IF(O227=O226,Q226,ROUND(-PMT(((1+O227/CP)^(CP/periods_per_year))-1,nper-M227+1,S226),2)))))</f>
        <v>711.32</v>
      </c>
      <c r="R227" s="20">
        <f t="shared" si="22"/>
        <v>531.12000000000012</v>
      </c>
      <c r="S227" s="20">
        <f t="shared" si="23"/>
        <v>71548.019999999917</v>
      </c>
    </row>
    <row r="228" spans="1:19" x14ac:dyDescent="0.2">
      <c r="A228" s="10">
        <f t="shared" si="16"/>
        <v>192</v>
      </c>
      <c r="B228" s="11">
        <f t="shared" si="17"/>
        <v>49279</v>
      </c>
      <c r="C228" s="15">
        <f t="shared" si="18"/>
        <v>16</v>
      </c>
      <c r="D228" s="12">
        <f>IF(A228="","",IF(variable,IF(OR(A228=1,A228&lt;$I$18*periods_per_year),start_rate,MIN($I$19,IF(MOD(A228-1,$I$21)=0,MAX($I$20,D227+$I$22),D227))),start_rate))</f>
        <v>0.03</v>
      </c>
      <c r="E228" s="13">
        <f t="shared" si="19"/>
        <v>169.48</v>
      </c>
      <c r="F228" s="13">
        <f>IF(A228="","",IF(A228=nper,J227+E228,MIN(J227+E228,IF(D228=D227,F227,IF($E$8="Acc Bi-Weekly",ROUND((-PMT(((1+D228/CP)^(CP/12))-1,(nper-A228+1)*12/26,J227))/2,2),IF($E$8="Acc Weekly",ROUND((-PMT(((1+D228/CP)^(CP/12))-1,(nper-A228+1)*12/52,J227))/4,2),ROUND(-PMT(((1+D228/CP)^(CP/periods_per_year))-1,nper-A228+1,J227),2)))))))</f>
        <v>711.32</v>
      </c>
      <c r="G228" s="13">
        <f>IF(OR(A228="",A228&lt;$X$2),"",IF(J227&lt;=F228,0,IF(IF(AND(A228&gt;=$X$2,MOD(A228-$X$2,int)=0),$X$3,0)+F228&gt;=J227+E228,J227+E228-F228,IF(AND(A228&gt;=$X$2,MOD(A228-$X$2,int)=0),$X$3,0)+IF(IF(AND(A228&gt;=$X$2,MOD(A228-$X$2,int)=0),$X$3,0)+IF(MOD(A228-$X$6,periods_per_year)=0,$X$5,0)+F228&lt;J227+E228,IF(MOD(A228-$X$6,periods_per_year)=0,$X$5,0),J227+E228-IF(AND(A228&gt;=$X$2,MOD(A228-$X$2,int)=0),$X$3,0)-F228))))</f>
        <v>0</v>
      </c>
      <c r="H228" s="14"/>
      <c r="I228" s="13">
        <f t="shared" si="20"/>
        <v>541.84</v>
      </c>
      <c r="J228" s="13">
        <f t="shared" si="21"/>
        <v>67250.959999999934</v>
      </c>
      <c r="M228" s="17">
        <f>IF(S227="","",IF(OR(M227&gt;=nper,ROUND(S227,2)&lt;=0),"",M227+1))</f>
        <v>185</v>
      </c>
      <c r="N228" s="18">
        <f>IF(M228="","",IF(OR(periods_per_year=26,periods_per_year=52),IF(periods_per_year=26,IF(M228=1,fpdate,N227+14),IF(periods_per_year=52,IF(M228=1,fpdate,N227+7),"n/a")),IF(periods_per_year=24,DATE(YEAR(fpdate),MONTH(fpdate)+(M228-1)/2+IF(AND(DAY(fpdate)&gt;=15,MOD(M228,2)=0),1,0),IF(MOD(M228,2)=0,IF(DAY(fpdate)&gt;=15,DAY(fpdate)-14,DAY(fpdate)+14),DAY(fpdate))),IF(DAY(DATE(YEAR(fpdate),MONTH(fpdate)+M228-1,DAY(fpdate)))&lt;&gt;DAY(fpdate),DATE(YEAR(fpdate),MONTH(fpdate)+M228,0),DATE(YEAR(fpdate),MONTH(fpdate)+M228-1,DAY(fpdate))))))</f>
        <v>49065</v>
      </c>
      <c r="O228" s="19">
        <f>IF(M228="","",IF(variable,IF(M228&lt;MortgageCalculator!$I$18*periods_per_year,start_rate,IF(MortgageCalculator!$I$22&gt;=0,MIN(MortgageCalculator!$I$19,start_rate+MortgageCalculator!$I$22*ROUNDUP((M228-MortgageCalculator!$I$18*periods_per_year)/MortgageCalculator!$I$21,0)),MAX(MortgageCalculator!$I$20,start_rate+MortgageCalculator!$I$22*ROUNDUP((M228-MortgageCalculator!$I$18*periods_per_year)/MortgageCalculator!$I$21,0)))),start_rate))</f>
        <v>0.03</v>
      </c>
      <c r="P228" s="20">
        <f>IF(M228="","",ROUND((((1+O228/CP)^(CP/periods_per_year))-1)*S227,2))</f>
        <v>178.87</v>
      </c>
      <c r="Q228" s="20">
        <f>IF(M228="","",IF(M228=nper,S227+P228,MIN(S227+P228,IF(O228=O227,Q227,ROUND(-PMT(((1+O228/CP)^(CP/periods_per_year))-1,nper-M228+1,S227),2)))))</f>
        <v>711.32</v>
      </c>
      <c r="R228" s="20">
        <f t="shared" si="22"/>
        <v>532.45000000000005</v>
      </c>
      <c r="S228" s="20">
        <f t="shared" si="23"/>
        <v>71015.56999999992</v>
      </c>
    </row>
    <row r="229" spans="1:19" x14ac:dyDescent="0.2">
      <c r="A229" s="10">
        <f t="shared" ref="A229:A292" si="24">IF(J228="","",IF(OR(A228&gt;=nper,ROUND(J228,2)&lt;=0),"",A228+1))</f>
        <v>193</v>
      </c>
      <c r="B229" s="11">
        <f t="shared" ref="B229:B292" si="25">IF(A229="","",IF(OR(periods_per_year=26,periods_per_year=52),IF(periods_per_year=26,IF(A229=1,fpdate,B228+14),IF(periods_per_year=52,IF(A229=1,fpdate,B228+7),"n/a")),IF(periods_per_year=24,DATE(YEAR(fpdate),MONTH(fpdate)+(A229-1)/2+IF(AND(DAY(fpdate)&gt;=15,MOD(A229,2)=0),1,0),IF(MOD(A229,2)=0,IF(DAY(fpdate)&gt;=15,DAY(fpdate)-14,DAY(fpdate)+14),DAY(fpdate))),IF(DAY(DATE(YEAR(fpdate),MONTH(fpdate)+A229-1,DAY(fpdate)))&lt;&gt;DAY(fpdate),DATE(YEAR(fpdate),MONTH(fpdate)+A229,0),DATE(YEAR(fpdate),MONTH(fpdate)+A229-1,DAY(fpdate))))))</f>
        <v>49310</v>
      </c>
      <c r="C229" s="15" t="str">
        <f t="shared" ref="C229:C292" si="26">IF(A229="","",IF(MOD(A229,periods_per_year)=0,A229/periods_per_year,""))</f>
        <v/>
      </c>
      <c r="D229" s="12">
        <f>IF(A229="","",IF(variable,IF(OR(A229=1,A229&lt;$I$18*periods_per_year),start_rate,MIN($I$19,IF(MOD(A229-1,$I$21)=0,MAX($I$20,D228+$I$22),D228))),start_rate))</f>
        <v>0.03</v>
      </c>
      <c r="E229" s="13">
        <f t="shared" ref="E229:E292" si="27">IF(A229="","",ROUND((((1+D229/CP)^(CP/periods_per_year))-1)*J228,2))</f>
        <v>168.13</v>
      </c>
      <c r="F229" s="13">
        <f>IF(A229="","",IF(A229=nper,J228+E229,MIN(J228+E229,IF(D229=D228,F228,IF($E$8="Acc Bi-Weekly",ROUND((-PMT(((1+D229/CP)^(CP/12))-1,(nper-A229+1)*12/26,J228))/2,2),IF($E$8="Acc Weekly",ROUND((-PMT(((1+D229/CP)^(CP/12))-1,(nper-A229+1)*12/52,J228))/4,2),ROUND(-PMT(((1+D229/CP)^(CP/periods_per_year))-1,nper-A229+1,J228),2)))))))</f>
        <v>711.32</v>
      </c>
      <c r="G229" s="13">
        <f>IF(OR(A229="",A229&lt;$X$2),"",IF(J228&lt;=F229,0,IF(IF(AND(A229&gt;=$X$2,MOD(A229-$X$2,int)=0),$X$3,0)+F229&gt;=J228+E229,J228+E229-F229,IF(AND(A229&gt;=$X$2,MOD(A229-$X$2,int)=0),$X$3,0)+IF(IF(AND(A229&gt;=$X$2,MOD(A229-$X$2,int)=0),$X$3,0)+IF(MOD(A229-$X$6,periods_per_year)=0,$X$5,0)+F229&lt;J228+E229,IF(MOD(A229-$X$6,periods_per_year)=0,$X$5,0),J228+E229-IF(AND(A229&gt;=$X$2,MOD(A229-$X$2,int)=0),$X$3,0)-F229))))</f>
        <v>0</v>
      </c>
      <c r="H229" s="14"/>
      <c r="I229" s="13">
        <f t="shared" ref="I229:I292" si="28">IF(A229="","",F229-E229+H229+IF(G229="",0,G229))</f>
        <v>543.19000000000005</v>
      </c>
      <c r="J229" s="13">
        <f t="shared" ref="J229:J292" si="29">IF(A229="","",J228-I229)</f>
        <v>66707.769999999931</v>
      </c>
      <c r="M229" s="17">
        <f>IF(S228="","",IF(OR(M228&gt;=nper,ROUND(S228,2)&lt;=0),"",M228+1))</f>
        <v>186</v>
      </c>
      <c r="N229" s="18">
        <f>IF(M229="","",IF(OR(periods_per_year=26,periods_per_year=52),IF(periods_per_year=26,IF(M229=1,fpdate,N228+14),IF(periods_per_year=52,IF(M229=1,fpdate,N228+7),"n/a")),IF(periods_per_year=24,DATE(YEAR(fpdate),MONTH(fpdate)+(M229-1)/2+IF(AND(DAY(fpdate)&gt;=15,MOD(M229,2)=0),1,0),IF(MOD(M229,2)=0,IF(DAY(fpdate)&gt;=15,DAY(fpdate)-14,DAY(fpdate)+14),DAY(fpdate))),IF(DAY(DATE(YEAR(fpdate),MONTH(fpdate)+M229-1,DAY(fpdate)))&lt;&gt;DAY(fpdate),DATE(YEAR(fpdate),MONTH(fpdate)+M229,0),DATE(YEAR(fpdate),MONTH(fpdate)+M229-1,DAY(fpdate))))))</f>
        <v>49096</v>
      </c>
      <c r="O229" s="19">
        <f>IF(M229="","",IF(variable,IF(M229&lt;MortgageCalculator!$I$18*periods_per_year,start_rate,IF(MortgageCalculator!$I$22&gt;=0,MIN(MortgageCalculator!$I$19,start_rate+MortgageCalculator!$I$22*ROUNDUP((M229-MortgageCalculator!$I$18*periods_per_year)/MortgageCalculator!$I$21,0)),MAX(MortgageCalculator!$I$20,start_rate+MortgageCalculator!$I$22*ROUNDUP((M229-MortgageCalculator!$I$18*periods_per_year)/MortgageCalculator!$I$21,0)))),start_rate))</f>
        <v>0.03</v>
      </c>
      <c r="P229" s="20">
        <f>IF(M229="","",ROUND((((1+O229/CP)^(CP/periods_per_year))-1)*S228,2))</f>
        <v>177.54</v>
      </c>
      <c r="Q229" s="20">
        <f>IF(M229="","",IF(M229=nper,S228+P229,MIN(S228+P229,IF(O229=O228,Q228,ROUND(-PMT(((1+O229/CP)^(CP/periods_per_year))-1,nper-M229+1,S228),2)))))</f>
        <v>711.32</v>
      </c>
      <c r="R229" s="20">
        <f t="shared" si="22"/>
        <v>533.78000000000009</v>
      </c>
      <c r="S229" s="20">
        <f t="shared" si="23"/>
        <v>70481.789999999921</v>
      </c>
    </row>
    <row r="230" spans="1:19" x14ac:dyDescent="0.2">
      <c r="A230" s="10">
        <f t="shared" si="24"/>
        <v>194</v>
      </c>
      <c r="B230" s="11">
        <f t="shared" si="25"/>
        <v>49341</v>
      </c>
      <c r="C230" s="15" t="str">
        <f t="shared" si="26"/>
        <v/>
      </c>
      <c r="D230" s="12">
        <f>IF(A230="","",IF(variable,IF(OR(A230=1,A230&lt;$I$18*periods_per_year),start_rate,MIN($I$19,IF(MOD(A230-1,$I$21)=0,MAX($I$20,D229+$I$22),D229))),start_rate))</f>
        <v>0.03</v>
      </c>
      <c r="E230" s="13">
        <f t="shared" si="27"/>
        <v>166.77</v>
      </c>
      <c r="F230" s="13">
        <f>IF(A230="","",IF(A230=nper,J229+E230,MIN(J229+E230,IF(D230=D229,F229,IF($E$8="Acc Bi-Weekly",ROUND((-PMT(((1+D230/CP)^(CP/12))-1,(nper-A230+1)*12/26,J229))/2,2),IF($E$8="Acc Weekly",ROUND((-PMT(((1+D230/CP)^(CP/12))-1,(nper-A230+1)*12/52,J229))/4,2),ROUND(-PMT(((1+D230/CP)^(CP/periods_per_year))-1,nper-A230+1,J229),2)))))))</f>
        <v>711.32</v>
      </c>
      <c r="G230" s="13">
        <f>IF(OR(A230="",A230&lt;$X$2),"",IF(J229&lt;=F230,0,IF(IF(AND(A230&gt;=$X$2,MOD(A230-$X$2,int)=0),$X$3,0)+F230&gt;=J229+E230,J229+E230-F230,IF(AND(A230&gt;=$X$2,MOD(A230-$X$2,int)=0),$X$3,0)+IF(IF(AND(A230&gt;=$X$2,MOD(A230-$X$2,int)=0),$X$3,0)+IF(MOD(A230-$X$6,periods_per_year)=0,$X$5,0)+F230&lt;J229+E230,IF(MOD(A230-$X$6,periods_per_year)=0,$X$5,0),J229+E230-IF(AND(A230&gt;=$X$2,MOD(A230-$X$2,int)=0),$X$3,0)-F230))))</f>
        <v>0</v>
      </c>
      <c r="H230" s="14"/>
      <c r="I230" s="13">
        <f t="shared" si="28"/>
        <v>544.55000000000007</v>
      </c>
      <c r="J230" s="13">
        <f t="shared" si="29"/>
        <v>66163.219999999928</v>
      </c>
      <c r="M230" s="17">
        <f>IF(S229="","",IF(OR(M229&gt;=nper,ROUND(S229,2)&lt;=0),"",M229+1))</f>
        <v>187</v>
      </c>
      <c r="N230" s="18">
        <f>IF(M230="","",IF(OR(periods_per_year=26,periods_per_year=52),IF(periods_per_year=26,IF(M230=1,fpdate,N229+14),IF(periods_per_year=52,IF(M230=1,fpdate,N229+7),"n/a")),IF(periods_per_year=24,DATE(YEAR(fpdate),MONTH(fpdate)+(M230-1)/2+IF(AND(DAY(fpdate)&gt;=15,MOD(M230,2)=0),1,0),IF(MOD(M230,2)=0,IF(DAY(fpdate)&gt;=15,DAY(fpdate)-14,DAY(fpdate)+14),DAY(fpdate))),IF(DAY(DATE(YEAR(fpdate),MONTH(fpdate)+M230-1,DAY(fpdate)))&lt;&gt;DAY(fpdate),DATE(YEAR(fpdate),MONTH(fpdate)+M230,0),DATE(YEAR(fpdate),MONTH(fpdate)+M230-1,DAY(fpdate))))))</f>
        <v>49126</v>
      </c>
      <c r="O230" s="19">
        <f>IF(M230="","",IF(variable,IF(M230&lt;MortgageCalculator!$I$18*periods_per_year,start_rate,IF(MortgageCalculator!$I$22&gt;=0,MIN(MortgageCalculator!$I$19,start_rate+MortgageCalculator!$I$22*ROUNDUP((M230-MortgageCalculator!$I$18*periods_per_year)/MortgageCalculator!$I$21,0)),MAX(MortgageCalculator!$I$20,start_rate+MortgageCalculator!$I$22*ROUNDUP((M230-MortgageCalculator!$I$18*periods_per_year)/MortgageCalculator!$I$21,0)))),start_rate))</f>
        <v>0.03</v>
      </c>
      <c r="P230" s="20">
        <f>IF(M230="","",ROUND((((1+O230/CP)^(CP/periods_per_year))-1)*S229,2))</f>
        <v>176.2</v>
      </c>
      <c r="Q230" s="20">
        <f>IF(M230="","",IF(M230=nper,S229+P230,MIN(S229+P230,IF(O230=O229,Q229,ROUND(-PMT(((1+O230/CP)^(CP/periods_per_year))-1,nper-M230+1,S229),2)))))</f>
        <v>711.32</v>
      </c>
      <c r="R230" s="20">
        <f t="shared" si="22"/>
        <v>535.12000000000012</v>
      </c>
      <c r="S230" s="20">
        <f t="shared" si="23"/>
        <v>69946.669999999925</v>
      </c>
    </row>
    <row r="231" spans="1:19" x14ac:dyDescent="0.2">
      <c r="A231" s="10">
        <f t="shared" si="24"/>
        <v>195</v>
      </c>
      <c r="B231" s="11">
        <f t="shared" si="25"/>
        <v>49369</v>
      </c>
      <c r="C231" s="15" t="str">
        <f t="shared" si="26"/>
        <v/>
      </c>
      <c r="D231" s="12">
        <f>IF(A231="","",IF(variable,IF(OR(A231=1,A231&lt;$I$18*periods_per_year),start_rate,MIN($I$19,IF(MOD(A231-1,$I$21)=0,MAX($I$20,D230+$I$22),D230))),start_rate))</f>
        <v>0.03</v>
      </c>
      <c r="E231" s="13">
        <f t="shared" si="27"/>
        <v>165.41</v>
      </c>
      <c r="F231" s="13">
        <f>IF(A231="","",IF(A231=nper,J230+E231,MIN(J230+E231,IF(D231=D230,F230,IF($E$8="Acc Bi-Weekly",ROUND((-PMT(((1+D231/CP)^(CP/12))-1,(nper-A231+1)*12/26,J230))/2,2),IF($E$8="Acc Weekly",ROUND((-PMT(((1+D231/CP)^(CP/12))-1,(nper-A231+1)*12/52,J230))/4,2),ROUND(-PMT(((1+D231/CP)^(CP/periods_per_year))-1,nper-A231+1,J230),2)))))))</f>
        <v>711.32</v>
      </c>
      <c r="G231" s="13">
        <f>IF(OR(A231="",A231&lt;$X$2),"",IF(J230&lt;=F231,0,IF(IF(AND(A231&gt;=$X$2,MOD(A231-$X$2,int)=0),$X$3,0)+F231&gt;=J230+E231,J230+E231-F231,IF(AND(A231&gt;=$X$2,MOD(A231-$X$2,int)=0),$X$3,0)+IF(IF(AND(A231&gt;=$X$2,MOD(A231-$X$2,int)=0),$X$3,0)+IF(MOD(A231-$X$6,periods_per_year)=0,$X$5,0)+F231&lt;J230+E231,IF(MOD(A231-$X$6,periods_per_year)=0,$X$5,0),J230+E231-IF(AND(A231&gt;=$X$2,MOD(A231-$X$2,int)=0),$X$3,0)-F231))))</f>
        <v>0</v>
      </c>
      <c r="H231" s="14"/>
      <c r="I231" s="13">
        <f t="shared" si="28"/>
        <v>545.91000000000008</v>
      </c>
      <c r="J231" s="13">
        <f t="shared" si="29"/>
        <v>65617.309999999925</v>
      </c>
      <c r="M231" s="17">
        <f>IF(S230="","",IF(OR(M230&gt;=nper,ROUND(S230,2)&lt;=0),"",M230+1))</f>
        <v>188</v>
      </c>
      <c r="N231" s="18">
        <f>IF(M231="","",IF(OR(periods_per_year=26,periods_per_year=52),IF(periods_per_year=26,IF(M231=1,fpdate,N230+14),IF(periods_per_year=52,IF(M231=1,fpdate,N230+7),"n/a")),IF(periods_per_year=24,DATE(YEAR(fpdate),MONTH(fpdate)+(M231-1)/2+IF(AND(DAY(fpdate)&gt;=15,MOD(M231,2)=0),1,0),IF(MOD(M231,2)=0,IF(DAY(fpdate)&gt;=15,DAY(fpdate)-14,DAY(fpdate)+14),DAY(fpdate))),IF(DAY(DATE(YEAR(fpdate),MONTH(fpdate)+M231-1,DAY(fpdate)))&lt;&gt;DAY(fpdate),DATE(YEAR(fpdate),MONTH(fpdate)+M231,0),DATE(YEAR(fpdate),MONTH(fpdate)+M231-1,DAY(fpdate))))))</f>
        <v>49157</v>
      </c>
      <c r="O231" s="19">
        <f>IF(M231="","",IF(variable,IF(M231&lt;MortgageCalculator!$I$18*periods_per_year,start_rate,IF(MortgageCalculator!$I$22&gt;=0,MIN(MortgageCalculator!$I$19,start_rate+MortgageCalculator!$I$22*ROUNDUP((M231-MortgageCalculator!$I$18*periods_per_year)/MortgageCalculator!$I$21,0)),MAX(MortgageCalculator!$I$20,start_rate+MortgageCalculator!$I$22*ROUNDUP((M231-MortgageCalculator!$I$18*periods_per_year)/MortgageCalculator!$I$21,0)))),start_rate))</f>
        <v>0.03</v>
      </c>
      <c r="P231" s="20">
        <f>IF(M231="","",ROUND((((1+O231/CP)^(CP/periods_per_year))-1)*S230,2))</f>
        <v>174.87</v>
      </c>
      <c r="Q231" s="20">
        <f>IF(M231="","",IF(M231=nper,S230+P231,MIN(S230+P231,IF(O231=O230,Q230,ROUND(-PMT(((1+O231/CP)^(CP/periods_per_year))-1,nper-M231+1,S230),2)))))</f>
        <v>711.32</v>
      </c>
      <c r="R231" s="20">
        <f t="shared" si="22"/>
        <v>536.45000000000005</v>
      </c>
      <c r="S231" s="20">
        <f t="shared" si="23"/>
        <v>69410.219999999928</v>
      </c>
    </row>
    <row r="232" spans="1:19" x14ac:dyDescent="0.2">
      <c r="A232" s="10">
        <f t="shared" si="24"/>
        <v>196</v>
      </c>
      <c r="B232" s="11">
        <f t="shared" si="25"/>
        <v>49400</v>
      </c>
      <c r="C232" s="15" t="str">
        <f t="shared" si="26"/>
        <v/>
      </c>
      <c r="D232" s="12">
        <f>IF(A232="","",IF(variable,IF(OR(A232=1,A232&lt;$I$18*periods_per_year),start_rate,MIN($I$19,IF(MOD(A232-1,$I$21)=0,MAX($I$20,D231+$I$22),D231))),start_rate))</f>
        <v>0.03</v>
      </c>
      <c r="E232" s="13">
        <f t="shared" si="27"/>
        <v>164.04</v>
      </c>
      <c r="F232" s="13">
        <f>IF(A232="","",IF(A232=nper,J231+E232,MIN(J231+E232,IF(D232=D231,F231,IF($E$8="Acc Bi-Weekly",ROUND((-PMT(((1+D232/CP)^(CP/12))-1,(nper-A232+1)*12/26,J231))/2,2),IF($E$8="Acc Weekly",ROUND((-PMT(((1+D232/CP)^(CP/12))-1,(nper-A232+1)*12/52,J231))/4,2),ROUND(-PMT(((1+D232/CP)^(CP/periods_per_year))-1,nper-A232+1,J231),2)))))))</f>
        <v>711.32</v>
      </c>
      <c r="G232" s="13">
        <f>IF(OR(A232="",A232&lt;$X$2),"",IF(J231&lt;=F232,0,IF(IF(AND(A232&gt;=$X$2,MOD(A232-$X$2,int)=0),$X$3,0)+F232&gt;=J231+E232,J231+E232-F232,IF(AND(A232&gt;=$X$2,MOD(A232-$X$2,int)=0),$X$3,0)+IF(IF(AND(A232&gt;=$X$2,MOD(A232-$X$2,int)=0),$X$3,0)+IF(MOD(A232-$X$6,periods_per_year)=0,$X$5,0)+F232&lt;J231+E232,IF(MOD(A232-$X$6,periods_per_year)=0,$X$5,0),J231+E232-IF(AND(A232&gt;=$X$2,MOD(A232-$X$2,int)=0),$X$3,0)-F232))))</f>
        <v>0</v>
      </c>
      <c r="H232" s="14"/>
      <c r="I232" s="13">
        <f t="shared" si="28"/>
        <v>547.28000000000009</v>
      </c>
      <c r="J232" s="13">
        <f t="shared" si="29"/>
        <v>65070.029999999926</v>
      </c>
      <c r="M232" s="17">
        <f>IF(S231="","",IF(OR(M231&gt;=nper,ROUND(S231,2)&lt;=0),"",M231+1))</f>
        <v>189</v>
      </c>
      <c r="N232" s="18">
        <f>IF(M232="","",IF(OR(periods_per_year=26,periods_per_year=52),IF(periods_per_year=26,IF(M232=1,fpdate,N231+14),IF(periods_per_year=52,IF(M232=1,fpdate,N231+7),"n/a")),IF(periods_per_year=24,DATE(YEAR(fpdate),MONTH(fpdate)+(M232-1)/2+IF(AND(DAY(fpdate)&gt;=15,MOD(M232,2)=0),1,0),IF(MOD(M232,2)=0,IF(DAY(fpdate)&gt;=15,DAY(fpdate)-14,DAY(fpdate)+14),DAY(fpdate))),IF(DAY(DATE(YEAR(fpdate),MONTH(fpdate)+M232-1,DAY(fpdate)))&lt;&gt;DAY(fpdate),DATE(YEAR(fpdate),MONTH(fpdate)+M232,0),DATE(YEAR(fpdate),MONTH(fpdate)+M232-1,DAY(fpdate))))))</f>
        <v>49188</v>
      </c>
      <c r="O232" s="19">
        <f>IF(M232="","",IF(variable,IF(M232&lt;MortgageCalculator!$I$18*periods_per_year,start_rate,IF(MortgageCalculator!$I$22&gt;=0,MIN(MortgageCalculator!$I$19,start_rate+MortgageCalculator!$I$22*ROUNDUP((M232-MortgageCalculator!$I$18*periods_per_year)/MortgageCalculator!$I$21,0)),MAX(MortgageCalculator!$I$20,start_rate+MortgageCalculator!$I$22*ROUNDUP((M232-MortgageCalculator!$I$18*periods_per_year)/MortgageCalculator!$I$21,0)))),start_rate))</f>
        <v>0.03</v>
      </c>
      <c r="P232" s="20">
        <f>IF(M232="","",ROUND((((1+O232/CP)^(CP/periods_per_year))-1)*S231,2))</f>
        <v>173.53</v>
      </c>
      <c r="Q232" s="20">
        <f>IF(M232="","",IF(M232=nper,S231+P232,MIN(S231+P232,IF(O232=O231,Q231,ROUND(-PMT(((1+O232/CP)^(CP/periods_per_year))-1,nper-M232+1,S231),2)))))</f>
        <v>711.32</v>
      </c>
      <c r="R232" s="20">
        <f t="shared" si="22"/>
        <v>537.79000000000008</v>
      </c>
      <c r="S232" s="20">
        <f t="shared" si="23"/>
        <v>68872.429999999935</v>
      </c>
    </row>
    <row r="233" spans="1:19" x14ac:dyDescent="0.2">
      <c r="A233" s="10">
        <f t="shared" si="24"/>
        <v>197</v>
      </c>
      <c r="B233" s="11">
        <f t="shared" si="25"/>
        <v>49430</v>
      </c>
      <c r="C233" s="15" t="str">
        <f t="shared" si="26"/>
        <v/>
      </c>
      <c r="D233" s="12">
        <f>IF(A233="","",IF(variable,IF(OR(A233=1,A233&lt;$I$18*periods_per_year),start_rate,MIN($I$19,IF(MOD(A233-1,$I$21)=0,MAX($I$20,D232+$I$22),D232))),start_rate))</f>
        <v>0.03</v>
      </c>
      <c r="E233" s="13">
        <f t="shared" si="27"/>
        <v>162.68</v>
      </c>
      <c r="F233" s="13">
        <f>IF(A233="","",IF(A233=nper,J232+E233,MIN(J232+E233,IF(D233=D232,F232,IF($E$8="Acc Bi-Weekly",ROUND((-PMT(((1+D233/CP)^(CP/12))-1,(nper-A233+1)*12/26,J232))/2,2),IF($E$8="Acc Weekly",ROUND((-PMT(((1+D233/CP)^(CP/12))-1,(nper-A233+1)*12/52,J232))/4,2),ROUND(-PMT(((1+D233/CP)^(CP/periods_per_year))-1,nper-A233+1,J232),2)))))))</f>
        <v>711.32</v>
      </c>
      <c r="G233" s="13">
        <f>IF(OR(A233="",A233&lt;$X$2),"",IF(J232&lt;=F233,0,IF(IF(AND(A233&gt;=$X$2,MOD(A233-$X$2,int)=0),$X$3,0)+F233&gt;=J232+E233,J232+E233-F233,IF(AND(A233&gt;=$X$2,MOD(A233-$X$2,int)=0),$X$3,0)+IF(IF(AND(A233&gt;=$X$2,MOD(A233-$X$2,int)=0),$X$3,0)+IF(MOD(A233-$X$6,periods_per_year)=0,$X$5,0)+F233&lt;J232+E233,IF(MOD(A233-$X$6,periods_per_year)=0,$X$5,0),J232+E233-IF(AND(A233&gt;=$X$2,MOD(A233-$X$2,int)=0),$X$3,0)-F233))))</f>
        <v>0</v>
      </c>
      <c r="H233" s="14"/>
      <c r="I233" s="13">
        <f t="shared" si="28"/>
        <v>548.6400000000001</v>
      </c>
      <c r="J233" s="13">
        <f t="shared" si="29"/>
        <v>64521.389999999927</v>
      </c>
      <c r="M233" s="17">
        <f>IF(S232="","",IF(OR(M232&gt;=nper,ROUND(S232,2)&lt;=0),"",M232+1))</f>
        <v>190</v>
      </c>
      <c r="N233" s="18">
        <f>IF(M233="","",IF(OR(periods_per_year=26,periods_per_year=52),IF(periods_per_year=26,IF(M233=1,fpdate,N232+14),IF(periods_per_year=52,IF(M233=1,fpdate,N232+7),"n/a")),IF(periods_per_year=24,DATE(YEAR(fpdate),MONTH(fpdate)+(M233-1)/2+IF(AND(DAY(fpdate)&gt;=15,MOD(M233,2)=0),1,0),IF(MOD(M233,2)=0,IF(DAY(fpdate)&gt;=15,DAY(fpdate)-14,DAY(fpdate)+14),DAY(fpdate))),IF(DAY(DATE(YEAR(fpdate),MONTH(fpdate)+M233-1,DAY(fpdate)))&lt;&gt;DAY(fpdate),DATE(YEAR(fpdate),MONTH(fpdate)+M233,0),DATE(YEAR(fpdate),MONTH(fpdate)+M233-1,DAY(fpdate))))))</f>
        <v>49218</v>
      </c>
      <c r="O233" s="19">
        <f>IF(M233="","",IF(variable,IF(M233&lt;MortgageCalculator!$I$18*periods_per_year,start_rate,IF(MortgageCalculator!$I$22&gt;=0,MIN(MortgageCalculator!$I$19,start_rate+MortgageCalculator!$I$22*ROUNDUP((M233-MortgageCalculator!$I$18*periods_per_year)/MortgageCalculator!$I$21,0)),MAX(MortgageCalculator!$I$20,start_rate+MortgageCalculator!$I$22*ROUNDUP((M233-MortgageCalculator!$I$18*periods_per_year)/MortgageCalculator!$I$21,0)))),start_rate))</f>
        <v>0.03</v>
      </c>
      <c r="P233" s="20">
        <f>IF(M233="","",ROUND((((1+O233/CP)^(CP/periods_per_year))-1)*S232,2))</f>
        <v>172.18</v>
      </c>
      <c r="Q233" s="20">
        <f>IF(M233="","",IF(M233=nper,S232+P233,MIN(S232+P233,IF(O233=O232,Q232,ROUND(-PMT(((1+O233/CP)^(CP/periods_per_year))-1,nper-M233+1,S232),2)))))</f>
        <v>711.32</v>
      </c>
      <c r="R233" s="20">
        <f t="shared" si="22"/>
        <v>539.1400000000001</v>
      </c>
      <c r="S233" s="20">
        <f t="shared" si="23"/>
        <v>68333.289999999935</v>
      </c>
    </row>
    <row r="234" spans="1:19" x14ac:dyDescent="0.2">
      <c r="A234" s="10">
        <f t="shared" si="24"/>
        <v>198</v>
      </c>
      <c r="B234" s="11">
        <f t="shared" si="25"/>
        <v>49461</v>
      </c>
      <c r="C234" s="15" t="str">
        <f t="shared" si="26"/>
        <v/>
      </c>
      <c r="D234" s="12">
        <f>IF(A234="","",IF(variable,IF(OR(A234=1,A234&lt;$I$18*periods_per_year),start_rate,MIN($I$19,IF(MOD(A234-1,$I$21)=0,MAX($I$20,D233+$I$22),D233))),start_rate))</f>
        <v>0.03</v>
      </c>
      <c r="E234" s="13">
        <f t="shared" si="27"/>
        <v>161.30000000000001</v>
      </c>
      <c r="F234" s="13">
        <f>IF(A234="","",IF(A234=nper,J233+E234,MIN(J233+E234,IF(D234=D233,F233,IF($E$8="Acc Bi-Weekly",ROUND((-PMT(((1+D234/CP)^(CP/12))-1,(nper-A234+1)*12/26,J233))/2,2),IF($E$8="Acc Weekly",ROUND((-PMT(((1+D234/CP)^(CP/12))-1,(nper-A234+1)*12/52,J233))/4,2),ROUND(-PMT(((1+D234/CP)^(CP/periods_per_year))-1,nper-A234+1,J233),2)))))))</f>
        <v>711.32</v>
      </c>
      <c r="G234" s="13">
        <f>IF(OR(A234="",A234&lt;$X$2),"",IF(J233&lt;=F234,0,IF(IF(AND(A234&gt;=$X$2,MOD(A234-$X$2,int)=0),$X$3,0)+F234&gt;=J233+E234,J233+E234-F234,IF(AND(A234&gt;=$X$2,MOD(A234-$X$2,int)=0),$X$3,0)+IF(IF(AND(A234&gt;=$X$2,MOD(A234-$X$2,int)=0),$X$3,0)+IF(MOD(A234-$X$6,periods_per_year)=0,$X$5,0)+F234&lt;J233+E234,IF(MOD(A234-$X$6,periods_per_year)=0,$X$5,0),J233+E234-IF(AND(A234&gt;=$X$2,MOD(A234-$X$2,int)=0),$X$3,0)-F234))))</f>
        <v>0</v>
      </c>
      <c r="H234" s="14"/>
      <c r="I234" s="13">
        <f t="shared" si="28"/>
        <v>550.02</v>
      </c>
      <c r="J234" s="13">
        <f t="shared" si="29"/>
        <v>63971.36999999993</v>
      </c>
      <c r="M234" s="17">
        <f>IF(S233="","",IF(OR(M233&gt;=nper,ROUND(S233,2)&lt;=0),"",M233+1))</f>
        <v>191</v>
      </c>
      <c r="N234" s="18">
        <f>IF(M234="","",IF(OR(periods_per_year=26,periods_per_year=52),IF(periods_per_year=26,IF(M234=1,fpdate,N233+14),IF(periods_per_year=52,IF(M234=1,fpdate,N233+7),"n/a")),IF(periods_per_year=24,DATE(YEAR(fpdate),MONTH(fpdate)+(M234-1)/2+IF(AND(DAY(fpdate)&gt;=15,MOD(M234,2)=0),1,0),IF(MOD(M234,2)=0,IF(DAY(fpdate)&gt;=15,DAY(fpdate)-14,DAY(fpdate)+14),DAY(fpdate))),IF(DAY(DATE(YEAR(fpdate),MONTH(fpdate)+M234-1,DAY(fpdate)))&lt;&gt;DAY(fpdate),DATE(YEAR(fpdate),MONTH(fpdate)+M234,0),DATE(YEAR(fpdate),MONTH(fpdate)+M234-1,DAY(fpdate))))))</f>
        <v>49249</v>
      </c>
      <c r="O234" s="19">
        <f>IF(M234="","",IF(variable,IF(M234&lt;MortgageCalculator!$I$18*periods_per_year,start_rate,IF(MortgageCalculator!$I$22&gt;=0,MIN(MortgageCalculator!$I$19,start_rate+MortgageCalculator!$I$22*ROUNDUP((M234-MortgageCalculator!$I$18*periods_per_year)/MortgageCalculator!$I$21,0)),MAX(MortgageCalculator!$I$20,start_rate+MortgageCalculator!$I$22*ROUNDUP((M234-MortgageCalculator!$I$18*periods_per_year)/MortgageCalculator!$I$21,0)))),start_rate))</f>
        <v>0.03</v>
      </c>
      <c r="P234" s="20">
        <f>IF(M234="","",ROUND((((1+O234/CP)^(CP/periods_per_year))-1)*S233,2))</f>
        <v>170.83</v>
      </c>
      <c r="Q234" s="20">
        <f>IF(M234="","",IF(M234=nper,S233+P234,MIN(S233+P234,IF(O234=O233,Q233,ROUND(-PMT(((1+O234/CP)^(CP/periods_per_year))-1,nper-M234+1,S233),2)))))</f>
        <v>711.32</v>
      </c>
      <c r="R234" s="20">
        <f t="shared" si="22"/>
        <v>540.49</v>
      </c>
      <c r="S234" s="20">
        <f t="shared" si="23"/>
        <v>67792.79999999993</v>
      </c>
    </row>
    <row r="235" spans="1:19" x14ac:dyDescent="0.2">
      <c r="A235" s="10">
        <f t="shared" si="24"/>
        <v>199</v>
      </c>
      <c r="B235" s="11">
        <f t="shared" si="25"/>
        <v>49491</v>
      </c>
      <c r="C235" s="15" t="str">
        <f t="shared" si="26"/>
        <v/>
      </c>
      <c r="D235" s="12">
        <f>IF(A235="","",IF(variable,IF(OR(A235=1,A235&lt;$I$18*periods_per_year),start_rate,MIN($I$19,IF(MOD(A235-1,$I$21)=0,MAX($I$20,D234+$I$22),D234))),start_rate))</f>
        <v>0.03</v>
      </c>
      <c r="E235" s="13">
        <f t="shared" si="27"/>
        <v>159.93</v>
      </c>
      <c r="F235" s="13">
        <f>IF(A235="","",IF(A235=nper,J234+E235,MIN(J234+E235,IF(D235=D234,F234,IF($E$8="Acc Bi-Weekly",ROUND((-PMT(((1+D235/CP)^(CP/12))-1,(nper-A235+1)*12/26,J234))/2,2),IF($E$8="Acc Weekly",ROUND((-PMT(((1+D235/CP)^(CP/12))-1,(nper-A235+1)*12/52,J234))/4,2),ROUND(-PMT(((1+D235/CP)^(CP/periods_per_year))-1,nper-A235+1,J234),2)))))))</f>
        <v>711.32</v>
      </c>
      <c r="G235" s="13">
        <f>IF(OR(A235="",A235&lt;$X$2),"",IF(J234&lt;=F235,0,IF(IF(AND(A235&gt;=$X$2,MOD(A235-$X$2,int)=0),$X$3,0)+F235&gt;=J234+E235,J234+E235-F235,IF(AND(A235&gt;=$X$2,MOD(A235-$X$2,int)=0),$X$3,0)+IF(IF(AND(A235&gt;=$X$2,MOD(A235-$X$2,int)=0),$X$3,0)+IF(MOD(A235-$X$6,periods_per_year)=0,$X$5,0)+F235&lt;J234+E235,IF(MOD(A235-$X$6,periods_per_year)=0,$X$5,0),J234+E235-IF(AND(A235&gt;=$X$2,MOD(A235-$X$2,int)=0),$X$3,0)-F235))))</f>
        <v>0</v>
      </c>
      <c r="H235" s="14"/>
      <c r="I235" s="13">
        <f t="shared" si="28"/>
        <v>551.3900000000001</v>
      </c>
      <c r="J235" s="13">
        <f t="shared" si="29"/>
        <v>63419.97999999993</v>
      </c>
      <c r="M235" s="17">
        <f>IF(S234="","",IF(OR(M234&gt;=nper,ROUND(S234,2)&lt;=0),"",M234+1))</f>
        <v>192</v>
      </c>
      <c r="N235" s="18">
        <f>IF(M235="","",IF(OR(periods_per_year=26,periods_per_year=52),IF(periods_per_year=26,IF(M235=1,fpdate,N234+14),IF(periods_per_year=52,IF(M235=1,fpdate,N234+7),"n/a")),IF(periods_per_year=24,DATE(YEAR(fpdate),MONTH(fpdate)+(M235-1)/2+IF(AND(DAY(fpdate)&gt;=15,MOD(M235,2)=0),1,0),IF(MOD(M235,2)=0,IF(DAY(fpdate)&gt;=15,DAY(fpdate)-14,DAY(fpdate)+14),DAY(fpdate))),IF(DAY(DATE(YEAR(fpdate),MONTH(fpdate)+M235-1,DAY(fpdate)))&lt;&gt;DAY(fpdate),DATE(YEAR(fpdate),MONTH(fpdate)+M235,0),DATE(YEAR(fpdate),MONTH(fpdate)+M235-1,DAY(fpdate))))))</f>
        <v>49279</v>
      </c>
      <c r="O235" s="19">
        <f>IF(M235="","",IF(variable,IF(M235&lt;MortgageCalculator!$I$18*periods_per_year,start_rate,IF(MortgageCalculator!$I$22&gt;=0,MIN(MortgageCalculator!$I$19,start_rate+MortgageCalculator!$I$22*ROUNDUP((M235-MortgageCalculator!$I$18*periods_per_year)/MortgageCalculator!$I$21,0)),MAX(MortgageCalculator!$I$20,start_rate+MortgageCalculator!$I$22*ROUNDUP((M235-MortgageCalculator!$I$18*periods_per_year)/MortgageCalculator!$I$21,0)))),start_rate))</f>
        <v>0.03</v>
      </c>
      <c r="P235" s="20">
        <f>IF(M235="","",ROUND((((1+O235/CP)^(CP/periods_per_year))-1)*S234,2))</f>
        <v>169.48</v>
      </c>
      <c r="Q235" s="20">
        <f>IF(M235="","",IF(M235=nper,S234+P235,MIN(S234+P235,IF(O235=O234,Q234,ROUND(-PMT(((1+O235/CP)^(CP/periods_per_year))-1,nper-M235+1,S234),2)))))</f>
        <v>711.32</v>
      </c>
      <c r="R235" s="20">
        <f t="shared" si="22"/>
        <v>541.84</v>
      </c>
      <c r="S235" s="20">
        <f t="shared" si="23"/>
        <v>67250.959999999934</v>
      </c>
    </row>
    <row r="236" spans="1:19" x14ac:dyDescent="0.2">
      <c r="A236" s="10">
        <f t="shared" si="24"/>
        <v>200</v>
      </c>
      <c r="B236" s="11">
        <f t="shared" si="25"/>
        <v>49522</v>
      </c>
      <c r="C236" s="15" t="str">
        <f t="shared" si="26"/>
        <v/>
      </c>
      <c r="D236" s="12">
        <f>IF(A236="","",IF(variable,IF(OR(A236=1,A236&lt;$I$18*periods_per_year),start_rate,MIN($I$19,IF(MOD(A236-1,$I$21)=0,MAX($I$20,D235+$I$22),D235))),start_rate))</f>
        <v>0.03</v>
      </c>
      <c r="E236" s="13">
        <f t="shared" si="27"/>
        <v>158.55000000000001</v>
      </c>
      <c r="F236" s="13">
        <f>IF(A236="","",IF(A236=nper,J235+E236,MIN(J235+E236,IF(D236=D235,F235,IF($E$8="Acc Bi-Weekly",ROUND((-PMT(((1+D236/CP)^(CP/12))-1,(nper-A236+1)*12/26,J235))/2,2),IF($E$8="Acc Weekly",ROUND((-PMT(((1+D236/CP)^(CP/12))-1,(nper-A236+1)*12/52,J235))/4,2),ROUND(-PMT(((1+D236/CP)^(CP/periods_per_year))-1,nper-A236+1,J235),2)))))))</f>
        <v>711.32</v>
      </c>
      <c r="G236" s="13">
        <f>IF(OR(A236="",A236&lt;$X$2),"",IF(J235&lt;=F236,0,IF(IF(AND(A236&gt;=$X$2,MOD(A236-$X$2,int)=0),$X$3,0)+F236&gt;=J235+E236,J235+E236-F236,IF(AND(A236&gt;=$X$2,MOD(A236-$X$2,int)=0),$X$3,0)+IF(IF(AND(A236&gt;=$X$2,MOD(A236-$X$2,int)=0),$X$3,0)+IF(MOD(A236-$X$6,periods_per_year)=0,$X$5,0)+F236&lt;J235+E236,IF(MOD(A236-$X$6,periods_per_year)=0,$X$5,0),J235+E236-IF(AND(A236&gt;=$X$2,MOD(A236-$X$2,int)=0),$X$3,0)-F236))))</f>
        <v>0</v>
      </c>
      <c r="H236" s="14"/>
      <c r="I236" s="13">
        <f t="shared" si="28"/>
        <v>552.77</v>
      </c>
      <c r="J236" s="13">
        <f t="shared" si="29"/>
        <v>62867.209999999934</v>
      </c>
      <c r="M236" s="17">
        <f>IF(S235="","",IF(OR(M235&gt;=nper,ROUND(S235,2)&lt;=0),"",M235+1))</f>
        <v>193</v>
      </c>
      <c r="N236" s="18">
        <f>IF(M236="","",IF(OR(periods_per_year=26,periods_per_year=52),IF(periods_per_year=26,IF(M236=1,fpdate,N235+14),IF(periods_per_year=52,IF(M236=1,fpdate,N235+7),"n/a")),IF(periods_per_year=24,DATE(YEAR(fpdate),MONTH(fpdate)+(M236-1)/2+IF(AND(DAY(fpdate)&gt;=15,MOD(M236,2)=0),1,0),IF(MOD(M236,2)=0,IF(DAY(fpdate)&gt;=15,DAY(fpdate)-14,DAY(fpdate)+14),DAY(fpdate))),IF(DAY(DATE(YEAR(fpdate),MONTH(fpdate)+M236-1,DAY(fpdate)))&lt;&gt;DAY(fpdate),DATE(YEAR(fpdate),MONTH(fpdate)+M236,0),DATE(YEAR(fpdate),MONTH(fpdate)+M236-1,DAY(fpdate))))))</f>
        <v>49310</v>
      </c>
      <c r="O236" s="19">
        <f>IF(M236="","",IF(variable,IF(M236&lt;MortgageCalculator!$I$18*periods_per_year,start_rate,IF(MortgageCalculator!$I$22&gt;=0,MIN(MortgageCalculator!$I$19,start_rate+MortgageCalculator!$I$22*ROUNDUP((M236-MortgageCalculator!$I$18*periods_per_year)/MortgageCalculator!$I$21,0)),MAX(MortgageCalculator!$I$20,start_rate+MortgageCalculator!$I$22*ROUNDUP((M236-MortgageCalculator!$I$18*periods_per_year)/MortgageCalculator!$I$21,0)))),start_rate))</f>
        <v>0.03</v>
      </c>
      <c r="P236" s="20">
        <f>IF(M236="","",ROUND((((1+O236/CP)^(CP/periods_per_year))-1)*S235,2))</f>
        <v>168.13</v>
      </c>
      <c r="Q236" s="20">
        <f>IF(M236="","",IF(M236=nper,S235+P236,MIN(S235+P236,IF(O236=O235,Q235,ROUND(-PMT(((1+O236/CP)^(CP/periods_per_year))-1,nper-M236+1,S235),2)))))</f>
        <v>711.32</v>
      </c>
      <c r="R236" s="20">
        <f t="shared" ref="R236:R299" si="30">IF(M236="","",Q236-P236)</f>
        <v>543.19000000000005</v>
      </c>
      <c r="S236" s="20">
        <f t="shared" ref="S236:S299" si="31">IF(M236="","",S235-R236)</f>
        <v>66707.769999999931</v>
      </c>
    </row>
    <row r="237" spans="1:19" x14ac:dyDescent="0.2">
      <c r="A237" s="10">
        <f t="shared" si="24"/>
        <v>201</v>
      </c>
      <c r="B237" s="11">
        <f t="shared" si="25"/>
        <v>49553</v>
      </c>
      <c r="C237" s="15" t="str">
        <f t="shared" si="26"/>
        <v/>
      </c>
      <c r="D237" s="12">
        <f>IF(A237="","",IF(variable,IF(OR(A237=1,A237&lt;$I$18*periods_per_year),start_rate,MIN($I$19,IF(MOD(A237-1,$I$21)=0,MAX($I$20,D236+$I$22),D236))),start_rate))</f>
        <v>0.03</v>
      </c>
      <c r="E237" s="13">
        <f t="shared" si="27"/>
        <v>157.16999999999999</v>
      </c>
      <c r="F237" s="13">
        <f>IF(A237="","",IF(A237=nper,J236+E237,MIN(J236+E237,IF(D237=D236,F236,IF($E$8="Acc Bi-Weekly",ROUND((-PMT(((1+D237/CP)^(CP/12))-1,(nper-A237+1)*12/26,J236))/2,2),IF($E$8="Acc Weekly",ROUND((-PMT(((1+D237/CP)^(CP/12))-1,(nper-A237+1)*12/52,J236))/4,2),ROUND(-PMT(((1+D237/CP)^(CP/periods_per_year))-1,nper-A237+1,J236),2)))))))</f>
        <v>711.32</v>
      </c>
      <c r="G237" s="13">
        <f>IF(OR(A237="",A237&lt;$X$2),"",IF(J236&lt;=F237,0,IF(IF(AND(A237&gt;=$X$2,MOD(A237-$X$2,int)=0),$X$3,0)+F237&gt;=J236+E237,J236+E237-F237,IF(AND(A237&gt;=$X$2,MOD(A237-$X$2,int)=0),$X$3,0)+IF(IF(AND(A237&gt;=$X$2,MOD(A237-$X$2,int)=0),$X$3,0)+IF(MOD(A237-$X$6,periods_per_year)=0,$X$5,0)+F237&lt;J236+E237,IF(MOD(A237-$X$6,periods_per_year)=0,$X$5,0),J236+E237-IF(AND(A237&gt;=$X$2,MOD(A237-$X$2,int)=0),$X$3,0)-F237))))</f>
        <v>0</v>
      </c>
      <c r="H237" s="14"/>
      <c r="I237" s="13">
        <f t="shared" si="28"/>
        <v>554.15000000000009</v>
      </c>
      <c r="J237" s="13">
        <f t="shared" si="29"/>
        <v>62313.059999999932</v>
      </c>
      <c r="M237" s="17">
        <f>IF(S236="","",IF(OR(M236&gt;=nper,ROUND(S236,2)&lt;=0),"",M236+1))</f>
        <v>194</v>
      </c>
      <c r="N237" s="18">
        <f>IF(M237="","",IF(OR(periods_per_year=26,periods_per_year=52),IF(periods_per_year=26,IF(M237=1,fpdate,N236+14),IF(periods_per_year=52,IF(M237=1,fpdate,N236+7),"n/a")),IF(periods_per_year=24,DATE(YEAR(fpdate),MONTH(fpdate)+(M237-1)/2+IF(AND(DAY(fpdate)&gt;=15,MOD(M237,2)=0),1,0),IF(MOD(M237,2)=0,IF(DAY(fpdate)&gt;=15,DAY(fpdate)-14,DAY(fpdate)+14),DAY(fpdate))),IF(DAY(DATE(YEAR(fpdate),MONTH(fpdate)+M237-1,DAY(fpdate)))&lt;&gt;DAY(fpdate),DATE(YEAR(fpdate),MONTH(fpdate)+M237,0),DATE(YEAR(fpdate),MONTH(fpdate)+M237-1,DAY(fpdate))))))</f>
        <v>49341</v>
      </c>
      <c r="O237" s="19">
        <f>IF(M237="","",IF(variable,IF(M237&lt;MortgageCalculator!$I$18*periods_per_year,start_rate,IF(MortgageCalculator!$I$22&gt;=0,MIN(MortgageCalculator!$I$19,start_rate+MortgageCalculator!$I$22*ROUNDUP((M237-MortgageCalculator!$I$18*periods_per_year)/MortgageCalculator!$I$21,0)),MAX(MortgageCalculator!$I$20,start_rate+MortgageCalculator!$I$22*ROUNDUP((M237-MortgageCalculator!$I$18*periods_per_year)/MortgageCalculator!$I$21,0)))),start_rate))</f>
        <v>0.03</v>
      </c>
      <c r="P237" s="20">
        <f>IF(M237="","",ROUND((((1+O237/CP)^(CP/periods_per_year))-1)*S236,2))</f>
        <v>166.77</v>
      </c>
      <c r="Q237" s="20">
        <f>IF(M237="","",IF(M237=nper,S236+P237,MIN(S236+P237,IF(O237=O236,Q236,ROUND(-PMT(((1+O237/CP)^(CP/periods_per_year))-1,nper-M237+1,S236),2)))))</f>
        <v>711.32</v>
      </c>
      <c r="R237" s="20">
        <f t="shared" si="30"/>
        <v>544.55000000000007</v>
      </c>
      <c r="S237" s="20">
        <f t="shared" si="31"/>
        <v>66163.219999999928</v>
      </c>
    </row>
    <row r="238" spans="1:19" x14ac:dyDescent="0.2">
      <c r="A238" s="10">
        <f t="shared" si="24"/>
        <v>202</v>
      </c>
      <c r="B238" s="11">
        <f t="shared" si="25"/>
        <v>49583</v>
      </c>
      <c r="C238" s="15" t="str">
        <f t="shared" si="26"/>
        <v/>
      </c>
      <c r="D238" s="12">
        <f>IF(A238="","",IF(variable,IF(OR(A238=1,A238&lt;$I$18*periods_per_year),start_rate,MIN($I$19,IF(MOD(A238-1,$I$21)=0,MAX($I$20,D237+$I$22),D237))),start_rate))</f>
        <v>0.03</v>
      </c>
      <c r="E238" s="13">
        <f t="shared" si="27"/>
        <v>155.78</v>
      </c>
      <c r="F238" s="13">
        <f>IF(A238="","",IF(A238=nper,J237+E238,MIN(J237+E238,IF(D238=D237,F237,IF($E$8="Acc Bi-Weekly",ROUND((-PMT(((1+D238/CP)^(CP/12))-1,(nper-A238+1)*12/26,J237))/2,2),IF($E$8="Acc Weekly",ROUND((-PMT(((1+D238/CP)^(CP/12))-1,(nper-A238+1)*12/52,J237))/4,2),ROUND(-PMT(((1+D238/CP)^(CP/periods_per_year))-1,nper-A238+1,J237),2)))))))</f>
        <v>711.32</v>
      </c>
      <c r="G238" s="13">
        <f>IF(OR(A238="",A238&lt;$X$2),"",IF(J237&lt;=F238,0,IF(IF(AND(A238&gt;=$X$2,MOD(A238-$X$2,int)=0),$X$3,0)+F238&gt;=J237+E238,J237+E238-F238,IF(AND(A238&gt;=$X$2,MOD(A238-$X$2,int)=0),$X$3,0)+IF(IF(AND(A238&gt;=$X$2,MOD(A238-$X$2,int)=0),$X$3,0)+IF(MOD(A238-$X$6,periods_per_year)=0,$X$5,0)+F238&lt;J237+E238,IF(MOD(A238-$X$6,periods_per_year)=0,$X$5,0),J237+E238-IF(AND(A238&gt;=$X$2,MOD(A238-$X$2,int)=0),$X$3,0)-F238))))</f>
        <v>0</v>
      </c>
      <c r="H238" s="14"/>
      <c r="I238" s="13">
        <f t="shared" si="28"/>
        <v>555.54000000000008</v>
      </c>
      <c r="J238" s="13">
        <f t="shared" si="29"/>
        <v>61757.519999999931</v>
      </c>
      <c r="M238" s="17">
        <f>IF(S237="","",IF(OR(M237&gt;=nper,ROUND(S237,2)&lt;=0),"",M237+1))</f>
        <v>195</v>
      </c>
      <c r="N238" s="18">
        <f>IF(M238="","",IF(OR(periods_per_year=26,periods_per_year=52),IF(periods_per_year=26,IF(M238=1,fpdate,N237+14),IF(periods_per_year=52,IF(M238=1,fpdate,N237+7),"n/a")),IF(periods_per_year=24,DATE(YEAR(fpdate),MONTH(fpdate)+(M238-1)/2+IF(AND(DAY(fpdate)&gt;=15,MOD(M238,2)=0),1,0),IF(MOD(M238,2)=0,IF(DAY(fpdate)&gt;=15,DAY(fpdate)-14,DAY(fpdate)+14),DAY(fpdate))),IF(DAY(DATE(YEAR(fpdate),MONTH(fpdate)+M238-1,DAY(fpdate)))&lt;&gt;DAY(fpdate),DATE(YEAR(fpdate),MONTH(fpdate)+M238,0),DATE(YEAR(fpdate),MONTH(fpdate)+M238-1,DAY(fpdate))))))</f>
        <v>49369</v>
      </c>
      <c r="O238" s="19">
        <f>IF(M238="","",IF(variable,IF(M238&lt;MortgageCalculator!$I$18*periods_per_year,start_rate,IF(MortgageCalculator!$I$22&gt;=0,MIN(MortgageCalculator!$I$19,start_rate+MortgageCalculator!$I$22*ROUNDUP((M238-MortgageCalculator!$I$18*periods_per_year)/MortgageCalculator!$I$21,0)),MAX(MortgageCalculator!$I$20,start_rate+MortgageCalculator!$I$22*ROUNDUP((M238-MortgageCalculator!$I$18*periods_per_year)/MortgageCalculator!$I$21,0)))),start_rate))</f>
        <v>0.03</v>
      </c>
      <c r="P238" s="20">
        <f>IF(M238="","",ROUND((((1+O238/CP)^(CP/periods_per_year))-1)*S237,2))</f>
        <v>165.41</v>
      </c>
      <c r="Q238" s="20">
        <f>IF(M238="","",IF(M238=nper,S237+P238,MIN(S237+P238,IF(O238=O237,Q237,ROUND(-PMT(((1+O238/CP)^(CP/periods_per_year))-1,nper-M238+1,S237),2)))))</f>
        <v>711.32</v>
      </c>
      <c r="R238" s="20">
        <f t="shared" si="30"/>
        <v>545.91000000000008</v>
      </c>
      <c r="S238" s="20">
        <f t="shared" si="31"/>
        <v>65617.309999999925</v>
      </c>
    </row>
    <row r="239" spans="1:19" x14ac:dyDescent="0.2">
      <c r="A239" s="10">
        <f t="shared" si="24"/>
        <v>203</v>
      </c>
      <c r="B239" s="11">
        <f t="shared" si="25"/>
        <v>49614</v>
      </c>
      <c r="C239" s="15" t="str">
        <f t="shared" si="26"/>
        <v/>
      </c>
      <c r="D239" s="12">
        <f>IF(A239="","",IF(variable,IF(OR(A239=1,A239&lt;$I$18*periods_per_year),start_rate,MIN($I$19,IF(MOD(A239-1,$I$21)=0,MAX($I$20,D238+$I$22),D238))),start_rate))</f>
        <v>0.03</v>
      </c>
      <c r="E239" s="13">
        <f t="shared" si="27"/>
        <v>154.38999999999999</v>
      </c>
      <c r="F239" s="13">
        <f>IF(A239="","",IF(A239=nper,J238+E239,MIN(J238+E239,IF(D239=D238,F238,IF($E$8="Acc Bi-Weekly",ROUND((-PMT(((1+D239/CP)^(CP/12))-1,(nper-A239+1)*12/26,J238))/2,2),IF($E$8="Acc Weekly",ROUND((-PMT(((1+D239/CP)^(CP/12))-1,(nper-A239+1)*12/52,J238))/4,2),ROUND(-PMT(((1+D239/CP)^(CP/periods_per_year))-1,nper-A239+1,J238),2)))))))</f>
        <v>711.32</v>
      </c>
      <c r="G239" s="13">
        <f>IF(OR(A239="",A239&lt;$X$2),"",IF(J238&lt;=F239,0,IF(IF(AND(A239&gt;=$X$2,MOD(A239-$X$2,int)=0),$X$3,0)+F239&gt;=J238+E239,J238+E239-F239,IF(AND(A239&gt;=$X$2,MOD(A239-$X$2,int)=0),$X$3,0)+IF(IF(AND(A239&gt;=$X$2,MOD(A239-$X$2,int)=0),$X$3,0)+IF(MOD(A239-$X$6,periods_per_year)=0,$X$5,0)+F239&lt;J238+E239,IF(MOD(A239-$X$6,periods_per_year)=0,$X$5,0),J238+E239-IF(AND(A239&gt;=$X$2,MOD(A239-$X$2,int)=0),$X$3,0)-F239))))</f>
        <v>0</v>
      </c>
      <c r="H239" s="14"/>
      <c r="I239" s="13">
        <f t="shared" si="28"/>
        <v>556.93000000000006</v>
      </c>
      <c r="J239" s="13">
        <f t="shared" si="29"/>
        <v>61200.589999999931</v>
      </c>
      <c r="M239" s="17">
        <f>IF(S238="","",IF(OR(M238&gt;=nper,ROUND(S238,2)&lt;=0),"",M238+1))</f>
        <v>196</v>
      </c>
      <c r="N239" s="18">
        <f>IF(M239="","",IF(OR(periods_per_year=26,periods_per_year=52),IF(periods_per_year=26,IF(M239=1,fpdate,N238+14),IF(periods_per_year=52,IF(M239=1,fpdate,N238+7),"n/a")),IF(periods_per_year=24,DATE(YEAR(fpdate),MONTH(fpdate)+(M239-1)/2+IF(AND(DAY(fpdate)&gt;=15,MOD(M239,2)=0),1,0),IF(MOD(M239,2)=0,IF(DAY(fpdate)&gt;=15,DAY(fpdate)-14,DAY(fpdate)+14),DAY(fpdate))),IF(DAY(DATE(YEAR(fpdate),MONTH(fpdate)+M239-1,DAY(fpdate)))&lt;&gt;DAY(fpdate),DATE(YEAR(fpdate),MONTH(fpdate)+M239,0),DATE(YEAR(fpdate),MONTH(fpdate)+M239-1,DAY(fpdate))))))</f>
        <v>49400</v>
      </c>
      <c r="O239" s="19">
        <f>IF(M239="","",IF(variable,IF(M239&lt;MortgageCalculator!$I$18*periods_per_year,start_rate,IF(MortgageCalculator!$I$22&gt;=0,MIN(MortgageCalculator!$I$19,start_rate+MortgageCalculator!$I$22*ROUNDUP((M239-MortgageCalculator!$I$18*periods_per_year)/MortgageCalculator!$I$21,0)),MAX(MortgageCalculator!$I$20,start_rate+MortgageCalculator!$I$22*ROUNDUP((M239-MortgageCalculator!$I$18*periods_per_year)/MortgageCalculator!$I$21,0)))),start_rate))</f>
        <v>0.03</v>
      </c>
      <c r="P239" s="20">
        <f>IF(M239="","",ROUND((((1+O239/CP)^(CP/periods_per_year))-1)*S238,2))</f>
        <v>164.04</v>
      </c>
      <c r="Q239" s="20">
        <f>IF(M239="","",IF(M239=nper,S238+P239,MIN(S238+P239,IF(O239=O238,Q238,ROUND(-PMT(((1+O239/CP)^(CP/periods_per_year))-1,nper-M239+1,S238),2)))))</f>
        <v>711.32</v>
      </c>
      <c r="R239" s="20">
        <f t="shared" si="30"/>
        <v>547.28000000000009</v>
      </c>
      <c r="S239" s="20">
        <f t="shared" si="31"/>
        <v>65070.029999999926</v>
      </c>
    </row>
    <row r="240" spans="1:19" x14ac:dyDescent="0.2">
      <c r="A240" s="10">
        <f t="shared" si="24"/>
        <v>204</v>
      </c>
      <c r="B240" s="11">
        <f t="shared" si="25"/>
        <v>49644</v>
      </c>
      <c r="C240" s="15">
        <f t="shared" si="26"/>
        <v>17</v>
      </c>
      <c r="D240" s="12">
        <f>IF(A240="","",IF(variable,IF(OR(A240=1,A240&lt;$I$18*periods_per_year),start_rate,MIN($I$19,IF(MOD(A240-1,$I$21)=0,MAX($I$20,D239+$I$22),D239))),start_rate))</f>
        <v>0.03</v>
      </c>
      <c r="E240" s="13">
        <f t="shared" si="27"/>
        <v>153</v>
      </c>
      <c r="F240" s="13">
        <f>IF(A240="","",IF(A240=nper,J239+E240,MIN(J239+E240,IF(D240=D239,F239,IF($E$8="Acc Bi-Weekly",ROUND((-PMT(((1+D240/CP)^(CP/12))-1,(nper-A240+1)*12/26,J239))/2,2),IF($E$8="Acc Weekly",ROUND((-PMT(((1+D240/CP)^(CP/12))-1,(nper-A240+1)*12/52,J239))/4,2),ROUND(-PMT(((1+D240/CP)^(CP/periods_per_year))-1,nper-A240+1,J239),2)))))))</f>
        <v>711.32</v>
      </c>
      <c r="G240" s="13">
        <f>IF(OR(A240="",A240&lt;$X$2),"",IF(J239&lt;=F240,0,IF(IF(AND(A240&gt;=$X$2,MOD(A240-$X$2,int)=0),$X$3,0)+F240&gt;=J239+E240,J239+E240-F240,IF(AND(A240&gt;=$X$2,MOD(A240-$X$2,int)=0),$X$3,0)+IF(IF(AND(A240&gt;=$X$2,MOD(A240-$X$2,int)=0),$X$3,0)+IF(MOD(A240-$X$6,periods_per_year)=0,$X$5,0)+F240&lt;J239+E240,IF(MOD(A240-$X$6,periods_per_year)=0,$X$5,0),J239+E240-IF(AND(A240&gt;=$X$2,MOD(A240-$X$2,int)=0),$X$3,0)-F240))))</f>
        <v>0</v>
      </c>
      <c r="H240" s="14"/>
      <c r="I240" s="13">
        <f t="shared" si="28"/>
        <v>558.32000000000005</v>
      </c>
      <c r="J240" s="13">
        <f t="shared" si="29"/>
        <v>60642.269999999931</v>
      </c>
      <c r="M240" s="17">
        <f>IF(S239="","",IF(OR(M239&gt;=nper,ROUND(S239,2)&lt;=0),"",M239+1))</f>
        <v>197</v>
      </c>
      <c r="N240" s="18">
        <f>IF(M240="","",IF(OR(periods_per_year=26,periods_per_year=52),IF(periods_per_year=26,IF(M240=1,fpdate,N239+14),IF(periods_per_year=52,IF(M240=1,fpdate,N239+7),"n/a")),IF(periods_per_year=24,DATE(YEAR(fpdate),MONTH(fpdate)+(M240-1)/2+IF(AND(DAY(fpdate)&gt;=15,MOD(M240,2)=0),1,0),IF(MOD(M240,2)=0,IF(DAY(fpdate)&gt;=15,DAY(fpdate)-14,DAY(fpdate)+14),DAY(fpdate))),IF(DAY(DATE(YEAR(fpdate),MONTH(fpdate)+M240-1,DAY(fpdate)))&lt;&gt;DAY(fpdate),DATE(YEAR(fpdate),MONTH(fpdate)+M240,0),DATE(YEAR(fpdate),MONTH(fpdate)+M240-1,DAY(fpdate))))))</f>
        <v>49430</v>
      </c>
      <c r="O240" s="19">
        <f>IF(M240="","",IF(variable,IF(M240&lt;MortgageCalculator!$I$18*periods_per_year,start_rate,IF(MortgageCalculator!$I$22&gt;=0,MIN(MortgageCalculator!$I$19,start_rate+MortgageCalculator!$I$22*ROUNDUP((M240-MortgageCalculator!$I$18*periods_per_year)/MortgageCalculator!$I$21,0)),MAX(MortgageCalculator!$I$20,start_rate+MortgageCalculator!$I$22*ROUNDUP((M240-MortgageCalculator!$I$18*periods_per_year)/MortgageCalculator!$I$21,0)))),start_rate))</f>
        <v>0.03</v>
      </c>
      <c r="P240" s="20">
        <f>IF(M240="","",ROUND((((1+O240/CP)^(CP/periods_per_year))-1)*S239,2))</f>
        <v>162.68</v>
      </c>
      <c r="Q240" s="20">
        <f>IF(M240="","",IF(M240=nper,S239+P240,MIN(S239+P240,IF(O240=O239,Q239,ROUND(-PMT(((1+O240/CP)^(CP/periods_per_year))-1,nper-M240+1,S239),2)))))</f>
        <v>711.32</v>
      </c>
      <c r="R240" s="20">
        <f t="shared" si="30"/>
        <v>548.6400000000001</v>
      </c>
      <c r="S240" s="20">
        <f t="shared" si="31"/>
        <v>64521.389999999927</v>
      </c>
    </row>
    <row r="241" spans="1:19" x14ac:dyDescent="0.2">
      <c r="A241" s="10">
        <f t="shared" si="24"/>
        <v>205</v>
      </c>
      <c r="B241" s="11">
        <f t="shared" si="25"/>
        <v>49675</v>
      </c>
      <c r="C241" s="15" t="str">
        <f t="shared" si="26"/>
        <v/>
      </c>
      <c r="D241" s="12">
        <f>IF(A241="","",IF(variable,IF(OR(A241=1,A241&lt;$I$18*periods_per_year),start_rate,MIN($I$19,IF(MOD(A241-1,$I$21)=0,MAX($I$20,D240+$I$22),D240))),start_rate))</f>
        <v>0.03</v>
      </c>
      <c r="E241" s="13">
        <f t="shared" si="27"/>
        <v>151.61000000000001</v>
      </c>
      <c r="F241" s="13">
        <f>IF(A241="","",IF(A241=nper,J240+E241,MIN(J240+E241,IF(D241=D240,F240,IF($E$8="Acc Bi-Weekly",ROUND((-PMT(((1+D241/CP)^(CP/12))-1,(nper-A241+1)*12/26,J240))/2,2),IF($E$8="Acc Weekly",ROUND((-PMT(((1+D241/CP)^(CP/12))-1,(nper-A241+1)*12/52,J240))/4,2),ROUND(-PMT(((1+D241/CP)^(CP/periods_per_year))-1,nper-A241+1,J240),2)))))))</f>
        <v>711.32</v>
      </c>
      <c r="G241" s="13">
        <f>IF(OR(A241="",A241&lt;$X$2),"",IF(J240&lt;=F241,0,IF(IF(AND(A241&gt;=$X$2,MOD(A241-$X$2,int)=0),$X$3,0)+F241&gt;=J240+E241,J240+E241-F241,IF(AND(A241&gt;=$X$2,MOD(A241-$X$2,int)=0),$X$3,0)+IF(IF(AND(A241&gt;=$X$2,MOD(A241-$X$2,int)=0),$X$3,0)+IF(MOD(A241-$X$6,periods_per_year)=0,$X$5,0)+F241&lt;J240+E241,IF(MOD(A241-$X$6,periods_per_year)=0,$X$5,0),J240+E241-IF(AND(A241&gt;=$X$2,MOD(A241-$X$2,int)=0),$X$3,0)-F241))))</f>
        <v>0</v>
      </c>
      <c r="H241" s="14"/>
      <c r="I241" s="13">
        <f t="shared" si="28"/>
        <v>559.71</v>
      </c>
      <c r="J241" s="13">
        <f t="shared" si="29"/>
        <v>60082.559999999932</v>
      </c>
      <c r="M241" s="17">
        <f>IF(S240="","",IF(OR(M240&gt;=nper,ROUND(S240,2)&lt;=0),"",M240+1))</f>
        <v>198</v>
      </c>
      <c r="N241" s="18">
        <f>IF(M241="","",IF(OR(periods_per_year=26,periods_per_year=52),IF(periods_per_year=26,IF(M241=1,fpdate,N240+14),IF(periods_per_year=52,IF(M241=1,fpdate,N240+7),"n/a")),IF(periods_per_year=24,DATE(YEAR(fpdate),MONTH(fpdate)+(M241-1)/2+IF(AND(DAY(fpdate)&gt;=15,MOD(M241,2)=0),1,0),IF(MOD(M241,2)=0,IF(DAY(fpdate)&gt;=15,DAY(fpdate)-14,DAY(fpdate)+14),DAY(fpdate))),IF(DAY(DATE(YEAR(fpdate),MONTH(fpdate)+M241-1,DAY(fpdate)))&lt;&gt;DAY(fpdate),DATE(YEAR(fpdate),MONTH(fpdate)+M241,0),DATE(YEAR(fpdate),MONTH(fpdate)+M241-1,DAY(fpdate))))))</f>
        <v>49461</v>
      </c>
      <c r="O241" s="19">
        <f>IF(M241="","",IF(variable,IF(M241&lt;MortgageCalculator!$I$18*periods_per_year,start_rate,IF(MortgageCalculator!$I$22&gt;=0,MIN(MortgageCalculator!$I$19,start_rate+MortgageCalculator!$I$22*ROUNDUP((M241-MortgageCalculator!$I$18*periods_per_year)/MortgageCalculator!$I$21,0)),MAX(MortgageCalculator!$I$20,start_rate+MortgageCalculator!$I$22*ROUNDUP((M241-MortgageCalculator!$I$18*periods_per_year)/MortgageCalculator!$I$21,0)))),start_rate))</f>
        <v>0.03</v>
      </c>
      <c r="P241" s="20">
        <f>IF(M241="","",ROUND((((1+O241/CP)^(CP/periods_per_year))-1)*S240,2))</f>
        <v>161.30000000000001</v>
      </c>
      <c r="Q241" s="20">
        <f>IF(M241="","",IF(M241=nper,S240+P241,MIN(S240+P241,IF(O241=O240,Q240,ROUND(-PMT(((1+O241/CP)^(CP/periods_per_year))-1,nper-M241+1,S240),2)))))</f>
        <v>711.32</v>
      </c>
      <c r="R241" s="20">
        <f t="shared" si="30"/>
        <v>550.02</v>
      </c>
      <c r="S241" s="20">
        <f t="shared" si="31"/>
        <v>63971.36999999993</v>
      </c>
    </row>
    <row r="242" spans="1:19" x14ac:dyDescent="0.2">
      <c r="A242" s="10">
        <f t="shared" si="24"/>
        <v>206</v>
      </c>
      <c r="B242" s="11">
        <f t="shared" si="25"/>
        <v>49706</v>
      </c>
      <c r="C242" s="15" t="str">
        <f t="shared" si="26"/>
        <v/>
      </c>
      <c r="D242" s="12">
        <f>IF(A242="","",IF(variable,IF(OR(A242=1,A242&lt;$I$18*periods_per_year),start_rate,MIN($I$19,IF(MOD(A242-1,$I$21)=0,MAX($I$20,D241+$I$22),D241))),start_rate))</f>
        <v>0.03</v>
      </c>
      <c r="E242" s="13">
        <f t="shared" si="27"/>
        <v>150.21</v>
      </c>
      <c r="F242" s="13">
        <f>IF(A242="","",IF(A242=nper,J241+E242,MIN(J241+E242,IF(D242=D241,F241,IF($E$8="Acc Bi-Weekly",ROUND((-PMT(((1+D242/CP)^(CP/12))-1,(nper-A242+1)*12/26,J241))/2,2),IF($E$8="Acc Weekly",ROUND((-PMT(((1+D242/CP)^(CP/12))-1,(nper-A242+1)*12/52,J241))/4,2),ROUND(-PMT(((1+D242/CP)^(CP/periods_per_year))-1,nper-A242+1,J241),2)))))))</f>
        <v>711.32</v>
      </c>
      <c r="G242" s="13">
        <f>IF(OR(A242="",A242&lt;$X$2),"",IF(J241&lt;=F242,0,IF(IF(AND(A242&gt;=$X$2,MOD(A242-$X$2,int)=0),$X$3,0)+F242&gt;=J241+E242,J241+E242-F242,IF(AND(A242&gt;=$X$2,MOD(A242-$X$2,int)=0),$X$3,0)+IF(IF(AND(A242&gt;=$X$2,MOD(A242-$X$2,int)=0),$X$3,0)+IF(MOD(A242-$X$6,periods_per_year)=0,$X$5,0)+F242&lt;J241+E242,IF(MOD(A242-$X$6,periods_per_year)=0,$X$5,0),J241+E242-IF(AND(A242&gt;=$X$2,MOD(A242-$X$2,int)=0),$X$3,0)-F242))))</f>
        <v>0</v>
      </c>
      <c r="H242" s="14"/>
      <c r="I242" s="13">
        <f t="shared" si="28"/>
        <v>561.11</v>
      </c>
      <c r="J242" s="13">
        <f t="shared" si="29"/>
        <v>59521.449999999932</v>
      </c>
      <c r="M242" s="17">
        <f>IF(S241="","",IF(OR(M241&gt;=nper,ROUND(S241,2)&lt;=0),"",M241+1))</f>
        <v>199</v>
      </c>
      <c r="N242" s="18">
        <f>IF(M242="","",IF(OR(periods_per_year=26,periods_per_year=52),IF(periods_per_year=26,IF(M242=1,fpdate,N241+14),IF(periods_per_year=52,IF(M242=1,fpdate,N241+7),"n/a")),IF(periods_per_year=24,DATE(YEAR(fpdate),MONTH(fpdate)+(M242-1)/2+IF(AND(DAY(fpdate)&gt;=15,MOD(M242,2)=0),1,0),IF(MOD(M242,2)=0,IF(DAY(fpdate)&gt;=15,DAY(fpdate)-14,DAY(fpdate)+14),DAY(fpdate))),IF(DAY(DATE(YEAR(fpdate),MONTH(fpdate)+M242-1,DAY(fpdate)))&lt;&gt;DAY(fpdate),DATE(YEAR(fpdate),MONTH(fpdate)+M242,0),DATE(YEAR(fpdate),MONTH(fpdate)+M242-1,DAY(fpdate))))))</f>
        <v>49491</v>
      </c>
      <c r="O242" s="19">
        <f>IF(M242="","",IF(variable,IF(M242&lt;MortgageCalculator!$I$18*periods_per_year,start_rate,IF(MortgageCalculator!$I$22&gt;=0,MIN(MortgageCalculator!$I$19,start_rate+MortgageCalculator!$I$22*ROUNDUP((M242-MortgageCalculator!$I$18*periods_per_year)/MortgageCalculator!$I$21,0)),MAX(MortgageCalculator!$I$20,start_rate+MortgageCalculator!$I$22*ROUNDUP((M242-MortgageCalculator!$I$18*periods_per_year)/MortgageCalculator!$I$21,0)))),start_rate))</f>
        <v>0.03</v>
      </c>
      <c r="P242" s="20">
        <f>IF(M242="","",ROUND((((1+O242/CP)^(CP/periods_per_year))-1)*S241,2))</f>
        <v>159.93</v>
      </c>
      <c r="Q242" s="20">
        <f>IF(M242="","",IF(M242=nper,S241+P242,MIN(S241+P242,IF(O242=O241,Q241,ROUND(-PMT(((1+O242/CP)^(CP/periods_per_year))-1,nper-M242+1,S241),2)))))</f>
        <v>711.32</v>
      </c>
      <c r="R242" s="20">
        <f t="shared" si="30"/>
        <v>551.3900000000001</v>
      </c>
      <c r="S242" s="20">
        <f t="shared" si="31"/>
        <v>63419.97999999993</v>
      </c>
    </row>
    <row r="243" spans="1:19" x14ac:dyDescent="0.2">
      <c r="A243" s="10">
        <f t="shared" si="24"/>
        <v>207</v>
      </c>
      <c r="B243" s="11">
        <f t="shared" si="25"/>
        <v>49735</v>
      </c>
      <c r="C243" s="15" t="str">
        <f t="shared" si="26"/>
        <v/>
      </c>
      <c r="D243" s="12">
        <f>IF(A243="","",IF(variable,IF(OR(A243=1,A243&lt;$I$18*periods_per_year),start_rate,MIN($I$19,IF(MOD(A243-1,$I$21)=0,MAX($I$20,D242+$I$22),D242))),start_rate))</f>
        <v>0.03</v>
      </c>
      <c r="E243" s="13">
        <f t="shared" si="27"/>
        <v>148.80000000000001</v>
      </c>
      <c r="F243" s="13">
        <f>IF(A243="","",IF(A243=nper,J242+E243,MIN(J242+E243,IF(D243=D242,F242,IF($E$8="Acc Bi-Weekly",ROUND((-PMT(((1+D243/CP)^(CP/12))-1,(nper-A243+1)*12/26,J242))/2,2),IF($E$8="Acc Weekly",ROUND((-PMT(((1+D243/CP)^(CP/12))-1,(nper-A243+1)*12/52,J242))/4,2),ROUND(-PMT(((1+D243/CP)^(CP/periods_per_year))-1,nper-A243+1,J242),2)))))))</f>
        <v>711.32</v>
      </c>
      <c r="G243" s="13">
        <f>IF(OR(A243="",A243&lt;$X$2),"",IF(J242&lt;=F243,0,IF(IF(AND(A243&gt;=$X$2,MOD(A243-$X$2,int)=0),$X$3,0)+F243&gt;=J242+E243,J242+E243-F243,IF(AND(A243&gt;=$X$2,MOD(A243-$X$2,int)=0),$X$3,0)+IF(IF(AND(A243&gt;=$X$2,MOD(A243-$X$2,int)=0),$X$3,0)+IF(MOD(A243-$X$6,periods_per_year)=0,$X$5,0)+F243&lt;J242+E243,IF(MOD(A243-$X$6,periods_per_year)=0,$X$5,0),J242+E243-IF(AND(A243&gt;=$X$2,MOD(A243-$X$2,int)=0),$X$3,0)-F243))))</f>
        <v>0</v>
      </c>
      <c r="H243" s="14"/>
      <c r="I243" s="13">
        <f t="shared" si="28"/>
        <v>562.52</v>
      </c>
      <c r="J243" s="13">
        <f t="shared" si="29"/>
        <v>58958.929999999935</v>
      </c>
      <c r="M243" s="17">
        <f>IF(S242="","",IF(OR(M242&gt;=nper,ROUND(S242,2)&lt;=0),"",M242+1))</f>
        <v>200</v>
      </c>
      <c r="N243" s="18">
        <f>IF(M243="","",IF(OR(periods_per_year=26,periods_per_year=52),IF(periods_per_year=26,IF(M243=1,fpdate,N242+14),IF(periods_per_year=52,IF(M243=1,fpdate,N242+7),"n/a")),IF(periods_per_year=24,DATE(YEAR(fpdate),MONTH(fpdate)+(M243-1)/2+IF(AND(DAY(fpdate)&gt;=15,MOD(M243,2)=0),1,0),IF(MOD(M243,2)=0,IF(DAY(fpdate)&gt;=15,DAY(fpdate)-14,DAY(fpdate)+14),DAY(fpdate))),IF(DAY(DATE(YEAR(fpdate),MONTH(fpdate)+M243-1,DAY(fpdate)))&lt;&gt;DAY(fpdate),DATE(YEAR(fpdate),MONTH(fpdate)+M243,0),DATE(YEAR(fpdate),MONTH(fpdate)+M243-1,DAY(fpdate))))))</f>
        <v>49522</v>
      </c>
      <c r="O243" s="19">
        <f>IF(M243="","",IF(variable,IF(M243&lt;MortgageCalculator!$I$18*periods_per_year,start_rate,IF(MortgageCalculator!$I$22&gt;=0,MIN(MortgageCalculator!$I$19,start_rate+MortgageCalculator!$I$22*ROUNDUP((M243-MortgageCalculator!$I$18*periods_per_year)/MortgageCalculator!$I$21,0)),MAX(MortgageCalculator!$I$20,start_rate+MortgageCalculator!$I$22*ROUNDUP((M243-MortgageCalculator!$I$18*periods_per_year)/MortgageCalculator!$I$21,0)))),start_rate))</f>
        <v>0.03</v>
      </c>
      <c r="P243" s="20">
        <f>IF(M243="","",ROUND((((1+O243/CP)^(CP/periods_per_year))-1)*S242,2))</f>
        <v>158.55000000000001</v>
      </c>
      <c r="Q243" s="20">
        <f>IF(M243="","",IF(M243=nper,S242+P243,MIN(S242+P243,IF(O243=O242,Q242,ROUND(-PMT(((1+O243/CP)^(CP/periods_per_year))-1,nper-M243+1,S242),2)))))</f>
        <v>711.32</v>
      </c>
      <c r="R243" s="20">
        <f t="shared" si="30"/>
        <v>552.77</v>
      </c>
      <c r="S243" s="20">
        <f t="shared" si="31"/>
        <v>62867.209999999934</v>
      </c>
    </row>
    <row r="244" spans="1:19" x14ac:dyDescent="0.2">
      <c r="A244" s="10">
        <f t="shared" si="24"/>
        <v>208</v>
      </c>
      <c r="B244" s="11">
        <f t="shared" si="25"/>
        <v>49766</v>
      </c>
      <c r="C244" s="15" t="str">
        <f t="shared" si="26"/>
        <v/>
      </c>
      <c r="D244" s="12">
        <f>IF(A244="","",IF(variable,IF(OR(A244=1,A244&lt;$I$18*periods_per_year),start_rate,MIN($I$19,IF(MOD(A244-1,$I$21)=0,MAX($I$20,D243+$I$22),D243))),start_rate))</f>
        <v>0.03</v>
      </c>
      <c r="E244" s="13">
        <f t="shared" si="27"/>
        <v>147.4</v>
      </c>
      <c r="F244" s="13">
        <f>IF(A244="","",IF(A244=nper,J243+E244,MIN(J243+E244,IF(D244=D243,F243,IF($E$8="Acc Bi-Weekly",ROUND((-PMT(((1+D244/CP)^(CP/12))-1,(nper-A244+1)*12/26,J243))/2,2),IF($E$8="Acc Weekly",ROUND((-PMT(((1+D244/CP)^(CP/12))-1,(nper-A244+1)*12/52,J243))/4,2),ROUND(-PMT(((1+D244/CP)^(CP/periods_per_year))-1,nper-A244+1,J243),2)))))))</f>
        <v>711.32</v>
      </c>
      <c r="G244" s="13">
        <f>IF(OR(A244="",A244&lt;$X$2),"",IF(J243&lt;=F244,0,IF(IF(AND(A244&gt;=$X$2,MOD(A244-$X$2,int)=0),$X$3,0)+F244&gt;=J243+E244,J243+E244-F244,IF(AND(A244&gt;=$X$2,MOD(A244-$X$2,int)=0),$X$3,0)+IF(IF(AND(A244&gt;=$X$2,MOD(A244-$X$2,int)=0),$X$3,0)+IF(MOD(A244-$X$6,periods_per_year)=0,$X$5,0)+F244&lt;J243+E244,IF(MOD(A244-$X$6,periods_per_year)=0,$X$5,0),J243+E244-IF(AND(A244&gt;=$X$2,MOD(A244-$X$2,int)=0),$X$3,0)-F244))))</f>
        <v>0</v>
      </c>
      <c r="H244" s="14"/>
      <c r="I244" s="13">
        <f t="shared" si="28"/>
        <v>563.92000000000007</v>
      </c>
      <c r="J244" s="13">
        <f t="shared" si="29"/>
        <v>58395.009999999937</v>
      </c>
      <c r="M244" s="17">
        <f>IF(S243="","",IF(OR(M243&gt;=nper,ROUND(S243,2)&lt;=0),"",M243+1))</f>
        <v>201</v>
      </c>
      <c r="N244" s="18">
        <f>IF(M244="","",IF(OR(periods_per_year=26,periods_per_year=52),IF(periods_per_year=26,IF(M244=1,fpdate,N243+14),IF(periods_per_year=52,IF(M244=1,fpdate,N243+7),"n/a")),IF(periods_per_year=24,DATE(YEAR(fpdate),MONTH(fpdate)+(M244-1)/2+IF(AND(DAY(fpdate)&gt;=15,MOD(M244,2)=0),1,0),IF(MOD(M244,2)=0,IF(DAY(fpdate)&gt;=15,DAY(fpdate)-14,DAY(fpdate)+14),DAY(fpdate))),IF(DAY(DATE(YEAR(fpdate),MONTH(fpdate)+M244-1,DAY(fpdate)))&lt;&gt;DAY(fpdate),DATE(YEAR(fpdate),MONTH(fpdate)+M244,0),DATE(YEAR(fpdate),MONTH(fpdate)+M244-1,DAY(fpdate))))))</f>
        <v>49553</v>
      </c>
      <c r="O244" s="19">
        <f>IF(M244="","",IF(variable,IF(M244&lt;MortgageCalculator!$I$18*periods_per_year,start_rate,IF(MortgageCalculator!$I$22&gt;=0,MIN(MortgageCalculator!$I$19,start_rate+MortgageCalculator!$I$22*ROUNDUP((M244-MortgageCalculator!$I$18*periods_per_year)/MortgageCalculator!$I$21,0)),MAX(MortgageCalculator!$I$20,start_rate+MortgageCalculator!$I$22*ROUNDUP((M244-MortgageCalculator!$I$18*periods_per_year)/MortgageCalculator!$I$21,0)))),start_rate))</f>
        <v>0.03</v>
      </c>
      <c r="P244" s="20">
        <f>IF(M244="","",ROUND((((1+O244/CP)^(CP/periods_per_year))-1)*S243,2))</f>
        <v>157.16999999999999</v>
      </c>
      <c r="Q244" s="20">
        <f>IF(M244="","",IF(M244=nper,S243+P244,MIN(S243+P244,IF(O244=O243,Q243,ROUND(-PMT(((1+O244/CP)^(CP/periods_per_year))-1,nper-M244+1,S243),2)))))</f>
        <v>711.32</v>
      </c>
      <c r="R244" s="20">
        <f t="shared" si="30"/>
        <v>554.15000000000009</v>
      </c>
      <c r="S244" s="20">
        <f t="shared" si="31"/>
        <v>62313.059999999932</v>
      </c>
    </row>
    <row r="245" spans="1:19" x14ac:dyDescent="0.2">
      <c r="A245" s="10">
        <f t="shared" si="24"/>
        <v>209</v>
      </c>
      <c r="B245" s="11">
        <f t="shared" si="25"/>
        <v>49796</v>
      </c>
      <c r="C245" s="15" t="str">
        <f t="shared" si="26"/>
        <v/>
      </c>
      <c r="D245" s="12">
        <f>IF(A245="","",IF(variable,IF(OR(A245=1,A245&lt;$I$18*periods_per_year),start_rate,MIN($I$19,IF(MOD(A245-1,$I$21)=0,MAX($I$20,D244+$I$22),D244))),start_rate))</f>
        <v>0.03</v>
      </c>
      <c r="E245" s="13">
        <f t="shared" si="27"/>
        <v>145.99</v>
      </c>
      <c r="F245" s="13">
        <f>IF(A245="","",IF(A245=nper,J244+E245,MIN(J244+E245,IF(D245=D244,F244,IF($E$8="Acc Bi-Weekly",ROUND((-PMT(((1+D245/CP)^(CP/12))-1,(nper-A245+1)*12/26,J244))/2,2),IF($E$8="Acc Weekly",ROUND((-PMT(((1+D245/CP)^(CP/12))-1,(nper-A245+1)*12/52,J244))/4,2),ROUND(-PMT(((1+D245/CP)^(CP/periods_per_year))-1,nper-A245+1,J244),2)))))))</f>
        <v>711.32</v>
      </c>
      <c r="G245" s="13">
        <f>IF(OR(A245="",A245&lt;$X$2),"",IF(J244&lt;=F245,0,IF(IF(AND(A245&gt;=$X$2,MOD(A245-$X$2,int)=0),$X$3,0)+F245&gt;=J244+E245,J244+E245-F245,IF(AND(A245&gt;=$X$2,MOD(A245-$X$2,int)=0),$X$3,0)+IF(IF(AND(A245&gt;=$X$2,MOD(A245-$X$2,int)=0),$X$3,0)+IF(MOD(A245-$X$6,periods_per_year)=0,$X$5,0)+F245&lt;J244+E245,IF(MOD(A245-$X$6,periods_per_year)=0,$X$5,0),J244+E245-IF(AND(A245&gt;=$X$2,MOD(A245-$X$2,int)=0),$X$3,0)-F245))))</f>
        <v>0</v>
      </c>
      <c r="H245" s="14"/>
      <c r="I245" s="13">
        <f t="shared" si="28"/>
        <v>565.33000000000004</v>
      </c>
      <c r="J245" s="13">
        <f t="shared" si="29"/>
        <v>57829.679999999935</v>
      </c>
      <c r="M245" s="17">
        <f>IF(S244="","",IF(OR(M244&gt;=nper,ROUND(S244,2)&lt;=0),"",M244+1))</f>
        <v>202</v>
      </c>
      <c r="N245" s="18">
        <f>IF(M245="","",IF(OR(periods_per_year=26,periods_per_year=52),IF(periods_per_year=26,IF(M245=1,fpdate,N244+14),IF(periods_per_year=52,IF(M245=1,fpdate,N244+7),"n/a")),IF(periods_per_year=24,DATE(YEAR(fpdate),MONTH(fpdate)+(M245-1)/2+IF(AND(DAY(fpdate)&gt;=15,MOD(M245,2)=0),1,0),IF(MOD(M245,2)=0,IF(DAY(fpdate)&gt;=15,DAY(fpdate)-14,DAY(fpdate)+14),DAY(fpdate))),IF(DAY(DATE(YEAR(fpdate),MONTH(fpdate)+M245-1,DAY(fpdate)))&lt;&gt;DAY(fpdate),DATE(YEAR(fpdate),MONTH(fpdate)+M245,0),DATE(YEAR(fpdate),MONTH(fpdate)+M245-1,DAY(fpdate))))))</f>
        <v>49583</v>
      </c>
      <c r="O245" s="19">
        <f>IF(M245="","",IF(variable,IF(M245&lt;MortgageCalculator!$I$18*periods_per_year,start_rate,IF(MortgageCalculator!$I$22&gt;=0,MIN(MortgageCalculator!$I$19,start_rate+MortgageCalculator!$I$22*ROUNDUP((M245-MortgageCalculator!$I$18*periods_per_year)/MortgageCalculator!$I$21,0)),MAX(MortgageCalculator!$I$20,start_rate+MortgageCalculator!$I$22*ROUNDUP((M245-MortgageCalculator!$I$18*periods_per_year)/MortgageCalculator!$I$21,0)))),start_rate))</f>
        <v>0.03</v>
      </c>
      <c r="P245" s="20">
        <f>IF(M245="","",ROUND((((1+O245/CP)^(CP/periods_per_year))-1)*S244,2))</f>
        <v>155.78</v>
      </c>
      <c r="Q245" s="20">
        <f>IF(M245="","",IF(M245=nper,S244+P245,MIN(S244+P245,IF(O245=O244,Q244,ROUND(-PMT(((1+O245/CP)^(CP/periods_per_year))-1,nper-M245+1,S244),2)))))</f>
        <v>711.32</v>
      </c>
      <c r="R245" s="20">
        <f t="shared" si="30"/>
        <v>555.54000000000008</v>
      </c>
      <c r="S245" s="20">
        <f t="shared" si="31"/>
        <v>61757.519999999931</v>
      </c>
    </row>
    <row r="246" spans="1:19" x14ac:dyDescent="0.2">
      <c r="A246" s="10">
        <f t="shared" si="24"/>
        <v>210</v>
      </c>
      <c r="B246" s="11">
        <f t="shared" si="25"/>
        <v>49827</v>
      </c>
      <c r="C246" s="15" t="str">
        <f t="shared" si="26"/>
        <v/>
      </c>
      <c r="D246" s="12">
        <f>IF(A246="","",IF(variable,IF(OR(A246=1,A246&lt;$I$18*periods_per_year),start_rate,MIN($I$19,IF(MOD(A246-1,$I$21)=0,MAX($I$20,D245+$I$22),D245))),start_rate))</f>
        <v>0.03</v>
      </c>
      <c r="E246" s="13">
        <f t="shared" si="27"/>
        <v>144.57</v>
      </c>
      <c r="F246" s="13">
        <f>IF(A246="","",IF(A246=nper,J245+E246,MIN(J245+E246,IF(D246=D245,F245,IF($E$8="Acc Bi-Weekly",ROUND((-PMT(((1+D246/CP)^(CP/12))-1,(nper-A246+1)*12/26,J245))/2,2),IF($E$8="Acc Weekly",ROUND((-PMT(((1+D246/CP)^(CP/12))-1,(nper-A246+1)*12/52,J245))/4,2),ROUND(-PMT(((1+D246/CP)^(CP/periods_per_year))-1,nper-A246+1,J245),2)))))))</f>
        <v>711.32</v>
      </c>
      <c r="G246" s="13">
        <f>IF(OR(A246="",A246&lt;$X$2),"",IF(J245&lt;=F246,0,IF(IF(AND(A246&gt;=$X$2,MOD(A246-$X$2,int)=0),$X$3,0)+F246&gt;=J245+E246,J245+E246-F246,IF(AND(A246&gt;=$X$2,MOD(A246-$X$2,int)=0),$X$3,0)+IF(IF(AND(A246&gt;=$X$2,MOD(A246-$X$2,int)=0),$X$3,0)+IF(MOD(A246-$X$6,periods_per_year)=0,$X$5,0)+F246&lt;J245+E246,IF(MOD(A246-$X$6,periods_per_year)=0,$X$5,0),J245+E246-IF(AND(A246&gt;=$X$2,MOD(A246-$X$2,int)=0),$X$3,0)-F246))))</f>
        <v>0</v>
      </c>
      <c r="H246" s="14"/>
      <c r="I246" s="13">
        <f t="shared" si="28"/>
        <v>566.75</v>
      </c>
      <c r="J246" s="13">
        <f t="shared" si="29"/>
        <v>57262.929999999935</v>
      </c>
      <c r="M246" s="17">
        <f>IF(S245="","",IF(OR(M245&gt;=nper,ROUND(S245,2)&lt;=0),"",M245+1))</f>
        <v>203</v>
      </c>
      <c r="N246" s="18">
        <f>IF(M246="","",IF(OR(periods_per_year=26,periods_per_year=52),IF(periods_per_year=26,IF(M246=1,fpdate,N245+14),IF(periods_per_year=52,IF(M246=1,fpdate,N245+7),"n/a")),IF(periods_per_year=24,DATE(YEAR(fpdate),MONTH(fpdate)+(M246-1)/2+IF(AND(DAY(fpdate)&gt;=15,MOD(M246,2)=0),1,0),IF(MOD(M246,2)=0,IF(DAY(fpdate)&gt;=15,DAY(fpdate)-14,DAY(fpdate)+14),DAY(fpdate))),IF(DAY(DATE(YEAR(fpdate),MONTH(fpdate)+M246-1,DAY(fpdate)))&lt;&gt;DAY(fpdate),DATE(YEAR(fpdate),MONTH(fpdate)+M246,0),DATE(YEAR(fpdate),MONTH(fpdate)+M246-1,DAY(fpdate))))))</f>
        <v>49614</v>
      </c>
      <c r="O246" s="19">
        <f>IF(M246="","",IF(variable,IF(M246&lt;MortgageCalculator!$I$18*periods_per_year,start_rate,IF(MortgageCalculator!$I$22&gt;=0,MIN(MortgageCalculator!$I$19,start_rate+MortgageCalculator!$I$22*ROUNDUP((M246-MortgageCalculator!$I$18*periods_per_year)/MortgageCalculator!$I$21,0)),MAX(MortgageCalculator!$I$20,start_rate+MortgageCalculator!$I$22*ROUNDUP((M246-MortgageCalculator!$I$18*periods_per_year)/MortgageCalculator!$I$21,0)))),start_rate))</f>
        <v>0.03</v>
      </c>
      <c r="P246" s="20">
        <f>IF(M246="","",ROUND((((1+O246/CP)^(CP/periods_per_year))-1)*S245,2))</f>
        <v>154.38999999999999</v>
      </c>
      <c r="Q246" s="20">
        <f>IF(M246="","",IF(M246=nper,S245+P246,MIN(S245+P246,IF(O246=O245,Q245,ROUND(-PMT(((1+O246/CP)^(CP/periods_per_year))-1,nper-M246+1,S245),2)))))</f>
        <v>711.32</v>
      </c>
      <c r="R246" s="20">
        <f t="shared" si="30"/>
        <v>556.93000000000006</v>
      </c>
      <c r="S246" s="20">
        <f t="shared" si="31"/>
        <v>61200.589999999931</v>
      </c>
    </row>
    <row r="247" spans="1:19" x14ac:dyDescent="0.2">
      <c r="A247" s="10">
        <f t="shared" si="24"/>
        <v>211</v>
      </c>
      <c r="B247" s="11">
        <f t="shared" si="25"/>
        <v>49857</v>
      </c>
      <c r="C247" s="15" t="str">
        <f t="shared" si="26"/>
        <v/>
      </c>
      <c r="D247" s="12">
        <f>IF(A247="","",IF(variable,IF(OR(A247=1,A247&lt;$I$18*periods_per_year),start_rate,MIN($I$19,IF(MOD(A247-1,$I$21)=0,MAX($I$20,D246+$I$22),D246))),start_rate))</f>
        <v>0.03</v>
      </c>
      <c r="E247" s="13">
        <f t="shared" si="27"/>
        <v>143.16</v>
      </c>
      <c r="F247" s="13">
        <f>IF(A247="","",IF(A247=nper,J246+E247,MIN(J246+E247,IF(D247=D246,F246,IF($E$8="Acc Bi-Weekly",ROUND((-PMT(((1+D247/CP)^(CP/12))-1,(nper-A247+1)*12/26,J246))/2,2),IF($E$8="Acc Weekly",ROUND((-PMT(((1+D247/CP)^(CP/12))-1,(nper-A247+1)*12/52,J246))/4,2),ROUND(-PMT(((1+D247/CP)^(CP/periods_per_year))-1,nper-A247+1,J246),2)))))))</f>
        <v>711.32</v>
      </c>
      <c r="G247" s="13">
        <f>IF(OR(A247="",A247&lt;$X$2),"",IF(J246&lt;=F247,0,IF(IF(AND(A247&gt;=$X$2,MOD(A247-$X$2,int)=0),$X$3,0)+F247&gt;=J246+E247,J246+E247-F247,IF(AND(A247&gt;=$X$2,MOD(A247-$X$2,int)=0),$X$3,0)+IF(IF(AND(A247&gt;=$X$2,MOD(A247-$X$2,int)=0),$X$3,0)+IF(MOD(A247-$X$6,periods_per_year)=0,$X$5,0)+F247&lt;J246+E247,IF(MOD(A247-$X$6,periods_per_year)=0,$X$5,0),J246+E247-IF(AND(A247&gt;=$X$2,MOD(A247-$X$2,int)=0),$X$3,0)-F247))))</f>
        <v>0</v>
      </c>
      <c r="H247" s="14"/>
      <c r="I247" s="13">
        <f t="shared" si="28"/>
        <v>568.16000000000008</v>
      </c>
      <c r="J247" s="13">
        <f t="shared" si="29"/>
        <v>56694.769999999931</v>
      </c>
      <c r="M247" s="17">
        <f>IF(S246="","",IF(OR(M246&gt;=nper,ROUND(S246,2)&lt;=0),"",M246+1))</f>
        <v>204</v>
      </c>
      <c r="N247" s="18">
        <f>IF(M247="","",IF(OR(periods_per_year=26,periods_per_year=52),IF(periods_per_year=26,IF(M247=1,fpdate,N246+14),IF(periods_per_year=52,IF(M247=1,fpdate,N246+7),"n/a")),IF(periods_per_year=24,DATE(YEAR(fpdate),MONTH(fpdate)+(M247-1)/2+IF(AND(DAY(fpdate)&gt;=15,MOD(M247,2)=0),1,0),IF(MOD(M247,2)=0,IF(DAY(fpdate)&gt;=15,DAY(fpdate)-14,DAY(fpdate)+14),DAY(fpdate))),IF(DAY(DATE(YEAR(fpdate),MONTH(fpdate)+M247-1,DAY(fpdate)))&lt;&gt;DAY(fpdate),DATE(YEAR(fpdate),MONTH(fpdate)+M247,0),DATE(YEAR(fpdate),MONTH(fpdate)+M247-1,DAY(fpdate))))))</f>
        <v>49644</v>
      </c>
      <c r="O247" s="19">
        <f>IF(M247="","",IF(variable,IF(M247&lt;MortgageCalculator!$I$18*periods_per_year,start_rate,IF(MortgageCalculator!$I$22&gt;=0,MIN(MortgageCalculator!$I$19,start_rate+MortgageCalculator!$I$22*ROUNDUP((M247-MortgageCalculator!$I$18*periods_per_year)/MortgageCalculator!$I$21,0)),MAX(MortgageCalculator!$I$20,start_rate+MortgageCalculator!$I$22*ROUNDUP((M247-MortgageCalculator!$I$18*periods_per_year)/MortgageCalculator!$I$21,0)))),start_rate))</f>
        <v>0.03</v>
      </c>
      <c r="P247" s="20">
        <f>IF(M247="","",ROUND((((1+O247/CP)^(CP/periods_per_year))-1)*S246,2))</f>
        <v>153</v>
      </c>
      <c r="Q247" s="20">
        <f>IF(M247="","",IF(M247=nper,S246+P247,MIN(S246+P247,IF(O247=O246,Q246,ROUND(-PMT(((1+O247/CP)^(CP/periods_per_year))-1,nper-M247+1,S246),2)))))</f>
        <v>711.32</v>
      </c>
      <c r="R247" s="20">
        <f t="shared" si="30"/>
        <v>558.32000000000005</v>
      </c>
      <c r="S247" s="20">
        <f t="shared" si="31"/>
        <v>60642.269999999931</v>
      </c>
    </row>
    <row r="248" spans="1:19" x14ac:dyDescent="0.2">
      <c r="A248" s="10">
        <f t="shared" si="24"/>
        <v>212</v>
      </c>
      <c r="B248" s="11">
        <f t="shared" si="25"/>
        <v>49888</v>
      </c>
      <c r="C248" s="15" t="str">
        <f t="shared" si="26"/>
        <v/>
      </c>
      <c r="D248" s="12">
        <f>IF(A248="","",IF(variable,IF(OR(A248=1,A248&lt;$I$18*periods_per_year),start_rate,MIN($I$19,IF(MOD(A248-1,$I$21)=0,MAX($I$20,D247+$I$22),D247))),start_rate))</f>
        <v>0.03</v>
      </c>
      <c r="E248" s="13">
        <f t="shared" si="27"/>
        <v>141.74</v>
      </c>
      <c r="F248" s="13">
        <f>IF(A248="","",IF(A248=nper,J247+E248,MIN(J247+E248,IF(D248=D247,F247,IF($E$8="Acc Bi-Weekly",ROUND((-PMT(((1+D248/CP)^(CP/12))-1,(nper-A248+1)*12/26,J247))/2,2),IF($E$8="Acc Weekly",ROUND((-PMT(((1+D248/CP)^(CP/12))-1,(nper-A248+1)*12/52,J247))/4,2),ROUND(-PMT(((1+D248/CP)^(CP/periods_per_year))-1,nper-A248+1,J247),2)))))))</f>
        <v>711.32</v>
      </c>
      <c r="G248" s="13">
        <f>IF(OR(A248="",A248&lt;$X$2),"",IF(J247&lt;=F248,0,IF(IF(AND(A248&gt;=$X$2,MOD(A248-$X$2,int)=0),$X$3,0)+F248&gt;=J247+E248,J247+E248-F248,IF(AND(A248&gt;=$X$2,MOD(A248-$X$2,int)=0),$X$3,0)+IF(IF(AND(A248&gt;=$X$2,MOD(A248-$X$2,int)=0),$X$3,0)+IF(MOD(A248-$X$6,periods_per_year)=0,$X$5,0)+F248&lt;J247+E248,IF(MOD(A248-$X$6,periods_per_year)=0,$X$5,0),J247+E248-IF(AND(A248&gt;=$X$2,MOD(A248-$X$2,int)=0),$X$3,0)-F248))))</f>
        <v>0</v>
      </c>
      <c r="H248" s="14"/>
      <c r="I248" s="13">
        <f t="shared" si="28"/>
        <v>569.58000000000004</v>
      </c>
      <c r="J248" s="13">
        <f t="shared" si="29"/>
        <v>56125.18999999993</v>
      </c>
      <c r="M248" s="17">
        <f>IF(S247="","",IF(OR(M247&gt;=nper,ROUND(S247,2)&lt;=0),"",M247+1))</f>
        <v>205</v>
      </c>
      <c r="N248" s="18">
        <f>IF(M248="","",IF(OR(periods_per_year=26,periods_per_year=52),IF(periods_per_year=26,IF(M248=1,fpdate,N247+14),IF(periods_per_year=52,IF(M248=1,fpdate,N247+7),"n/a")),IF(periods_per_year=24,DATE(YEAR(fpdate),MONTH(fpdate)+(M248-1)/2+IF(AND(DAY(fpdate)&gt;=15,MOD(M248,2)=0),1,0),IF(MOD(M248,2)=0,IF(DAY(fpdate)&gt;=15,DAY(fpdate)-14,DAY(fpdate)+14),DAY(fpdate))),IF(DAY(DATE(YEAR(fpdate),MONTH(fpdate)+M248-1,DAY(fpdate)))&lt;&gt;DAY(fpdate),DATE(YEAR(fpdate),MONTH(fpdate)+M248,0),DATE(YEAR(fpdate),MONTH(fpdate)+M248-1,DAY(fpdate))))))</f>
        <v>49675</v>
      </c>
      <c r="O248" s="19">
        <f>IF(M248="","",IF(variable,IF(M248&lt;MortgageCalculator!$I$18*periods_per_year,start_rate,IF(MortgageCalculator!$I$22&gt;=0,MIN(MortgageCalculator!$I$19,start_rate+MortgageCalculator!$I$22*ROUNDUP((M248-MortgageCalculator!$I$18*periods_per_year)/MortgageCalculator!$I$21,0)),MAX(MortgageCalculator!$I$20,start_rate+MortgageCalculator!$I$22*ROUNDUP((M248-MortgageCalculator!$I$18*periods_per_year)/MortgageCalculator!$I$21,0)))),start_rate))</f>
        <v>0.03</v>
      </c>
      <c r="P248" s="20">
        <f>IF(M248="","",ROUND((((1+O248/CP)^(CP/periods_per_year))-1)*S247,2))</f>
        <v>151.61000000000001</v>
      </c>
      <c r="Q248" s="20">
        <f>IF(M248="","",IF(M248=nper,S247+P248,MIN(S247+P248,IF(O248=O247,Q247,ROUND(-PMT(((1+O248/CP)^(CP/periods_per_year))-1,nper-M248+1,S247),2)))))</f>
        <v>711.32</v>
      </c>
      <c r="R248" s="20">
        <f t="shared" si="30"/>
        <v>559.71</v>
      </c>
      <c r="S248" s="20">
        <f t="shared" si="31"/>
        <v>60082.559999999932</v>
      </c>
    </row>
    <row r="249" spans="1:19" x14ac:dyDescent="0.2">
      <c r="A249" s="10">
        <f t="shared" si="24"/>
        <v>213</v>
      </c>
      <c r="B249" s="11">
        <f t="shared" si="25"/>
        <v>49919</v>
      </c>
      <c r="C249" s="15" t="str">
        <f t="shared" si="26"/>
        <v/>
      </c>
      <c r="D249" s="12">
        <f>IF(A249="","",IF(variable,IF(OR(A249=1,A249&lt;$I$18*periods_per_year),start_rate,MIN($I$19,IF(MOD(A249-1,$I$21)=0,MAX($I$20,D248+$I$22),D248))),start_rate))</f>
        <v>0.03</v>
      </c>
      <c r="E249" s="13">
        <f t="shared" si="27"/>
        <v>140.31</v>
      </c>
      <c r="F249" s="13">
        <f>IF(A249="","",IF(A249=nper,J248+E249,MIN(J248+E249,IF(D249=D248,F248,IF($E$8="Acc Bi-Weekly",ROUND((-PMT(((1+D249/CP)^(CP/12))-1,(nper-A249+1)*12/26,J248))/2,2),IF($E$8="Acc Weekly",ROUND((-PMT(((1+D249/CP)^(CP/12))-1,(nper-A249+1)*12/52,J248))/4,2),ROUND(-PMT(((1+D249/CP)^(CP/periods_per_year))-1,nper-A249+1,J248),2)))))))</f>
        <v>711.32</v>
      </c>
      <c r="G249" s="13">
        <f>IF(OR(A249="",A249&lt;$X$2),"",IF(J248&lt;=F249,0,IF(IF(AND(A249&gt;=$X$2,MOD(A249-$X$2,int)=0),$X$3,0)+F249&gt;=J248+E249,J248+E249-F249,IF(AND(A249&gt;=$X$2,MOD(A249-$X$2,int)=0),$X$3,0)+IF(IF(AND(A249&gt;=$X$2,MOD(A249-$X$2,int)=0),$X$3,0)+IF(MOD(A249-$X$6,periods_per_year)=0,$X$5,0)+F249&lt;J248+E249,IF(MOD(A249-$X$6,periods_per_year)=0,$X$5,0),J248+E249-IF(AND(A249&gt;=$X$2,MOD(A249-$X$2,int)=0),$X$3,0)-F249))))</f>
        <v>0</v>
      </c>
      <c r="H249" s="14"/>
      <c r="I249" s="13">
        <f t="shared" si="28"/>
        <v>571.01</v>
      </c>
      <c r="J249" s="13">
        <f t="shared" si="29"/>
        <v>55554.179999999928</v>
      </c>
      <c r="M249" s="17">
        <f>IF(S248="","",IF(OR(M248&gt;=nper,ROUND(S248,2)&lt;=0),"",M248+1))</f>
        <v>206</v>
      </c>
      <c r="N249" s="18">
        <f>IF(M249="","",IF(OR(periods_per_year=26,periods_per_year=52),IF(periods_per_year=26,IF(M249=1,fpdate,N248+14),IF(periods_per_year=52,IF(M249=1,fpdate,N248+7),"n/a")),IF(periods_per_year=24,DATE(YEAR(fpdate),MONTH(fpdate)+(M249-1)/2+IF(AND(DAY(fpdate)&gt;=15,MOD(M249,2)=0),1,0),IF(MOD(M249,2)=0,IF(DAY(fpdate)&gt;=15,DAY(fpdate)-14,DAY(fpdate)+14),DAY(fpdate))),IF(DAY(DATE(YEAR(fpdate),MONTH(fpdate)+M249-1,DAY(fpdate)))&lt;&gt;DAY(fpdate),DATE(YEAR(fpdate),MONTH(fpdate)+M249,0),DATE(YEAR(fpdate),MONTH(fpdate)+M249-1,DAY(fpdate))))))</f>
        <v>49706</v>
      </c>
      <c r="O249" s="19">
        <f>IF(M249="","",IF(variable,IF(M249&lt;MortgageCalculator!$I$18*periods_per_year,start_rate,IF(MortgageCalculator!$I$22&gt;=0,MIN(MortgageCalculator!$I$19,start_rate+MortgageCalculator!$I$22*ROUNDUP((M249-MortgageCalculator!$I$18*periods_per_year)/MortgageCalculator!$I$21,0)),MAX(MortgageCalculator!$I$20,start_rate+MortgageCalculator!$I$22*ROUNDUP((M249-MortgageCalculator!$I$18*periods_per_year)/MortgageCalculator!$I$21,0)))),start_rate))</f>
        <v>0.03</v>
      </c>
      <c r="P249" s="20">
        <f>IF(M249="","",ROUND((((1+O249/CP)^(CP/periods_per_year))-1)*S248,2))</f>
        <v>150.21</v>
      </c>
      <c r="Q249" s="20">
        <f>IF(M249="","",IF(M249=nper,S248+P249,MIN(S248+P249,IF(O249=O248,Q248,ROUND(-PMT(((1+O249/CP)^(CP/periods_per_year))-1,nper-M249+1,S248),2)))))</f>
        <v>711.32</v>
      </c>
      <c r="R249" s="20">
        <f t="shared" si="30"/>
        <v>561.11</v>
      </c>
      <c r="S249" s="20">
        <f t="shared" si="31"/>
        <v>59521.449999999932</v>
      </c>
    </row>
    <row r="250" spans="1:19" x14ac:dyDescent="0.2">
      <c r="A250" s="10">
        <f t="shared" si="24"/>
        <v>214</v>
      </c>
      <c r="B250" s="11">
        <f t="shared" si="25"/>
        <v>49949</v>
      </c>
      <c r="C250" s="15" t="str">
        <f t="shared" si="26"/>
        <v/>
      </c>
      <c r="D250" s="12">
        <f>IF(A250="","",IF(variable,IF(OR(A250=1,A250&lt;$I$18*periods_per_year),start_rate,MIN($I$19,IF(MOD(A250-1,$I$21)=0,MAX($I$20,D249+$I$22),D249))),start_rate))</f>
        <v>0.03</v>
      </c>
      <c r="E250" s="13">
        <f t="shared" si="27"/>
        <v>138.88999999999999</v>
      </c>
      <c r="F250" s="13">
        <f>IF(A250="","",IF(A250=nper,J249+E250,MIN(J249+E250,IF(D250=D249,F249,IF($E$8="Acc Bi-Weekly",ROUND((-PMT(((1+D250/CP)^(CP/12))-1,(nper-A250+1)*12/26,J249))/2,2),IF($E$8="Acc Weekly",ROUND((-PMT(((1+D250/CP)^(CP/12))-1,(nper-A250+1)*12/52,J249))/4,2),ROUND(-PMT(((1+D250/CP)^(CP/periods_per_year))-1,nper-A250+1,J249),2)))))))</f>
        <v>711.32</v>
      </c>
      <c r="G250" s="13">
        <f>IF(OR(A250="",A250&lt;$X$2),"",IF(J249&lt;=F250,0,IF(IF(AND(A250&gt;=$X$2,MOD(A250-$X$2,int)=0),$X$3,0)+F250&gt;=J249+E250,J249+E250-F250,IF(AND(A250&gt;=$X$2,MOD(A250-$X$2,int)=0),$X$3,0)+IF(IF(AND(A250&gt;=$X$2,MOD(A250-$X$2,int)=0),$X$3,0)+IF(MOD(A250-$X$6,periods_per_year)=0,$X$5,0)+F250&lt;J249+E250,IF(MOD(A250-$X$6,periods_per_year)=0,$X$5,0),J249+E250-IF(AND(A250&gt;=$X$2,MOD(A250-$X$2,int)=0),$X$3,0)-F250))))</f>
        <v>0</v>
      </c>
      <c r="H250" s="14"/>
      <c r="I250" s="13">
        <f t="shared" si="28"/>
        <v>572.43000000000006</v>
      </c>
      <c r="J250" s="13">
        <f t="shared" si="29"/>
        <v>54981.749999999927</v>
      </c>
      <c r="M250" s="17">
        <f>IF(S249="","",IF(OR(M249&gt;=nper,ROUND(S249,2)&lt;=0),"",M249+1))</f>
        <v>207</v>
      </c>
      <c r="N250" s="18">
        <f>IF(M250="","",IF(OR(periods_per_year=26,periods_per_year=52),IF(periods_per_year=26,IF(M250=1,fpdate,N249+14),IF(periods_per_year=52,IF(M250=1,fpdate,N249+7),"n/a")),IF(periods_per_year=24,DATE(YEAR(fpdate),MONTH(fpdate)+(M250-1)/2+IF(AND(DAY(fpdate)&gt;=15,MOD(M250,2)=0),1,0),IF(MOD(M250,2)=0,IF(DAY(fpdate)&gt;=15,DAY(fpdate)-14,DAY(fpdate)+14),DAY(fpdate))),IF(DAY(DATE(YEAR(fpdate),MONTH(fpdate)+M250-1,DAY(fpdate)))&lt;&gt;DAY(fpdate),DATE(YEAR(fpdate),MONTH(fpdate)+M250,0),DATE(YEAR(fpdate),MONTH(fpdate)+M250-1,DAY(fpdate))))))</f>
        <v>49735</v>
      </c>
      <c r="O250" s="19">
        <f>IF(M250="","",IF(variable,IF(M250&lt;MortgageCalculator!$I$18*periods_per_year,start_rate,IF(MortgageCalculator!$I$22&gt;=0,MIN(MortgageCalculator!$I$19,start_rate+MortgageCalculator!$I$22*ROUNDUP((M250-MortgageCalculator!$I$18*periods_per_year)/MortgageCalculator!$I$21,0)),MAX(MortgageCalculator!$I$20,start_rate+MortgageCalculator!$I$22*ROUNDUP((M250-MortgageCalculator!$I$18*periods_per_year)/MortgageCalculator!$I$21,0)))),start_rate))</f>
        <v>0.03</v>
      </c>
      <c r="P250" s="20">
        <f>IF(M250="","",ROUND((((1+O250/CP)^(CP/periods_per_year))-1)*S249,2))</f>
        <v>148.80000000000001</v>
      </c>
      <c r="Q250" s="20">
        <f>IF(M250="","",IF(M250=nper,S249+P250,MIN(S249+P250,IF(O250=O249,Q249,ROUND(-PMT(((1+O250/CP)^(CP/periods_per_year))-1,nper-M250+1,S249),2)))))</f>
        <v>711.32</v>
      </c>
      <c r="R250" s="20">
        <f t="shared" si="30"/>
        <v>562.52</v>
      </c>
      <c r="S250" s="20">
        <f t="shared" si="31"/>
        <v>58958.929999999935</v>
      </c>
    </row>
    <row r="251" spans="1:19" x14ac:dyDescent="0.2">
      <c r="A251" s="10">
        <f t="shared" si="24"/>
        <v>215</v>
      </c>
      <c r="B251" s="11">
        <f t="shared" si="25"/>
        <v>49980</v>
      </c>
      <c r="C251" s="15" t="str">
        <f t="shared" si="26"/>
        <v/>
      </c>
      <c r="D251" s="12">
        <f>IF(A251="","",IF(variable,IF(OR(A251=1,A251&lt;$I$18*periods_per_year),start_rate,MIN($I$19,IF(MOD(A251-1,$I$21)=0,MAX($I$20,D250+$I$22),D250))),start_rate))</f>
        <v>0.03</v>
      </c>
      <c r="E251" s="13">
        <f t="shared" si="27"/>
        <v>137.44999999999999</v>
      </c>
      <c r="F251" s="13">
        <f>IF(A251="","",IF(A251=nper,J250+E251,MIN(J250+E251,IF(D251=D250,F250,IF($E$8="Acc Bi-Weekly",ROUND((-PMT(((1+D251/CP)^(CP/12))-1,(nper-A251+1)*12/26,J250))/2,2),IF($E$8="Acc Weekly",ROUND((-PMT(((1+D251/CP)^(CP/12))-1,(nper-A251+1)*12/52,J250))/4,2),ROUND(-PMT(((1+D251/CP)^(CP/periods_per_year))-1,nper-A251+1,J250),2)))))))</f>
        <v>711.32</v>
      </c>
      <c r="G251" s="13">
        <f>IF(OR(A251="",A251&lt;$X$2),"",IF(J250&lt;=F251,0,IF(IF(AND(A251&gt;=$X$2,MOD(A251-$X$2,int)=0),$X$3,0)+F251&gt;=J250+E251,J250+E251-F251,IF(AND(A251&gt;=$X$2,MOD(A251-$X$2,int)=0),$X$3,0)+IF(IF(AND(A251&gt;=$X$2,MOD(A251-$X$2,int)=0),$X$3,0)+IF(MOD(A251-$X$6,periods_per_year)=0,$X$5,0)+F251&lt;J250+E251,IF(MOD(A251-$X$6,periods_per_year)=0,$X$5,0),J250+E251-IF(AND(A251&gt;=$X$2,MOD(A251-$X$2,int)=0),$X$3,0)-F251))))</f>
        <v>0</v>
      </c>
      <c r="H251" s="14"/>
      <c r="I251" s="13">
        <f t="shared" si="28"/>
        <v>573.87000000000012</v>
      </c>
      <c r="J251" s="13">
        <f t="shared" si="29"/>
        <v>54407.879999999925</v>
      </c>
      <c r="M251" s="17">
        <f>IF(S250="","",IF(OR(M250&gt;=nper,ROUND(S250,2)&lt;=0),"",M250+1))</f>
        <v>208</v>
      </c>
      <c r="N251" s="18">
        <f>IF(M251="","",IF(OR(periods_per_year=26,periods_per_year=52),IF(periods_per_year=26,IF(M251=1,fpdate,N250+14),IF(periods_per_year=52,IF(M251=1,fpdate,N250+7),"n/a")),IF(periods_per_year=24,DATE(YEAR(fpdate),MONTH(fpdate)+(M251-1)/2+IF(AND(DAY(fpdate)&gt;=15,MOD(M251,2)=0),1,0),IF(MOD(M251,2)=0,IF(DAY(fpdate)&gt;=15,DAY(fpdate)-14,DAY(fpdate)+14),DAY(fpdate))),IF(DAY(DATE(YEAR(fpdate),MONTH(fpdate)+M251-1,DAY(fpdate)))&lt;&gt;DAY(fpdate),DATE(YEAR(fpdate),MONTH(fpdate)+M251,0),DATE(YEAR(fpdate),MONTH(fpdate)+M251-1,DAY(fpdate))))))</f>
        <v>49766</v>
      </c>
      <c r="O251" s="19">
        <f>IF(M251="","",IF(variable,IF(M251&lt;MortgageCalculator!$I$18*periods_per_year,start_rate,IF(MortgageCalculator!$I$22&gt;=0,MIN(MortgageCalculator!$I$19,start_rate+MortgageCalculator!$I$22*ROUNDUP((M251-MortgageCalculator!$I$18*periods_per_year)/MortgageCalculator!$I$21,0)),MAX(MortgageCalculator!$I$20,start_rate+MortgageCalculator!$I$22*ROUNDUP((M251-MortgageCalculator!$I$18*periods_per_year)/MortgageCalculator!$I$21,0)))),start_rate))</f>
        <v>0.03</v>
      </c>
      <c r="P251" s="20">
        <f>IF(M251="","",ROUND((((1+O251/CP)^(CP/periods_per_year))-1)*S250,2))</f>
        <v>147.4</v>
      </c>
      <c r="Q251" s="20">
        <f>IF(M251="","",IF(M251=nper,S250+P251,MIN(S250+P251,IF(O251=O250,Q250,ROUND(-PMT(((1+O251/CP)^(CP/periods_per_year))-1,nper-M251+1,S250),2)))))</f>
        <v>711.32</v>
      </c>
      <c r="R251" s="20">
        <f t="shared" si="30"/>
        <v>563.92000000000007</v>
      </c>
      <c r="S251" s="20">
        <f t="shared" si="31"/>
        <v>58395.009999999937</v>
      </c>
    </row>
    <row r="252" spans="1:19" x14ac:dyDescent="0.2">
      <c r="A252" s="10">
        <f t="shared" si="24"/>
        <v>216</v>
      </c>
      <c r="B252" s="11">
        <f t="shared" si="25"/>
        <v>50010</v>
      </c>
      <c r="C252" s="15">
        <f t="shared" si="26"/>
        <v>18</v>
      </c>
      <c r="D252" s="12">
        <f>IF(A252="","",IF(variable,IF(OR(A252=1,A252&lt;$I$18*periods_per_year),start_rate,MIN($I$19,IF(MOD(A252-1,$I$21)=0,MAX($I$20,D251+$I$22),D251))),start_rate))</f>
        <v>0.03</v>
      </c>
      <c r="E252" s="13">
        <f t="shared" si="27"/>
        <v>136.02000000000001</v>
      </c>
      <c r="F252" s="13">
        <f>IF(A252="","",IF(A252=nper,J251+E252,MIN(J251+E252,IF(D252=D251,F251,IF($E$8="Acc Bi-Weekly",ROUND((-PMT(((1+D252/CP)^(CP/12))-1,(nper-A252+1)*12/26,J251))/2,2),IF($E$8="Acc Weekly",ROUND((-PMT(((1+D252/CP)^(CP/12))-1,(nper-A252+1)*12/52,J251))/4,2),ROUND(-PMT(((1+D252/CP)^(CP/periods_per_year))-1,nper-A252+1,J251),2)))))))</f>
        <v>711.32</v>
      </c>
      <c r="G252" s="13">
        <f>IF(OR(A252="",A252&lt;$X$2),"",IF(J251&lt;=F252,0,IF(IF(AND(A252&gt;=$X$2,MOD(A252-$X$2,int)=0),$X$3,0)+F252&gt;=J251+E252,J251+E252-F252,IF(AND(A252&gt;=$X$2,MOD(A252-$X$2,int)=0),$X$3,0)+IF(IF(AND(A252&gt;=$X$2,MOD(A252-$X$2,int)=0),$X$3,0)+IF(MOD(A252-$X$6,periods_per_year)=0,$X$5,0)+F252&lt;J251+E252,IF(MOD(A252-$X$6,periods_per_year)=0,$X$5,0),J251+E252-IF(AND(A252&gt;=$X$2,MOD(A252-$X$2,int)=0),$X$3,0)-F252))))</f>
        <v>0</v>
      </c>
      <c r="H252" s="14"/>
      <c r="I252" s="13">
        <f t="shared" si="28"/>
        <v>575.30000000000007</v>
      </c>
      <c r="J252" s="13">
        <f t="shared" si="29"/>
        <v>53832.579999999922</v>
      </c>
      <c r="M252" s="17">
        <f>IF(S251="","",IF(OR(M251&gt;=nper,ROUND(S251,2)&lt;=0),"",M251+1))</f>
        <v>209</v>
      </c>
      <c r="N252" s="18">
        <f>IF(M252="","",IF(OR(periods_per_year=26,periods_per_year=52),IF(periods_per_year=26,IF(M252=1,fpdate,N251+14),IF(periods_per_year=52,IF(M252=1,fpdate,N251+7),"n/a")),IF(periods_per_year=24,DATE(YEAR(fpdate),MONTH(fpdate)+(M252-1)/2+IF(AND(DAY(fpdate)&gt;=15,MOD(M252,2)=0),1,0),IF(MOD(M252,2)=0,IF(DAY(fpdate)&gt;=15,DAY(fpdate)-14,DAY(fpdate)+14),DAY(fpdate))),IF(DAY(DATE(YEAR(fpdate),MONTH(fpdate)+M252-1,DAY(fpdate)))&lt;&gt;DAY(fpdate),DATE(YEAR(fpdate),MONTH(fpdate)+M252,0),DATE(YEAR(fpdate),MONTH(fpdate)+M252-1,DAY(fpdate))))))</f>
        <v>49796</v>
      </c>
      <c r="O252" s="19">
        <f>IF(M252="","",IF(variable,IF(M252&lt;MortgageCalculator!$I$18*periods_per_year,start_rate,IF(MortgageCalculator!$I$22&gt;=0,MIN(MortgageCalculator!$I$19,start_rate+MortgageCalculator!$I$22*ROUNDUP((M252-MortgageCalculator!$I$18*periods_per_year)/MortgageCalculator!$I$21,0)),MAX(MortgageCalculator!$I$20,start_rate+MortgageCalculator!$I$22*ROUNDUP((M252-MortgageCalculator!$I$18*periods_per_year)/MortgageCalculator!$I$21,0)))),start_rate))</f>
        <v>0.03</v>
      </c>
      <c r="P252" s="20">
        <f>IF(M252="","",ROUND((((1+O252/CP)^(CP/periods_per_year))-1)*S251,2))</f>
        <v>145.99</v>
      </c>
      <c r="Q252" s="20">
        <f>IF(M252="","",IF(M252=nper,S251+P252,MIN(S251+P252,IF(O252=O251,Q251,ROUND(-PMT(((1+O252/CP)^(CP/periods_per_year))-1,nper-M252+1,S251),2)))))</f>
        <v>711.32</v>
      </c>
      <c r="R252" s="20">
        <f t="shared" si="30"/>
        <v>565.33000000000004</v>
      </c>
      <c r="S252" s="20">
        <f t="shared" si="31"/>
        <v>57829.679999999935</v>
      </c>
    </row>
    <row r="253" spans="1:19" x14ac:dyDescent="0.2">
      <c r="A253" s="10">
        <f t="shared" si="24"/>
        <v>217</v>
      </c>
      <c r="B253" s="11">
        <f t="shared" si="25"/>
        <v>50041</v>
      </c>
      <c r="C253" s="15" t="str">
        <f t="shared" si="26"/>
        <v/>
      </c>
      <c r="D253" s="12">
        <f>IF(A253="","",IF(variable,IF(OR(A253=1,A253&lt;$I$18*periods_per_year),start_rate,MIN($I$19,IF(MOD(A253-1,$I$21)=0,MAX($I$20,D252+$I$22),D252))),start_rate))</f>
        <v>0.03</v>
      </c>
      <c r="E253" s="13">
        <f t="shared" si="27"/>
        <v>134.58000000000001</v>
      </c>
      <c r="F253" s="13">
        <f>IF(A253="","",IF(A253=nper,J252+E253,MIN(J252+E253,IF(D253=D252,F252,IF($E$8="Acc Bi-Weekly",ROUND((-PMT(((1+D253/CP)^(CP/12))-1,(nper-A253+1)*12/26,J252))/2,2),IF($E$8="Acc Weekly",ROUND((-PMT(((1+D253/CP)^(CP/12))-1,(nper-A253+1)*12/52,J252))/4,2),ROUND(-PMT(((1+D253/CP)^(CP/periods_per_year))-1,nper-A253+1,J252),2)))))))</f>
        <v>711.32</v>
      </c>
      <c r="G253" s="13">
        <f>IF(OR(A253="",A253&lt;$X$2),"",IF(J252&lt;=F253,0,IF(IF(AND(A253&gt;=$X$2,MOD(A253-$X$2,int)=0),$X$3,0)+F253&gt;=J252+E253,J252+E253-F253,IF(AND(A253&gt;=$X$2,MOD(A253-$X$2,int)=0),$X$3,0)+IF(IF(AND(A253&gt;=$X$2,MOD(A253-$X$2,int)=0),$X$3,0)+IF(MOD(A253-$X$6,periods_per_year)=0,$X$5,0)+F253&lt;J252+E253,IF(MOD(A253-$X$6,periods_per_year)=0,$X$5,0),J252+E253-IF(AND(A253&gt;=$X$2,MOD(A253-$X$2,int)=0),$X$3,0)-F253))))</f>
        <v>0</v>
      </c>
      <c r="H253" s="14"/>
      <c r="I253" s="13">
        <f t="shared" si="28"/>
        <v>576.74</v>
      </c>
      <c r="J253" s="13">
        <f t="shared" si="29"/>
        <v>53255.839999999924</v>
      </c>
      <c r="M253" s="17">
        <f>IF(S252="","",IF(OR(M252&gt;=nper,ROUND(S252,2)&lt;=0),"",M252+1))</f>
        <v>210</v>
      </c>
      <c r="N253" s="18">
        <f>IF(M253="","",IF(OR(periods_per_year=26,periods_per_year=52),IF(periods_per_year=26,IF(M253=1,fpdate,N252+14),IF(periods_per_year=52,IF(M253=1,fpdate,N252+7),"n/a")),IF(periods_per_year=24,DATE(YEAR(fpdate),MONTH(fpdate)+(M253-1)/2+IF(AND(DAY(fpdate)&gt;=15,MOD(M253,2)=0),1,0),IF(MOD(M253,2)=0,IF(DAY(fpdate)&gt;=15,DAY(fpdate)-14,DAY(fpdate)+14),DAY(fpdate))),IF(DAY(DATE(YEAR(fpdate),MONTH(fpdate)+M253-1,DAY(fpdate)))&lt;&gt;DAY(fpdate),DATE(YEAR(fpdate),MONTH(fpdate)+M253,0),DATE(YEAR(fpdate),MONTH(fpdate)+M253-1,DAY(fpdate))))))</f>
        <v>49827</v>
      </c>
      <c r="O253" s="19">
        <f>IF(M253="","",IF(variable,IF(M253&lt;MortgageCalculator!$I$18*periods_per_year,start_rate,IF(MortgageCalculator!$I$22&gt;=0,MIN(MortgageCalculator!$I$19,start_rate+MortgageCalculator!$I$22*ROUNDUP((M253-MortgageCalculator!$I$18*periods_per_year)/MortgageCalculator!$I$21,0)),MAX(MortgageCalculator!$I$20,start_rate+MortgageCalculator!$I$22*ROUNDUP((M253-MortgageCalculator!$I$18*periods_per_year)/MortgageCalculator!$I$21,0)))),start_rate))</f>
        <v>0.03</v>
      </c>
      <c r="P253" s="20">
        <f>IF(M253="","",ROUND((((1+O253/CP)^(CP/periods_per_year))-1)*S252,2))</f>
        <v>144.57</v>
      </c>
      <c r="Q253" s="20">
        <f>IF(M253="","",IF(M253=nper,S252+P253,MIN(S252+P253,IF(O253=O252,Q252,ROUND(-PMT(((1+O253/CP)^(CP/periods_per_year))-1,nper-M253+1,S252),2)))))</f>
        <v>711.32</v>
      </c>
      <c r="R253" s="20">
        <f t="shared" si="30"/>
        <v>566.75</v>
      </c>
      <c r="S253" s="20">
        <f t="shared" si="31"/>
        <v>57262.929999999935</v>
      </c>
    </row>
    <row r="254" spans="1:19" x14ac:dyDescent="0.2">
      <c r="A254" s="10">
        <f t="shared" si="24"/>
        <v>218</v>
      </c>
      <c r="B254" s="11">
        <f t="shared" si="25"/>
        <v>50072</v>
      </c>
      <c r="C254" s="15" t="str">
        <f t="shared" si="26"/>
        <v/>
      </c>
      <c r="D254" s="12">
        <f>IF(A254="","",IF(variable,IF(OR(A254=1,A254&lt;$I$18*periods_per_year),start_rate,MIN($I$19,IF(MOD(A254-1,$I$21)=0,MAX($I$20,D253+$I$22),D253))),start_rate))</f>
        <v>0.03</v>
      </c>
      <c r="E254" s="13">
        <f t="shared" si="27"/>
        <v>133.13999999999999</v>
      </c>
      <c r="F254" s="13">
        <f>IF(A254="","",IF(A254=nper,J253+E254,MIN(J253+E254,IF(D254=D253,F253,IF($E$8="Acc Bi-Weekly",ROUND((-PMT(((1+D254/CP)^(CP/12))-1,(nper-A254+1)*12/26,J253))/2,2),IF($E$8="Acc Weekly",ROUND((-PMT(((1+D254/CP)^(CP/12))-1,(nper-A254+1)*12/52,J253))/4,2),ROUND(-PMT(((1+D254/CP)^(CP/periods_per_year))-1,nper-A254+1,J253),2)))))))</f>
        <v>711.32</v>
      </c>
      <c r="G254" s="13">
        <f>IF(OR(A254="",A254&lt;$X$2),"",IF(J253&lt;=F254,0,IF(IF(AND(A254&gt;=$X$2,MOD(A254-$X$2,int)=0),$X$3,0)+F254&gt;=J253+E254,J253+E254-F254,IF(AND(A254&gt;=$X$2,MOD(A254-$X$2,int)=0),$X$3,0)+IF(IF(AND(A254&gt;=$X$2,MOD(A254-$X$2,int)=0),$X$3,0)+IF(MOD(A254-$X$6,periods_per_year)=0,$X$5,0)+F254&lt;J253+E254,IF(MOD(A254-$X$6,periods_per_year)=0,$X$5,0),J253+E254-IF(AND(A254&gt;=$X$2,MOD(A254-$X$2,int)=0),$X$3,0)-F254))))</f>
        <v>0</v>
      </c>
      <c r="H254" s="14"/>
      <c r="I254" s="13">
        <f t="shared" si="28"/>
        <v>578.18000000000006</v>
      </c>
      <c r="J254" s="13">
        <f t="shared" si="29"/>
        <v>52677.659999999923</v>
      </c>
      <c r="M254" s="17">
        <f>IF(S253="","",IF(OR(M253&gt;=nper,ROUND(S253,2)&lt;=0),"",M253+1))</f>
        <v>211</v>
      </c>
      <c r="N254" s="18">
        <f>IF(M254="","",IF(OR(periods_per_year=26,periods_per_year=52),IF(periods_per_year=26,IF(M254=1,fpdate,N253+14),IF(periods_per_year=52,IF(M254=1,fpdate,N253+7),"n/a")),IF(periods_per_year=24,DATE(YEAR(fpdate),MONTH(fpdate)+(M254-1)/2+IF(AND(DAY(fpdate)&gt;=15,MOD(M254,2)=0),1,0),IF(MOD(M254,2)=0,IF(DAY(fpdate)&gt;=15,DAY(fpdate)-14,DAY(fpdate)+14),DAY(fpdate))),IF(DAY(DATE(YEAR(fpdate),MONTH(fpdate)+M254-1,DAY(fpdate)))&lt;&gt;DAY(fpdate),DATE(YEAR(fpdate),MONTH(fpdate)+M254,0),DATE(YEAR(fpdate),MONTH(fpdate)+M254-1,DAY(fpdate))))))</f>
        <v>49857</v>
      </c>
      <c r="O254" s="19">
        <f>IF(M254="","",IF(variable,IF(M254&lt;MortgageCalculator!$I$18*periods_per_year,start_rate,IF(MortgageCalculator!$I$22&gt;=0,MIN(MortgageCalculator!$I$19,start_rate+MortgageCalculator!$I$22*ROUNDUP((M254-MortgageCalculator!$I$18*periods_per_year)/MortgageCalculator!$I$21,0)),MAX(MortgageCalculator!$I$20,start_rate+MortgageCalculator!$I$22*ROUNDUP((M254-MortgageCalculator!$I$18*periods_per_year)/MortgageCalculator!$I$21,0)))),start_rate))</f>
        <v>0.03</v>
      </c>
      <c r="P254" s="20">
        <f>IF(M254="","",ROUND((((1+O254/CP)^(CP/periods_per_year))-1)*S253,2))</f>
        <v>143.16</v>
      </c>
      <c r="Q254" s="20">
        <f>IF(M254="","",IF(M254=nper,S253+P254,MIN(S253+P254,IF(O254=O253,Q253,ROUND(-PMT(((1+O254/CP)^(CP/periods_per_year))-1,nper-M254+1,S253),2)))))</f>
        <v>711.32</v>
      </c>
      <c r="R254" s="20">
        <f t="shared" si="30"/>
        <v>568.16000000000008</v>
      </c>
      <c r="S254" s="20">
        <f t="shared" si="31"/>
        <v>56694.769999999931</v>
      </c>
    </row>
    <row r="255" spans="1:19" x14ac:dyDescent="0.2">
      <c r="A255" s="10">
        <f t="shared" si="24"/>
        <v>219</v>
      </c>
      <c r="B255" s="11">
        <f t="shared" si="25"/>
        <v>50100</v>
      </c>
      <c r="C255" s="15" t="str">
        <f t="shared" si="26"/>
        <v/>
      </c>
      <c r="D255" s="12">
        <f>IF(A255="","",IF(variable,IF(OR(A255=1,A255&lt;$I$18*periods_per_year),start_rate,MIN($I$19,IF(MOD(A255-1,$I$21)=0,MAX($I$20,D254+$I$22),D254))),start_rate))</f>
        <v>0.03</v>
      </c>
      <c r="E255" s="13">
        <f t="shared" si="27"/>
        <v>131.69</v>
      </c>
      <c r="F255" s="13">
        <f>IF(A255="","",IF(A255=nper,J254+E255,MIN(J254+E255,IF(D255=D254,F254,IF($E$8="Acc Bi-Weekly",ROUND((-PMT(((1+D255/CP)^(CP/12))-1,(nper-A255+1)*12/26,J254))/2,2),IF($E$8="Acc Weekly",ROUND((-PMT(((1+D255/CP)^(CP/12))-1,(nper-A255+1)*12/52,J254))/4,2),ROUND(-PMT(((1+D255/CP)^(CP/periods_per_year))-1,nper-A255+1,J254),2)))))))</f>
        <v>711.32</v>
      </c>
      <c r="G255" s="13">
        <f>IF(OR(A255="",A255&lt;$X$2),"",IF(J254&lt;=F255,0,IF(IF(AND(A255&gt;=$X$2,MOD(A255-$X$2,int)=0),$X$3,0)+F255&gt;=J254+E255,J254+E255-F255,IF(AND(A255&gt;=$X$2,MOD(A255-$X$2,int)=0),$X$3,0)+IF(IF(AND(A255&gt;=$X$2,MOD(A255-$X$2,int)=0),$X$3,0)+IF(MOD(A255-$X$6,periods_per_year)=0,$X$5,0)+F255&lt;J254+E255,IF(MOD(A255-$X$6,periods_per_year)=0,$X$5,0),J254+E255-IF(AND(A255&gt;=$X$2,MOD(A255-$X$2,int)=0),$X$3,0)-F255))))</f>
        <v>0</v>
      </c>
      <c r="H255" s="14"/>
      <c r="I255" s="13">
        <f t="shared" si="28"/>
        <v>579.63000000000011</v>
      </c>
      <c r="J255" s="13">
        <f t="shared" si="29"/>
        <v>52098.029999999926</v>
      </c>
      <c r="M255" s="17">
        <f>IF(S254="","",IF(OR(M254&gt;=nper,ROUND(S254,2)&lt;=0),"",M254+1))</f>
        <v>212</v>
      </c>
      <c r="N255" s="18">
        <f>IF(M255="","",IF(OR(periods_per_year=26,periods_per_year=52),IF(periods_per_year=26,IF(M255=1,fpdate,N254+14),IF(periods_per_year=52,IF(M255=1,fpdate,N254+7),"n/a")),IF(periods_per_year=24,DATE(YEAR(fpdate),MONTH(fpdate)+(M255-1)/2+IF(AND(DAY(fpdate)&gt;=15,MOD(M255,2)=0),1,0),IF(MOD(M255,2)=0,IF(DAY(fpdate)&gt;=15,DAY(fpdate)-14,DAY(fpdate)+14),DAY(fpdate))),IF(DAY(DATE(YEAR(fpdate),MONTH(fpdate)+M255-1,DAY(fpdate)))&lt;&gt;DAY(fpdate),DATE(YEAR(fpdate),MONTH(fpdate)+M255,0),DATE(YEAR(fpdate),MONTH(fpdate)+M255-1,DAY(fpdate))))))</f>
        <v>49888</v>
      </c>
      <c r="O255" s="19">
        <f>IF(M255="","",IF(variable,IF(M255&lt;MortgageCalculator!$I$18*periods_per_year,start_rate,IF(MortgageCalculator!$I$22&gt;=0,MIN(MortgageCalculator!$I$19,start_rate+MortgageCalculator!$I$22*ROUNDUP((M255-MortgageCalculator!$I$18*periods_per_year)/MortgageCalculator!$I$21,0)),MAX(MortgageCalculator!$I$20,start_rate+MortgageCalculator!$I$22*ROUNDUP((M255-MortgageCalculator!$I$18*periods_per_year)/MortgageCalculator!$I$21,0)))),start_rate))</f>
        <v>0.03</v>
      </c>
      <c r="P255" s="20">
        <f>IF(M255="","",ROUND((((1+O255/CP)^(CP/periods_per_year))-1)*S254,2))</f>
        <v>141.74</v>
      </c>
      <c r="Q255" s="20">
        <f>IF(M255="","",IF(M255=nper,S254+P255,MIN(S254+P255,IF(O255=O254,Q254,ROUND(-PMT(((1+O255/CP)^(CP/periods_per_year))-1,nper-M255+1,S254),2)))))</f>
        <v>711.32</v>
      </c>
      <c r="R255" s="20">
        <f t="shared" si="30"/>
        <v>569.58000000000004</v>
      </c>
      <c r="S255" s="20">
        <f t="shared" si="31"/>
        <v>56125.18999999993</v>
      </c>
    </row>
    <row r="256" spans="1:19" x14ac:dyDescent="0.2">
      <c r="A256" s="10">
        <f t="shared" si="24"/>
        <v>220</v>
      </c>
      <c r="B256" s="11">
        <f t="shared" si="25"/>
        <v>50131</v>
      </c>
      <c r="C256" s="15" t="str">
        <f t="shared" si="26"/>
        <v/>
      </c>
      <c r="D256" s="12">
        <f>IF(A256="","",IF(variable,IF(OR(A256=1,A256&lt;$I$18*periods_per_year),start_rate,MIN($I$19,IF(MOD(A256-1,$I$21)=0,MAX($I$20,D255+$I$22),D255))),start_rate))</f>
        <v>0.03</v>
      </c>
      <c r="E256" s="13">
        <f t="shared" si="27"/>
        <v>130.25</v>
      </c>
      <c r="F256" s="13">
        <f>IF(A256="","",IF(A256=nper,J255+E256,MIN(J255+E256,IF(D256=D255,F255,IF($E$8="Acc Bi-Weekly",ROUND((-PMT(((1+D256/CP)^(CP/12))-1,(nper-A256+1)*12/26,J255))/2,2),IF($E$8="Acc Weekly",ROUND((-PMT(((1+D256/CP)^(CP/12))-1,(nper-A256+1)*12/52,J255))/4,2),ROUND(-PMT(((1+D256/CP)^(CP/periods_per_year))-1,nper-A256+1,J255),2)))))))</f>
        <v>711.32</v>
      </c>
      <c r="G256" s="13">
        <f>IF(OR(A256="",A256&lt;$X$2),"",IF(J255&lt;=F256,0,IF(IF(AND(A256&gt;=$X$2,MOD(A256-$X$2,int)=0),$X$3,0)+F256&gt;=J255+E256,J255+E256-F256,IF(AND(A256&gt;=$X$2,MOD(A256-$X$2,int)=0),$X$3,0)+IF(IF(AND(A256&gt;=$X$2,MOD(A256-$X$2,int)=0),$X$3,0)+IF(MOD(A256-$X$6,periods_per_year)=0,$X$5,0)+F256&lt;J255+E256,IF(MOD(A256-$X$6,periods_per_year)=0,$X$5,0),J255+E256-IF(AND(A256&gt;=$X$2,MOD(A256-$X$2,int)=0),$X$3,0)-F256))))</f>
        <v>0</v>
      </c>
      <c r="H256" s="14"/>
      <c r="I256" s="13">
        <f t="shared" si="28"/>
        <v>581.07000000000005</v>
      </c>
      <c r="J256" s="13">
        <f t="shared" si="29"/>
        <v>51516.959999999926</v>
      </c>
      <c r="M256" s="17">
        <f>IF(S255="","",IF(OR(M255&gt;=nper,ROUND(S255,2)&lt;=0),"",M255+1))</f>
        <v>213</v>
      </c>
      <c r="N256" s="18">
        <f>IF(M256="","",IF(OR(periods_per_year=26,periods_per_year=52),IF(periods_per_year=26,IF(M256=1,fpdate,N255+14),IF(periods_per_year=52,IF(M256=1,fpdate,N255+7),"n/a")),IF(periods_per_year=24,DATE(YEAR(fpdate),MONTH(fpdate)+(M256-1)/2+IF(AND(DAY(fpdate)&gt;=15,MOD(M256,2)=0),1,0),IF(MOD(M256,2)=0,IF(DAY(fpdate)&gt;=15,DAY(fpdate)-14,DAY(fpdate)+14),DAY(fpdate))),IF(DAY(DATE(YEAR(fpdate),MONTH(fpdate)+M256-1,DAY(fpdate)))&lt;&gt;DAY(fpdate),DATE(YEAR(fpdate),MONTH(fpdate)+M256,0),DATE(YEAR(fpdate),MONTH(fpdate)+M256-1,DAY(fpdate))))))</f>
        <v>49919</v>
      </c>
      <c r="O256" s="19">
        <f>IF(M256="","",IF(variable,IF(M256&lt;MortgageCalculator!$I$18*periods_per_year,start_rate,IF(MortgageCalculator!$I$22&gt;=0,MIN(MortgageCalculator!$I$19,start_rate+MortgageCalculator!$I$22*ROUNDUP((M256-MortgageCalculator!$I$18*periods_per_year)/MortgageCalculator!$I$21,0)),MAX(MortgageCalculator!$I$20,start_rate+MortgageCalculator!$I$22*ROUNDUP((M256-MortgageCalculator!$I$18*periods_per_year)/MortgageCalculator!$I$21,0)))),start_rate))</f>
        <v>0.03</v>
      </c>
      <c r="P256" s="20">
        <f>IF(M256="","",ROUND((((1+O256/CP)^(CP/periods_per_year))-1)*S255,2))</f>
        <v>140.31</v>
      </c>
      <c r="Q256" s="20">
        <f>IF(M256="","",IF(M256=nper,S255+P256,MIN(S255+P256,IF(O256=O255,Q255,ROUND(-PMT(((1+O256/CP)^(CP/periods_per_year))-1,nper-M256+1,S255),2)))))</f>
        <v>711.32</v>
      </c>
      <c r="R256" s="20">
        <f t="shared" si="30"/>
        <v>571.01</v>
      </c>
      <c r="S256" s="20">
        <f t="shared" si="31"/>
        <v>55554.179999999928</v>
      </c>
    </row>
    <row r="257" spans="1:19" x14ac:dyDescent="0.2">
      <c r="A257" s="10">
        <f t="shared" si="24"/>
        <v>221</v>
      </c>
      <c r="B257" s="11">
        <f t="shared" si="25"/>
        <v>50161</v>
      </c>
      <c r="C257" s="15" t="str">
        <f t="shared" si="26"/>
        <v/>
      </c>
      <c r="D257" s="12">
        <f>IF(A257="","",IF(variable,IF(OR(A257=1,A257&lt;$I$18*periods_per_year),start_rate,MIN($I$19,IF(MOD(A257-1,$I$21)=0,MAX($I$20,D256+$I$22),D256))),start_rate))</f>
        <v>0.03</v>
      </c>
      <c r="E257" s="13">
        <f t="shared" si="27"/>
        <v>128.79</v>
      </c>
      <c r="F257" s="13">
        <f>IF(A257="","",IF(A257=nper,J256+E257,MIN(J256+E257,IF(D257=D256,F256,IF($E$8="Acc Bi-Weekly",ROUND((-PMT(((1+D257/CP)^(CP/12))-1,(nper-A257+1)*12/26,J256))/2,2),IF($E$8="Acc Weekly",ROUND((-PMT(((1+D257/CP)^(CP/12))-1,(nper-A257+1)*12/52,J256))/4,2),ROUND(-PMT(((1+D257/CP)^(CP/periods_per_year))-1,nper-A257+1,J256),2)))))))</f>
        <v>711.32</v>
      </c>
      <c r="G257" s="13">
        <f>IF(OR(A257="",A257&lt;$X$2),"",IF(J256&lt;=F257,0,IF(IF(AND(A257&gt;=$X$2,MOD(A257-$X$2,int)=0),$X$3,0)+F257&gt;=J256+E257,J256+E257-F257,IF(AND(A257&gt;=$X$2,MOD(A257-$X$2,int)=0),$X$3,0)+IF(IF(AND(A257&gt;=$X$2,MOD(A257-$X$2,int)=0),$X$3,0)+IF(MOD(A257-$X$6,periods_per_year)=0,$X$5,0)+F257&lt;J256+E257,IF(MOD(A257-$X$6,periods_per_year)=0,$X$5,0),J256+E257-IF(AND(A257&gt;=$X$2,MOD(A257-$X$2,int)=0),$X$3,0)-F257))))</f>
        <v>0</v>
      </c>
      <c r="H257" s="14"/>
      <c r="I257" s="13">
        <f t="shared" si="28"/>
        <v>582.53000000000009</v>
      </c>
      <c r="J257" s="13">
        <f t="shared" si="29"/>
        <v>50934.429999999928</v>
      </c>
      <c r="M257" s="17">
        <f>IF(S256="","",IF(OR(M256&gt;=nper,ROUND(S256,2)&lt;=0),"",M256+1))</f>
        <v>214</v>
      </c>
      <c r="N257" s="18">
        <f>IF(M257="","",IF(OR(periods_per_year=26,periods_per_year=52),IF(periods_per_year=26,IF(M257=1,fpdate,N256+14),IF(periods_per_year=52,IF(M257=1,fpdate,N256+7),"n/a")),IF(periods_per_year=24,DATE(YEAR(fpdate),MONTH(fpdate)+(M257-1)/2+IF(AND(DAY(fpdate)&gt;=15,MOD(M257,2)=0),1,0),IF(MOD(M257,2)=0,IF(DAY(fpdate)&gt;=15,DAY(fpdate)-14,DAY(fpdate)+14),DAY(fpdate))),IF(DAY(DATE(YEAR(fpdate),MONTH(fpdate)+M257-1,DAY(fpdate)))&lt;&gt;DAY(fpdate),DATE(YEAR(fpdate),MONTH(fpdate)+M257,0),DATE(YEAR(fpdate),MONTH(fpdate)+M257-1,DAY(fpdate))))))</f>
        <v>49949</v>
      </c>
      <c r="O257" s="19">
        <f>IF(M257="","",IF(variable,IF(M257&lt;MortgageCalculator!$I$18*periods_per_year,start_rate,IF(MortgageCalculator!$I$22&gt;=0,MIN(MortgageCalculator!$I$19,start_rate+MortgageCalculator!$I$22*ROUNDUP((M257-MortgageCalculator!$I$18*periods_per_year)/MortgageCalculator!$I$21,0)),MAX(MortgageCalculator!$I$20,start_rate+MortgageCalculator!$I$22*ROUNDUP((M257-MortgageCalculator!$I$18*periods_per_year)/MortgageCalculator!$I$21,0)))),start_rate))</f>
        <v>0.03</v>
      </c>
      <c r="P257" s="20">
        <f>IF(M257="","",ROUND((((1+O257/CP)^(CP/periods_per_year))-1)*S256,2))</f>
        <v>138.88999999999999</v>
      </c>
      <c r="Q257" s="20">
        <f>IF(M257="","",IF(M257=nper,S256+P257,MIN(S256+P257,IF(O257=O256,Q256,ROUND(-PMT(((1+O257/CP)^(CP/periods_per_year))-1,nper-M257+1,S256),2)))))</f>
        <v>711.32</v>
      </c>
      <c r="R257" s="20">
        <f t="shared" si="30"/>
        <v>572.43000000000006</v>
      </c>
      <c r="S257" s="20">
        <f t="shared" si="31"/>
        <v>54981.749999999927</v>
      </c>
    </row>
    <row r="258" spans="1:19" x14ac:dyDescent="0.2">
      <c r="A258" s="10">
        <f t="shared" si="24"/>
        <v>222</v>
      </c>
      <c r="B258" s="11">
        <f t="shared" si="25"/>
        <v>50192</v>
      </c>
      <c r="C258" s="15" t="str">
        <f t="shared" si="26"/>
        <v/>
      </c>
      <c r="D258" s="12">
        <f>IF(A258="","",IF(variable,IF(OR(A258=1,A258&lt;$I$18*periods_per_year),start_rate,MIN($I$19,IF(MOD(A258-1,$I$21)=0,MAX($I$20,D257+$I$22),D257))),start_rate))</f>
        <v>0.03</v>
      </c>
      <c r="E258" s="13">
        <f t="shared" si="27"/>
        <v>127.34</v>
      </c>
      <c r="F258" s="13">
        <f>IF(A258="","",IF(A258=nper,J257+E258,MIN(J257+E258,IF(D258=D257,F257,IF($E$8="Acc Bi-Weekly",ROUND((-PMT(((1+D258/CP)^(CP/12))-1,(nper-A258+1)*12/26,J257))/2,2),IF($E$8="Acc Weekly",ROUND((-PMT(((1+D258/CP)^(CP/12))-1,(nper-A258+1)*12/52,J257))/4,2),ROUND(-PMT(((1+D258/CP)^(CP/periods_per_year))-1,nper-A258+1,J257),2)))))))</f>
        <v>711.32</v>
      </c>
      <c r="G258" s="13">
        <f>IF(OR(A258="",A258&lt;$X$2),"",IF(J257&lt;=F258,0,IF(IF(AND(A258&gt;=$X$2,MOD(A258-$X$2,int)=0),$X$3,0)+F258&gt;=J257+E258,J257+E258-F258,IF(AND(A258&gt;=$X$2,MOD(A258-$X$2,int)=0),$X$3,0)+IF(IF(AND(A258&gt;=$X$2,MOD(A258-$X$2,int)=0),$X$3,0)+IF(MOD(A258-$X$6,periods_per_year)=0,$X$5,0)+F258&lt;J257+E258,IF(MOD(A258-$X$6,periods_per_year)=0,$X$5,0),J257+E258-IF(AND(A258&gt;=$X$2,MOD(A258-$X$2,int)=0),$X$3,0)-F258))))</f>
        <v>0</v>
      </c>
      <c r="H258" s="14"/>
      <c r="I258" s="13">
        <f t="shared" si="28"/>
        <v>583.98</v>
      </c>
      <c r="J258" s="13">
        <f t="shared" si="29"/>
        <v>50350.449999999924</v>
      </c>
      <c r="M258" s="17">
        <f>IF(S257="","",IF(OR(M257&gt;=nper,ROUND(S257,2)&lt;=0),"",M257+1))</f>
        <v>215</v>
      </c>
      <c r="N258" s="18">
        <f>IF(M258="","",IF(OR(periods_per_year=26,periods_per_year=52),IF(periods_per_year=26,IF(M258=1,fpdate,N257+14),IF(periods_per_year=52,IF(M258=1,fpdate,N257+7),"n/a")),IF(periods_per_year=24,DATE(YEAR(fpdate),MONTH(fpdate)+(M258-1)/2+IF(AND(DAY(fpdate)&gt;=15,MOD(M258,2)=0),1,0),IF(MOD(M258,2)=0,IF(DAY(fpdate)&gt;=15,DAY(fpdate)-14,DAY(fpdate)+14),DAY(fpdate))),IF(DAY(DATE(YEAR(fpdate),MONTH(fpdate)+M258-1,DAY(fpdate)))&lt;&gt;DAY(fpdate),DATE(YEAR(fpdate),MONTH(fpdate)+M258,0),DATE(YEAR(fpdate),MONTH(fpdate)+M258-1,DAY(fpdate))))))</f>
        <v>49980</v>
      </c>
      <c r="O258" s="19">
        <f>IF(M258="","",IF(variable,IF(M258&lt;MortgageCalculator!$I$18*periods_per_year,start_rate,IF(MortgageCalculator!$I$22&gt;=0,MIN(MortgageCalculator!$I$19,start_rate+MortgageCalculator!$I$22*ROUNDUP((M258-MortgageCalculator!$I$18*periods_per_year)/MortgageCalculator!$I$21,0)),MAX(MortgageCalculator!$I$20,start_rate+MortgageCalculator!$I$22*ROUNDUP((M258-MortgageCalculator!$I$18*periods_per_year)/MortgageCalculator!$I$21,0)))),start_rate))</f>
        <v>0.03</v>
      </c>
      <c r="P258" s="20">
        <f>IF(M258="","",ROUND((((1+O258/CP)^(CP/periods_per_year))-1)*S257,2))</f>
        <v>137.44999999999999</v>
      </c>
      <c r="Q258" s="20">
        <f>IF(M258="","",IF(M258=nper,S257+P258,MIN(S257+P258,IF(O258=O257,Q257,ROUND(-PMT(((1+O258/CP)^(CP/periods_per_year))-1,nper-M258+1,S257),2)))))</f>
        <v>711.32</v>
      </c>
      <c r="R258" s="20">
        <f t="shared" si="30"/>
        <v>573.87000000000012</v>
      </c>
      <c r="S258" s="20">
        <f t="shared" si="31"/>
        <v>54407.879999999925</v>
      </c>
    </row>
    <row r="259" spans="1:19" x14ac:dyDescent="0.2">
      <c r="A259" s="10">
        <f t="shared" si="24"/>
        <v>223</v>
      </c>
      <c r="B259" s="11">
        <f t="shared" si="25"/>
        <v>50222</v>
      </c>
      <c r="C259" s="15" t="str">
        <f t="shared" si="26"/>
        <v/>
      </c>
      <c r="D259" s="12">
        <f>IF(A259="","",IF(variable,IF(OR(A259=1,A259&lt;$I$18*periods_per_year),start_rate,MIN($I$19,IF(MOD(A259-1,$I$21)=0,MAX($I$20,D258+$I$22),D258))),start_rate))</f>
        <v>0.03</v>
      </c>
      <c r="E259" s="13">
        <f t="shared" si="27"/>
        <v>125.88</v>
      </c>
      <c r="F259" s="13">
        <f>IF(A259="","",IF(A259=nper,J258+E259,MIN(J258+E259,IF(D259=D258,F258,IF($E$8="Acc Bi-Weekly",ROUND((-PMT(((1+D259/CP)^(CP/12))-1,(nper-A259+1)*12/26,J258))/2,2),IF($E$8="Acc Weekly",ROUND((-PMT(((1+D259/CP)^(CP/12))-1,(nper-A259+1)*12/52,J258))/4,2),ROUND(-PMT(((1+D259/CP)^(CP/periods_per_year))-1,nper-A259+1,J258),2)))))))</f>
        <v>711.32</v>
      </c>
      <c r="G259" s="13">
        <f>IF(OR(A259="",A259&lt;$X$2),"",IF(J258&lt;=F259,0,IF(IF(AND(A259&gt;=$X$2,MOD(A259-$X$2,int)=0),$X$3,0)+F259&gt;=J258+E259,J258+E259-F259,IF(AND(A259&gt;=$X$2,MOD(A259-$X$2,int)=0),$X$3,0)+IF(IF(AND(A259&gt;=$X$2,MOD(A259-$X$2,int)=0),$X$3,0)+IF(MOD(A259-$X$6,periods_per_year)=0,$X$5,0)+F259&lt;J258+E259,IF(MOD(A259-$X$6,periods_per_year)=0,$X$5,0),J258+E259-IF(AND(A259&gt;=$X$2,MOD(A259-$X$2,int)=0),$X$3,0)-F259))))</f>
        <v>0</v>
      </c>
      <c r="H259" s="14"/>
      <c r="I259" s="13">
        <f t="shared" si="28"/>
        <v>585.44000000000005</v>
      </c>
      <c r="J259" s="13">
        <f t="shared" si="29"/>
        <v>49765.009999999922</v>
      </c>
      <c r="M259" s="17">
        <f>IF(S258="","",IF(OR(M258&gt;=nper,ROUND(S258,2)&lt;=0),"",M258+1))</f>
        <v>216</v>
      </c>
      <c r="N259" s="18">
        <f>IF(M259="","",IF(OR(periods_per_year=26,periods_per_year=52),IF(periods_per_year=26,IF(M259=1,fpdate,N258+14),IF(periods_per_year=52,IF(M259=1,fpdate,N258+7),"n/a")),IF(periods_per_year=24,DATE(YEAR(fpdate),MONTH(fpdate)+(M259-1)/2+IF(AND(DAY(fpdate)&gt;=15,MOD(M259,2)=0),1,0),IF(MOD(M259,2)=0,IF(DAY(fpdate)&gt;=15,DAY(fpdate)-14,DAY(fpdate)+14),DAY(fpdate))),IF(DAY(DATE(YEAR(fpdate),MONTH(fpdate)+M259-1,DAY(fpdate)))&lt;&gt;DAY(fpdate),DATE(YEAR(fpdate),MONTH(fpdate)+M259,0),DATE(YEAR(fpdate),MONTH(fpdate)+M259-1,DAY(fpdate))))))</f>
        <v>50010</v>
      </c>
      <c r="O259" s="19">
        <f>IF(M259="","",IF(variable,IF(M259&lt;MortgageCalculator!$I$18*periods_per_year,start_rate,IF(MortgageCalculator!$I$22&gt;=0,MIN(MortgageCalculator!$I$19,start_rate+MortgageCalculator!$I$22*ROUNDUP((M259-MortgageCalculator!$I$18*periods_per_year)/MortgageCalculator!$I$21,0)),MAX(MortgageCalculator!$I$20,start_rate+MortgageCalculator!$I$22*ROUNDUP((M259-MortgageCalculator!$I$18*periods_per_year)/MortgageCalculator!$I$21,0)))),start_rate))</f>
        <v>0.03</v>
      </c>
      <c r="P259" s="20">
        <f>IF(M259="","",ROUND((((1+O259/CP)^(CP/periods_per_year))-1)*S258,2))</f>
        <v>136.02000000000001</v>
      </c>
      <c r="Q259" s="20">
        <f>IF(M259="","",IF(M259=nper,S258+P259,MIN(S258+P259,IF(O259=O258,Q258,ROUND(-PMT(((1+O259/CP)^(CP/periods_per_year))-1,nper-M259+1,S258),2)))))</f>
        <v>711.32</v>
      </c>
      <c r="R259" s="20">
        <f t="shared" si="30"/>
        <v>575.30000000000007</v>
      </c>
      <c r="S259" s="20">
        <f t="shared" si="31"/>
        <v>53832.579999999922</v>
      </c>
    </row>
    <row r="260" spans="1:19" x14ac:dyDescent="0.2">
      <c r="A260" s="10">
        <f t="shared" si="24"/>
        <v>224</v>
      </c>
      <c r="B260" s="11">
        <f t="shared" si="25"/>
        <v>50253</v>
      </c>
      <c r="C260" s="15" t="str">
        <f t="shared" si="26"/>
        <v/>
      </c>
      <c r="D260" s="12">
        <f>IF(A260="","",IF(variable,IF(OR(A260=1,A260&lt;$I$18*periods_per_year),start_rate,MIN($I$19,IF(MOD(A260-1,$I$21)=0,MAX($I$20,D259+$I$22),D259))),start_rate))</f>
        <v>0.03</v>
      </c>
      <c r="E260" s="13">
        <f t="shared" si="27"/>
        <v>124.41</v>
      </c>
      <c r="F260" s="13">
        <f>IF(A260="","",IF(A260=nper,J259+E260,MIN(J259+E260,IF(D260=D259,F259,IF($E$8="Acc Bi-Weekly",ROUND((-PMT(((1+D260/CP)^(CP/12))-1,(nper-A260+1)*12/26,J259))/2,2),IF($E$8="Acc Weekly",ROUND((-PMT(((1+D260/CP)^(CP/12))-1,(nper-A260+1)*12/52,J259))/4,2),ROUND(-PMT(((1+D260/CP)^(CP/periods_per_year))-1,nper-A260+1,J259),2)))))))</f>
        <v>711.32</v>
      </c>
      <c r="G260" s="13">
        <f>IF(OR(A260="",A260&lt;$X$2),"",IF(J259&lt;=F260,0,IF(IF(AND(A260&gt;=$X$2,MOD(A260-$X$2,int)=0),$X$3,0)+F260&gt;=J259+E260,J259+E260-F260,IF(AND(A260&gt;=$X$2,MOD(A260-$X$2,int)=0),$X$3,0)+IF(IF(AND(A260&gt;=$X$2,MOD(A260-$X$2,int)=0),$X$3,0)+IF(MOD(A260-$X$6,periods_per_year)=0,$X$5,0)+F260&lt;J259+E260,IF(MOD(A260-$X$6,periods_per_year)=0,$X$5,0),J259+E260-IF(AND(A260&gt;=$X$2,MOD(A260-$X$2,int)=0),$X$3,0)-F260))))</f>
        <v>0</v>
      </c>
      <c r="H260" s="14"/>
      <c r="I260" s="13">
        <f t="shared" si="28"/>
        <v>586.91000000000008</v>
      </c>
      <c r="J260" s="13">
        <f t="shared" si="29"/>
        <v>49178.099999999919</v>
      </c>
      <c r="M260" s="17">
        <f>IF(S259="","",IF(OR(M259&gt;=nper,ROUND(S259,2)&lt;=0),"",M259+1))</f>
        <v>217</v>
      </c>
      <c r="N260" s="18">
        <f>IF(M260="","",IF(OR(periods_per_year=26,periods_per_year=52),IF(periods_per_year=26,IF(M260=1,fpdate,N259+14),IF(periods_per_year=52,IF(M260=1,fpdate,N259+7),"n/a")),IF(periods_per_year=24,DATE(YEAR(fpdate),MONTH(fpdate)+(M260-1)/2+IF(AND(DAY(fpdate)&gt;=15,MOD(M260,2)=0),1,0),IF(MOD(M260,2)=0,IF(DAY(fpdate)&gt;=15,DAY(fpdate)-14,DAY(fpdate)+14),DAY(fpdate))),IF(DAY(DATE(YEAR(fpdate),MONTH(fpdate)+M260-1,DAY(fpdate)))&lt;&gt;DAY(fpdate),DATE(YEAR(fpdate),MONTH(fpdate)+M260,0),DATE(YEAR(fpdate),MONTH(fpdate)+M260-1,DAY(fpdate))))))</f>
        <v>50041</v>
      </c>
      <c r="O260" s="19">
        <f>IF(M260="","",IF(variable,IF(M260&lt;MortgageCalculator!$I$18*periods_per_year,start_rate,IF(MortgageCalculator!$I$22&gt;=0,MIN(MortgageCalculator!$I$19,start_rate+MortgageCalculator!$I$22*ROUNDUP((M260-MortgageCalculator!$I$18*periods_per_year)/MortgageCalculator!$I$21,0)),MAX(MortgageCalculator!$I$20,start_rate+MortgageCalculator!$I$22*ROUNDUP((M260-MortgageCalculator!$I$18*periods_per_year)/MortgageCalculator!$I$21,0)))),start_rate))</f>
        <v>0.03</v>
      </c>
      <c r="P260" s="20">
        <f>IF(M260="","",ROUND((((1+O260/CP)^(CP/periods_per_year))-1)*S259,2))</f>
        <v>134.58000000000001</v>
      </c>
      <c r="Q260" s="20">
        <f>IF(M260="","",IF(M260=nper,S259+P260,MIN(S259+P260,IF(O260=O259,Q259,ROUND(-PMT(((1+O260/CP)^(CP/periods_per_year))-1,nper-M260+1,S259),2)))))</f>
        <v>711.32</v>
      </c>
      <c r="R260" s="20">
        <f t="shared" si="30"/>
        <v>576.74</v>
      </c>
      <c r="S260" s="20">
        <f t="shared" si="31"/>
        <v>53255.839999999924</v>
      </c>
    </row>
    <row r="261" spans="1:19" x14ac:dyDescent="0.2">
      <c r="A261" s="10">
        <f t="shared" si="24"/>
        <v>225</v>
      </c>
      <c r="B261" s="11">
        <f t="shared" si="25"/>
        <v>50284</v>
      </c>
      <c r="C261" s="15" t="str">
        <f t="shared" si="26"/>
        <v/>
      </c>
      <c r="D261" s="12">
        <f>IF(A261="","",IF(variable,IF(OR(A261=1,A261&lt;$I$18*periods_per_year),start_rate,MIN($I$19,IF(MOD(A261-1,$I$21)=0,MAX($I$20,D260+$I$22),D260))),start_rate))</f>
        <v>0.03</v>
      </c>
      <c r="E261" s="13">
        <f t="shared" si="27"/>
        <v>122.95</v>
      </c>
      <c r="F261" s="13">
        <f>IF(A261="","",IF(A261=nper,J260+E261,MIN(J260+E261,IF(D261=D260,F260,IF($E$8="Acc Bi-Weekly",ROUND((-PMT(((1+D261/CP)^(CP/12))-1,(nper-A261+1)*12/26,J260))/2,2),IF($E$8="Acc Weekly",ROUND((-PMT(((1+D261/CP)^(CP/12))-1,(nper-A261+1)*12/52,J260))/4,2),ROUND(-PMT(((1+D261/CP)^(CP/periods_per_year))-1,nper-A261+1,J260),2)))))))</f>
        <v>711.32</v>
      </c>
      <c r="G261" s="13">
        <f>IF(OR(A261="",A261&lt;$X$2),"",IF(J260&lt;=F261,0,IF(IF(AND(A261&gt;=$X$2,MOD(A261-$X$2,int)=0),$X$3,0)+F261&gt;=J260+E261,J260+E261-F261,IF(AND(A261&gt;=$X$2,MOD(A261-$X$2,int)=0),$X$3,0)+IF(IF(AND(A261&gt;=$X$2,MOD(A261-$X$2,int)=0),$X$3,0)+IF(MOD(A261-$X$6,periods_per_year)=0,$X$5,0)+F261&lt;J260+E261,IF(MOD(A261-$X$6,periods_per_year)=0,$X$5,0),J260+E261-IF(AND(A261&gt;=$X$2,MOD(A261-$X$2,int)=0),$X$3,0)-F261))))</f>
        <v>0</v>
      </c>
      <c r="H261" s="14"/>
      <c r="I261" s="13">
        <f t="shared" si="28"/>
        <v>588.37</v>
      </c>
      <c r="J261" s="13">
        <f t="shared" si="29"/>
        <v>48589.729999999916</v>
      </c>
      <c r="M261" s="17">
        <f>IF(S260="","",IF(OR(M260&gt;=nper,ROUND(S260,2)&lt;=0),"",M260+1))</f>
        <v>218</v>
      </c>
      <c r="N261" s="18">
        <f>IF(M261="","",IF(OR(periods_per_year=26,periods_per_year=52),IF(periods_per_year=26,IF(M261=1,fpdate,N260+14),IF(periods_per_year=52,IF(M261=1,fpdate,N260+7),"n/a")),IF(periods_per_year=24,DATE(YEAR(fpdate),MONTH(fpdate)+(M261-1)/2+IF(AND(DAY(fpdate)&gt;=15,MOD(M261,2)=0),1,0),IF(MOD(M261,2)=0,IF(DAY(fpdate)&gt;=15,DAY(fpdate)-14,DAY(fpdate)+14),DAY(fpdate))),IF(DAY(DATE(YEAR(fpdate),MONTH(fpdate)+M261-1,DAY(fpdate)))&lt;&gt;DAY(fpdate),DATE(YEAR(fpdate),MONTH(fpdate)+M261,0),DATE(YEAR(fpdate),MONTH(fpdate)+M261-1,DAY(fpdate))))))</f>
        <v>50072</v>
      </c>
      <c r="O261" s="19">
        <f>IF(M261="","",IF(variable,IF(M261&lt;MortgageCalculator!$I$18*periods_per_year,start_rate,IF(MortgageCalculator!$I$22&gt;=0,MIN(MortgageCalculator!$I$19,start_rate+MortgageCalculator!$I$22*ROUNDUP((M261-MortgageCalculator!$I$18*periods_per_year)/MortgageCalculator!$I$21,0)),MAX(MortgageCalculator!$I$20,start_rate+MortgageCalculator!$I$22*ROUNDUP((M261-MortgageCalculator!$I$18*periods_per_year)/MortgageCalculator!$I$21,0)))),start_rate))</f>
        <v>0.03</v>
      </c>
      <c r="P261" s="20">
        <f>IF(M261="","",ROUND((((1+O261/CP)^(CP/periods_per_year))-1)*S260,2))</f>
        <v>133.13999999999999</v>
      </c>
      <c r="Q261" s="20">
        <f>IF(M261="","",IF(M261=nper,S260+P261,MIN(S260+P261,IF(O261=O260,Q260,ROUND(-PMT(((1+O261/CP)^(CP/periods_per_year))-1,nper-M261+1,S260),2)))))</f>
        <v>711.32</v>
      </c>
      <c r="R261" s="20">
        <f t="shared" si="30"/>
        <v>578.18000000000006</v>
      </c>
      <c r="S261" s="20">
        <f t="shared" si="31"/>
        <v>52677.659999999923</v>
      </c>
    </row>
    <row r="262" spans="1:19" x14ac:dyDescent="0.2">
      <c r="A262" s="10">
        <f t="shared" si="24"/>
        <v>226</v>
      </c>
      <c r="B262" s="11">
        <f t="shared" si="25"/>
        <v>50314</v>
      </c>
      <c r="C262" s="15" t="str">
        <f t="shared" si="26"/>
        <v/>
      </c>
      <c r="D262" s="12">
        <f>IF(A262="","",IF(variable,IF(OR(A262=1,A262&lt;$I$18*periods_per_year),start_rate,MIN($I$19,IF(MOD(A262-1,$I$21)=0,MAX($I$20,D261+$I$22),D261))),start_rate))</f>
        <v>0.03</v>
      </c>
      <c r="E262" s="13">
        <f t="shared" si="27"/>
        <v>121.47</v>
      </c>
      <c r="F262" s="13">
        <f>IF(A262="","",IF(A262=nper,J261+E262,MIN(J261+E262,IF(D262=D261,F261,IF($E$8="Acc Bi-Weekly",ROUND((-PMT(((1+D262/CP)^(CP/12))-1,(nper-A262+1)*12/26,J261))/2,2),IF($E$8="Acc Weekly",ROUND((-PMT(((1+D262/CP)^(CP/12))-1,(nper-A262+1)*12/52,J261))/4,2),ROUND(-PMT(((1+D262/CP)^(CP/periods_per_year))-1,nper-A262+1,J261),2)))))))</f>
        <v>711.32</v>
      </c>
      <c r="G262" s="13">
        <f>IF(OR(A262="",A262&lt;$X$2),"",IF(J261&lt;=F262,0,IF(IF(AND(A262&gt;=$X$2,MOD(A262-$X$2,int)=0),$X$3,0)+F262&gt;=J261+E262,J261+E262-F262,IF(AND(A262&gt;=$X$2,MOD(A262-$X$2,int)=0),$X$3,0)+IF(IF(AND(A262&gt;=$X$2,MOD(A262-$X$2,int)=0),$X$3,0)+IF(MOD(A262-$X$6,periods_per_year)=0,$X$5,0)+F262&lt;J261+E262,IF(MOD(A262-$X$6,periods_per_year)=0,$X$5,0),J261+E262-IF(AND(A262&gt;=$X$2,MOD(A262-$X$2,int)=0),$X$3,0)-F262))))</f>
        <v>0</v>
      </c>
      <c r="H262" s="14"/>
      <c r="I262" s="13">
        <f t="shared" si="28"/>
        <v>589.85</v>
      </c>
      <c r="J262" s="13">
        <f t="shared" si="29"/>
        <v>47999.879999999917</v>
      </c>
      <c r="M262" s="17">
        <f>IF(S261="","",IF(OR(M261&gt;=nper,ROUND(S261,2)&lt;=0),"",M261+1))</f>
        <v>219</v>
      </c>
      <c r="N262" s="18">
        <f>IF(M262="","",IF(OR(periods_per_year=26,periods_per_year=52),IF(periods_per_year=26,IF(M262=1,fpdate,N261+14),IF(periods_per_year=52,IF(M262=1,fpdate,N261+7),"n/a")),IF(periods_per_year=24,DATE(YEAR(fpdate),MONTH(fpdate)+(M262-1)/2+IF(AND(DAY(fpdate)&gt;=15,MOD(M262,2)=0),1,0),IF(MOD(M262,2)=0,IF(DAY(fpdate)&gt;=15,DAY(fpdate)-14,DAY(fpdate)+14),DAY(fpdate))),IF(DAY(DATE(YEAR(fpdate),MONTH(fpdate)+M262-1,DAY(fpdate)))&lt;&gt;DAY(fpdate),DATE(YEAR(fpdate),MONTH(fpdate)+M262,0),DATE(YEAR(fpdate),MONTH(fpdate)+M262-1,DAY(fpdate))))))</f>
        <v>50100</v>
      </c>
      <c r="O262" s="19">
        <f>IF(M262="","",IF(variable,IF(M262&lt;MortgageCalculator!$I$18*periods_per_year,start_rate,IF(MortgageCalculator!$I$22&gt;=0,MIN(MortgageCalculator!$I$19,start_rate+MortgageCalculator!$I$22*ROUNDUP((M262-MortgageCalculator!$I$18*periods_per_year)/MortgageCalculator!$I$21,0)),MAX(MortgageCalculator!$I$20,start_rate+MortgageCalculator!$I$22*ROUNDUP((M262-MortgageCalculator!$I$18*periods_per_year)/MortgageCalculator!$I$21,0)))),start_rate))</f>
        <v>0.03</v>
      </c>
      <c r="P262" s="20">
        <f>IF(M262="","",ROUND((((1+O262/CP)^(CP/periods_per_year))-1)*S261,2))</f>
        <v>131.69</v>
      </c>
      <c r="Q262" s="20">
        <f>IF(M262="","",IF(M262=nper,S261+P262,MIN(S261+P262,IF(O262=O261,Q261,ROUND(-PMT(((1+O262/CP)^(CP/periods_per_year))-1,nper-M262+1,S261),2)))))</f>
        <v>711.32</v>
      </c>
      <c r="R262" s="20">
        <f t="shared" si="30"/>
        <v>579.63000000000011</v>
      </c>
      <c r="S262" s="20">
        <f t="shared" si="31"/>
        <v>52098.029999999926</v>
      </c>
    </row>
    <row r="263" spans="1:19" x14ac:dyDescent="0.2">
      <c r="A263" s="10">
        <f t="shared" si="24"/>
        <v>227</v>
      </c>
      <c r="B263" s="11">
        <f t="shared" si="25"/>
        <v>50345</v>
      </c>
      <c r="C263" s="15" t="str">
        <f t="shared" si="26"/>
        <v/>
      </c>
      <c r="D263" s="12">
        <f>IF(A263="","",IF(variable,IF(OR(A263=1,A263&lt;$I$18*periods_per_year),start_rate,MIN($I$19,IF(MOD(A263-1,$I$21)=0,MAX($I$20,D262+$I$22),D262))),start_rate))</f>
        <v>0.03</v>
      </c>
      <c r="E263" s="13">
        <f t="shared" si="27"/>
        <v>120</v>
      </c>
      <c r="F263" s="13">
        <f>IF(A263="","",IF(A263=nper,J262+E263,MIN(J262+E263,IF(D263=D262,F262,IF($E$8="Acc Bi-Weekly",ROUND((-PMT(((1+D263/CP)^(CP/12))-1,(nper-A263+1)*12/26,J262))/2,2),IF($E$8="Acc Weekly",ROUND((-PMT(((1+D263/CP)^(CP/12))-1,(nper-A263+1)*12/52,J262))/4,2),ROUND(-PMT(((1+D263/CP)^(CP/periods_per_year))-1,nper-A263+1,J262),2)))))))</f>
        <v>711.32</v>
      </c>
      <c r="G263" s="13">
        <f>IF(OR(A263="",A263&lt;$X$2),"",IF(J262&lt;=F263,0,IF(IF(AND(A263&gt;=$X$2,MOD(A263-$X$2,int)=0),$X$3,0)+F263&gt;=J262+E263,J262+E263-F263,IF(AND(A263&gt;=$X$2,MOD(A263-$X$2,int)=0),$X$3,0)+IF(IF(AND(A263&gt;=$X$2,MOD(A263-$X$2,int)=0),$X$3,0)+IF(MOD(A263-$X$6,periods_per_year)=0,$X$5,0)+F263&lt;J262+E263,IF(MOD(A263-$X$6,periods_per_year)=0,$X$5,0),J262+E263-IF(AND(A263&gt;=$X$2,MOD(A263-$X$2,int)=0),$X$3,0)-F263))))</f>
        <v>0</v>
      </c>
      <c r="H263" s="14"/>
      <c r="I263" s="13">
        <f t="shared" si="28"/>
        <v>591.32000000000005</v>
      </c>
      <c r="J263" s="13">
        <f t="shared" si="29"/>
        <v>47408.559999999918</v>
      </c>
      <c r="M263" s="17">
        <f>IF(S262="","",IF(OR(M262&gt;=nper,ROUND(S262,2)&lt;=0),"",M262+1))</f>
        <v>220</v>
      </c>
      <c r="N263" s="18">
        <f>IF(M263="","",IF(OR(periods_per_year=26,periods_per_year=52),IF(periods_per_year=26,IF(M263=1,fpdate,N262+14),IF(periods_per_year=52,IF(M263=1,fpdate,N262+7),"n/a")),IF(periods_per_year=24,DATE(YEAR(fpdate),MONTH(fpdate)+(M263-1)/2+IF(AND(DAY(fpdate)&gt;=15,MOD(M263,2)=0),1,0),IF(MOD(M263,2)=0,IF(DAY(fpdate)&gt;=15,DAY(fpdate)-14,DAY(fpdate)+14),DAY(fpdate))),IF(DAY(DATE(YEAR(fpdate),MONTH(fpdate)+M263-1,DAY(fpdate)))&lt;&gt;DAY(fpdate),DATE(YEAR(fpdate),MONTH(fpdate)+M263,0),DATE(YEAR(fpdate),MONTH(fpdate)+M263-1,DAY(fpdate))))))</f>
        <v>50131</v>
      </c>
      <c r="O263" s="19">
        <f>IF(M263="","",IF(variable,IF(M263&lt;MortgageCalculator!$I$18*periods_per_year,start_rate,IF(MortgageCalculator!$I$22&gt;=0,MIN(MortgageCalculator!$I$19,start_rate+MortgageCalculator!$I$22*ROUNDUP((M263-MortgageCalculator!$I$18*periods_per_year)/MortgageCalculator!$I$21,0)),MAX(MortgageCalculator!$I$20,start_rate+MortgageCalculator!$I$22*ROUNDUP((M263-MortgageCalculator!$I$18*periods_per_year)/MortgageCalculator!$I$21,0)))),start_rate))</f>
        <v>0.03</v>
      </c>
      <c r="P263" s="20">
        <f>IF(M263="","",ROUND((((1+O263/CP)^(CP/periods_per_year))-1)*S262,2))</f>
        <v>130.25</v>
      </c>
      <c r="Q263" s="20">
        <f>IF(M263="","",IF(M263=nper,S262+P263,MIN(S262+P263,IF(O263=O262,Q262,ROUND(-PMT(((1+O263/CP)^(CP/periods_per_year))-1,nper-M263+1,S262),2)))))</f>
        <v>711.32</v>
      </c>
      <c r="R263" s="20">
        <f t="shared" si="30"/>
        <v>581.07000000000005</v>
      </c>
      <c r="S263" s="20">
        <f t="shared" si="31"/>
        <v>51516.959999999926</v>
      </c>
    </row>
    <row r="264" spans="1:19" x14ac:dyDescent="0.2">
      <c r="A264" s="10">
        <f t="shared" si="24"/>
        <v>228</v>
      </c>
      <c r="B264" s="11">
        <f t="shared" si="25"/>
        <v>50375</v>
      </c>
      <c r="C264" s="15">
        <f t="shared" si="26"/>
        <v>19</v>
      </c>
      <c r="D264" s="12">
        <f>IF(A264="","",IF(variable,IF(OR(A264=1,A264&lt;$I$18*periods_per_year),start_rate,MIN($I$19,IF(MOD(A264-1,$I$21)=0,MAX($I$20,D263+$I$22),D263))),start_rate))</f>
        <v>0.03</v>
      </c>
      <c r="E264" s="13">
        <f t="shared" si="27"/>
        <v>118.52</v>
      </c>
      <c r="F264" s="13">
        <f>IF(A264="","",IF(A264=nper,J263+E264,MIN(J263+E264,IF(D264=D263,F263,IF($E$8="Acc Bi-Weekly",ROUND((-PMT(((1+D264/CP)^(CP/12))-1,(nper-A264+1)*12/26,J263))/2,2),IF($E$8="Acc Weekly",ROUND((-PMT(((1+D264/CP)^(CP/12))-1,(nper-A264+1)*12/52,J263))/4,2),ROUND(-PMT(((1+D264/CP)^(CP/periods_per_year))-1,nper-A264+1,J263),2)))))))</f>
        <v>711.32</v>
      </c>
      <c r="G264" s="13">
        <f>IF(OR(A264="",A264&lt;$X$2),"",IF(J263&lt;=F264,0,IF(IF(AND(A264&gt;=$X$2,MOD(A264-$X$2,int)=0),$X$3,0)+F264&gt;=J263+E264,J263+E264-F264,IF(AND(A264&gt;=$X$2,MOD(A264-$X$2,int)=0),$X$3,0)+IF(IF(AND(A264&gt;=$X$2,MOD(A264-$X$2,int)=0),$X$3,0)+IF(MOD(A264-$X$6,periods_per_year)=0,$X$5,0)+F264&lt;J263+E264,IF(MOD(A264-$X$6,periods_per_year)=0,$X$5,0),J263+E264-IF(AND(A264&gt;=$X$2,MOD(A264-$X$2,int)=0),$X$3,0)-F264))))</f>
        <v>0</v>
      </c>
      <c r="H264" s="14"/>
      <c r="I264" s="13">
        <f t="shared" si="28"/>
        <v>592.80000000000007</v>
      </c>
      <c r="J264" s="13">
        <f t="shared" si="29"/>
        <v>46815.759999999915</v>
      </c>
      <c r="M264" s="17">
        <f>IF(S263="","",IF(OR(M263&gt;=nper,ROUND(S263,2)&lt;=0),"",M263+1))</f>
        <v>221</v>
      </c>
      <c r="N264" s="18">
        <f>IF(M264="","",IF(OR(periods_per_year=26,periods_per_year=52),IF(periods_per_year=26,IF(M264=1,fpdate,N263+14),IF(periods_per_year=52,IF(M264=1,fpdate,N263+7),"n/a")),IF(periods_per_year=24,DATE(YEAR(fpdate),MONTH(fpdate)+(M264-1)/2+IF(AND(DAY(fpdate)&gt;=15,MOD(M264,2)=0),1,0),IF(MOD(M264,2)=0,IF(DAY(fpdate)&gt;=15,DAY(fpdate)-14,DAY(fpdate)+14),DAY(fpdate))),IF(DAY(DATE(YEAR(fpdate),MONTH(fpdate)+M264-1,DAY(fpdate)))&lt;&gt;DAY(fpdate),DATE(YEAR(fpdate),MONTH(fpdate)+M264,0),DATE(YEAR(fpdate),MONTH(fpdate)+M264-1,DAY(fpdate))))))</f>
        <v>50161</v>
      </c>
      <c r="O264" s="19">
        <f>IF(M264="","",IF(variable,IF(M264&lt;MortgageCalculator!$I$18*periods_per_year,start_rate,IF(MortgageCalculator!$I$22&gt;=0,MIN(MortgageCalculator!$I$19,start_rate+MortgageCalculator!$I$22*ROUNDUP((M264-MortgageCalculator!$I$18*periods_per_year)/MortgageCalculator!$I$21,0)),MAX(MortgageCalculator!$I$20,start_rate+MortgageCalculator!$I$22*ROUNDUP((M264-MortgageCalculator!$I$18*periods_per_year)/MortgageCalculator!$I$21,0)))),start_rate))</f>
        <v>0.03</v>
      </c>
      <c r="P264" s="20">
        <f>IF(M264="","",ROUND((((1+O264/CP)^(CP/periods_per_year))-1)*S263,2))</f>
        <v>128.79</v>
      </c>
      <c r="Q264" s="20">
        <f>IF(M264="","",IF(M264=nper,S263+P264,MIN(S263+P264,IF(O264=O263,Q263,ROUND(-PMT(((1+O264/CP)^(CP/periods_per_year))-1,nper-M264+1,S263),2)))))</f>
        <v>711.32</v>
      </c>
      <c r="R264" s="20">
        <f t="shared" si="30"/>
        <v>582.53000000000009</v>
      </c>
      <c r="S264" s="20">
        <f t="shared" si="31"/>
        <v>50934.429999999928</v>
      </c>
    </row>
    <row r="265" spans="1:19" x14ac:dyDescent="0.2">
      <c r="A265" s="10">
        <f t="shared" si="24"/>
        <v>229</v>
      </c>
      <c r="B265" s="11">
        <f t="shared" si="25"/>
        <v>50406</v>
      </c>
      <c r="C265" s="15" t="str">
        <f t="shared" si="26"/>
        <v/>
      </c>
      <c r="D265" s="12">
        <f>IF(A265="","",IF(variable,IF(OR(A265=1,A265&lt;$I$18*periods_per_year),start_rate,MIN($I$19,IF(MOD(A265-1,$I$21)=0,MAX($I$20,D264+$I$22),D264))),start_rate))</f>
        <v>0.03</v>
      </c>
      <c r="E265" s="13">
        <f t="shared" si="27"/>
        <v>117.04</v>
      </c>
      <c r="F265" s="13">
        <f>IF(A265="","",IF(A265=nper,J264+E265,MIN(J264+E265,IF(D265=D264,F264,IF($E$8="Acc Bi-Weekly",ROUND((-PMT(((1+D265/CP)^(CP/12))-1,(nper-A265+1)*12/26,J264))/2,2),IF($E$8="Acc Weekly",ROUND((-PMT(((1+D265/CP)^(CP/12))-1,(nper-A265+1)*12/52,J264))/4,2),ROUND(-PMT(((1+D265/CP)^(CP/periods_per_year))-1,nper-A265+1,J264),2)))))))</f>
        <v>711.32</v>
      </c>
      <c r="G265" s="13">
        <f>IF(OR(A265="",A265&lt;$X$2),"",IF(J264&lt;=F265,0,IF(IF(AND(A265&gt;=$X$2,MOD(A265-$X$2,int)=0),$X$3,0)+F265&gt;=J264+E265,J264+E265-F265,IF(AND(A265&gt;=$X$2,MOD(A265-$X$2,int)=0),$X$3,0)+IF(IF(AND(A265&gt;=$X$2,MOD(A265-$X$2,int)=0),$X$3,0)+IF(MOD(A265-$X$6,periods_per_year)=0,$X$5,0)+F265&lt;J264+E265,IF(MOD(A265-$X$6,periods_per_year)=0,$X$5,0),J264+E265-IF(AND(A265&gt;=$X$2,MOD(A265-$X$2,int)=0),$X$3,0)-F265))))</f>
        <v>0</v>
      </c>
      <c r="H265" s="14"/>
      <c r="I265" s="13">
        <f t="shared" si="28"/>
        <v>594.28000000000009</v>
      </c>
      <c r="J265" s="13">
        <f t="shared" si="29"/>
        <v>46221.479999999916</v>
      </c>
      <c r="M265" s="17">
        <f>IF(S264="","",IF(OR(M264&gt;=nper,ROUND(S264,2)&lt;=0),"",M264+1))</f>
        <v>222</v>
      </c>
      <c r="N265" s="18">
        <f>IF(M265="","",IF(OR(periods_per_year=26,periods_per_year=52),IF(periods_per_year=26,IF(M265=1,fpdate,N264+14),IF(periods_per_year=52,IF(M265=1,fpdate,N264+7),"n/a")),IF(periods_per_year=24,DATE(YEAR(fpdate),MONTH(fpdate)+(M265-1)/2+IF(AND(DAY(fpdate)&gt;=15,MOD(M265,2)=0),1,0),IF(MOD(M265,2)=0,IF(DAY(fpdate)&gt;=15,DAY(fpdate)-14,DAY(fpdate)+14),DAY(fpdate))),IF(DAY(DATE(YEAR(fpdate),MONTH(fpdate)+M265-1,DAY(fpdate)))&lt;&gt;DAY(fpdate),DATE(YEAR(fpdate),MONTH(fpdate)+M265,0),DATE(YEAR(fpdate),MONTH(fpdate)+M265-1,DAY(fpdate))))))</f>
        <v>50192</v>
      </c>
      <c r="O265" s="19">
        <f>IF(M265="","",IF(variable,IF(M265&lt;MortgageCalculator!$I$18*periods_per_year,start_rate,IF(MortgageCalculator!$I$22&gt;=0,MIN(MortgageCalculator!$I$19,start_rate+MortgageCalculator!$I$22*ROUNDUP((M265-MortgageCalculator!$I$18*periods_per_year)/MortgageCalculator!$I$21,0)),MAX(MortgageCalculator!$I$20,start_rate+MortgageCalculator!$I$22*ROUNDUP((M265-MortgageCalculator!$I$18*periods_per_year)/MortgageCalculator!$I$21,0)))),start_rate))</f>
        <v>0.03</v>
      </c>
      <c r="P265" s="20">
        <f>IF(M265="","",ROUND((((1+O265/CP)^(CP/periods_per_year))-1)*S264,2))</f>
        <v>127.34</v>
      </c>
      <c r="Q265" s="20">
        <f>IF(M265="","",IF(M265=nper,S264+P265,MIN(S264+P265,IF(O265=O264,Q264,ROUND(-PMT(((1+O265/CP)^(CP/periods_per_year))-1,nper-M265+1,S264),2)))))</f>
        <v>711.32</v>
      </c>
      <c r="R265" s="20">
        <f t="shared" si="30"/>
        <v>583.98</v>
      </c>
      <c r="S265" s="20">
        <f t="shared" si="31"/>
        <v>50350.449999999924</v>
      </c>
    </row>
    <row r="266" spans="1:19" x14ac:dyDescent="0.2">
      <c r="A266" s="10">
        <f t="shared" si="24"/>
        <v>230</v>
      </c>
      <c r="B266" s="11">
        <f t="shared" si="25"/>
        <v>50437</v>
      </c>
      <c r="C266" s="15" t="str">
        <f t="shared" si="26"/>
        <v/>
      </c>
      <c r="D266" s="12">
        <f>IF(A266="","",IF(variable,IF(OR(A266=1,A266&lt;$I$18*periods_per_year),start_rate,MIN($I$19,IF(MOD(A266-1,$I$21)=0,MAX($I$20,D265+$I$22),D265))),start_rate))</f>
        <v>0.03</v>
      </c>
      <c r="E266" s="13">
        <f t="shared" si="27"/>
        <v>115.55</v>
      </c>
      <c r="F266" s="13">
        <f>IF(A266="","",IF(A266=nper,J265+E266,MIN(J265+E266,IF(D266=D265,F265,IF($E$8="Acc Bi-Weekly",ROUND((-PMT(((1+D266/CP)^(CP/12))-1,(nper-A266+1)*12/26,J265))/2,2),IF($E$8="Acc Weekly",ROUND((-PMT(((1+D266/CP)^(CP/12))-1,(nper-A266+1)*12/52,J265))/4,2),ROUND(-PMT(((1+D266/CP)^(CP/periods_per_year))-1,nper-A266+1,J265),2)))))))</f>
        <v>711.32</v>
      </c>
      <c r="G266" s="13">
        <f>IF(OR(A266="",A266&lt;$X$2),"",IF(J265&lt;=F266,0,IF(IF(AND(A266&gt;=$X$2,MOD(A266-$X$2,int)=0),$X$3,0)+F266&gt;=J265+E266,J265+E266-F266,IF(AND(A266&gt;=$X$2,MOD(A266-$X$2,int)=0),$X$3,0)+IF(IF(AND(A266&gt;=$X$2,MOD(A266-$X$2,int)=0),$X$3,0)+IF(MOD(A266-$X$6,periods_per_year)=0,$X$5,0)+F266&lt;J265+E266,IF(MOD(A266-$X$6,periods_per_year)=0,$X$5,0),J265+E266-IF(AND(A266&gt;=$X$2,MOD(A266-$X$2,int)=0),$X$3,0)-F266))))</f>
        <v>0</v>
      </c>
      <c r="H266" s="14"/>
      <c r="I266" s="13">
        <f t="shared" si="28"/>
        <v>595.7700000000001</v>
      </c>
      <c r="J266" s="13">
        <f t="shared" si="29"/>
        <v>45625.709999999919</v>
      </c>
      <c r="M266" s="17">
        <f>IF(S265="","",IF(OR(M265&gt;=nper,ROUND(S265,2)&lt;=0),"",M265+1))</f>
        <v>223</v>
      </c>
      <c r="N266" s="18">
        <f>IF(M266="","",IF(OR(periods_per_year=26,periods_per_year=52),IF(periods_per_year=26,IF(M266=1,fpdate,N265+14),IF(periods_per_year=52,IF(M266=1,fpdate,N265+7),"n/a")),IF(periods_per_year=24,DATE(YEAR(fpdate),MONTH(fpdate)+(M266-1)/2+IF(AND(DAY(fpdate)&gt;=15,MOD(M266,2)=0),1,0),IF(MOD(M266,2)=0,IF(DAY(fpdate)&gt;=15,DAY(fpdate)-14,DAY(fpdate)+14),DAY(fpdate))),IF(DAY(DATE(YEAR(fpdate),MONTH(fpdate)+M266-1,DAY(fpdate)))&lt;&gt;DAY(fpdate),DATE(YEAR(fpdate),MONTH(fpdate)+M266,0),DATE(YEAR(fpdate),MONTH(fpdate)+M266-1,DAY(fpdate))))))</f>
        <v>50222</v>
      </c>
      <c r="O266" s="19">
        <f>IF(M266="","",IF(variable,IF(M266&lt;MortgageCalculator!$I$18*periods_per_year,start_rate,IF(MortgageCalculator!$I$22&gt;=0,MIN(MortgageCalculator!$I$19,start_rate+MortgageCalculator!$I$22*ROUNDUP((M266-MortgageCalculator!$I$18*periods_per_year)/MortgageCalculator!$I$21,0)),MAX(MortgageCalculator!$I$20,start_rate+MortgageCalculator!$I$22*ROUNDUP((M266-MortgageCalculator!$I$18*periods_per_year)/MortgageCalculator!$I$21,0)))),start_rate))</f>
        <v>0.03</v>
      </c>
      <c r="P266" s="20">
        <f>IF(M266="","",ROUND((((1+O266/CP)^(CP/periods_per_year))-1)*S265,2))</f>
        <v>125.88</v>
      </c>
      <c r="Q266" s="20">
        <f>IF(M266="","",IF(M266=nper,S265+P266,MIN(S265+P266,IF(O266=O265,Q265,ROUND(-PMT(((1+O266/CP)^(CP/periods_per_year))-1,nper-M266+1,S265),2)))))</f>
        <v>711.32</v>
      </c>
      <c r="R266" s="20">
        <f t="shared" si="30"/>
        <v>585.44000000000005</v>
      </c>
      <c r="S266" s="20">
        <f t="shared" si="31"/>
        <v>49765.009999999922</v>
      </c>
    </row>
    <row r="267" spans="1:19" x14ac:dyDescent="0.2">
      <c r="A267" s="10">
        <f t="shared" si="24"/>
        <v>231</v>
      </c>
      <c r="B267" s="11">
        <f t="shared" si="25"/>
        <v>50465</v>
      </c>
      <c r="C267" s="15" t="str">
        <f t="shared" si="26"/>
        <v/>
      </c>
      <c r="D267" s="12">
        <f>IF(A267="","",IF(variable,IF(OR(A267=1,A267&lt;$I$18*periods_per_year),start_rate,MIN($I$19,IF(MOD(A267-1,$I$21)=0,MAX($I$20,D266+$I$22),D266))),start_rate))</f>
        <v>0.03</v>
      </c>
      <c r="E267" s="13">
        <f t="shared" si="27"/>
        <v>114.06</v>
      </c>
      <c r="F267" s="13">
        <f>IF(A267="","",IF(A267=nper,J266+E267,MIN(J266+E267,IF(D267=D266,F266,IF($E$8="Acc Bi-Weekly",ROUND((-PMT(((1+D267/CP)^(CP/12))-1,(nper-A267+1)*12/26,J266))/2,2),IF($E$8="Acc Weekly",ROUND((-PMT(((1+D267/CP)^(CP/12))-1,(nper-A267+1)*12/52,J266))/4,2),ROUND(-PMT(((1+D267/CP)^(CP/periods_per_year))-1,nper-A267+1,J266),2)))))))</f>
        <v>711.32</v>
      </c>
      <c r="G267" s="13">
        <f>IF(OR(A267="",A267&lt;$X$2),"",IF(J266&lt;=F267,0,IF(IF(AND(A267&gt;=$X$2,MOD(A267-$X$2,int)=0),$X$3,0)+F267&gt;=J266+E267,J266+E267-F267,IF(AND(A267&gt;=$X$2,MOD(A267-$X$2,int)=0),$X$3,0)+IF(IF(AND(A267&gt;=$X$2,MOD(A267-$X$2,int)=0),$X$3,0)+IF(MOD(A267-$X$6,periods_per_year)=0,$X$5,0)+F267&lt;J266+E267,IF(MOD(A267-$X$6,periods_per_year)=0,$X$5,0),J266+E267-IF(AND(A267&gt;=$X$2,MOD(A267-$X$2,int)=0),$X$3,0)-F267))))</f>
        <v>0</v>
      </c>
      <c r="H267" s="14"/>
      <c r="I267" s="13">
        <f t="shared" si="28"/>
        <v>597.26</v>
      </c>
      <c r="J267" s="13">
        <f t="shared" si="29"/>
        <v>45028.449999999917</v>
      </c>
      <c r="M267" s="17">
        <f>IF(S266="","",IF(OR(M266&gt;=nper,ROUND(S266,2)&lt;=0),"",M266+1))</f>
        <v>224</v>
      </c>
      <c r="N267" s="18">
        <f>IF(M267="","",IF(OR(periods_per_year=26,periods_per_year=52),IF(periods_per_year=26,IF(M267=1,fpdate,N266+14),IF(periods_per_year=52,IF(M267=1,fpdate,N266+7),"n/a")),IF(periods_per_year=24,DATE(YEAR(fpdate),MONTH(fpdate)+(M267-1)/2+IF(AND(DAY(fpdate)&gt;=15,MOD(M267,2)=0),1,0),IF(MOD(M267,2)=0,IF(DAY(fpdate)&gt;=15,DAY(fpdate)-14,DAY(fpdate)+14),DAY(fpdate))),IF(DAY(DATE(YEAR(fpdate),MONTH(fpdate)+M267-1,DAY(fpdate)))&lt;&gt;DAY(fpdate),DATE(YEAR(fpdate),MONTH(fpdate)+M267,0),DATE(YEAR(fpdate),MONTH(fpdate)+M267-1,DAY(fpdate))))))</f>
        <v>50253</v>
      </c>
      <c r="O267" s="19">
        <f>IF(M267="","",IF(variable,IF(M267&lt;MortgageCalculator!$I$18*periods_per_year,start_rate,IF(MortgageCalculator!$I$22&gt;=0,MIN(MortgageCalculator!$I$19,start_rate+MortgageCalculator!$I$22*ROUNDUP((M267-MortgageCalculator!$I$18*periods_per_year)/MortgageCalculator!$I$21,0)),MAX(MortgageCalculator!$I$20,start_rate+MortgageCalculator!$I$22*ROUNDUP((M267-MortgageCalculator!$I$18*periods_per_year)/MortgageCalculator!$I$21,0)))),start_rate))</f>
        <v>0.03</v>
      </c>
      <c r="P267" s="20">
        <f>IF(M267="","",ROUND((((1+O267/CP)^(CP/periods_per_year))-1)*S266,2))</f>
        <v>124.41</v>
      </c>
      <c r="Q267" s="20">
        <f>IF(M267="","",IF(M267=nper,S266+P267,MIN(S266+P267,IF(O267=O266,Q266,ROUND(-PMT(((1+O267/CP)^(CP/periods_per_year))-1,nper-M267+1,S266),2)))))</f>
        <v>711.32</v>
      </c>
      <c r="R267" s="20">
        <f t="shared" si="30"/>
        <v>586.91000000000008</v>
      </c>
      <c r="S267" s="20">
        <f t="shared" si="31"/>
        <v>49178.099999999919</v>
      </c>
    </row>
    <row r="268" spans="1:19" x14ac:dyDescent="0.2">
      <c r="A268" s="10">
        <f t="shared" si="24"/>
        <v>232</v>
      </c>
      <c r="B268" s="11">
        <f t="shared" si="25"/>
        <v>50496</v>
      </c>
      <c r="C268" s="15" t="str">
        <f t="shared" si="26"/>
        <v/>
      </c>
      <c r="D268" s="12">
        <f>IF(A268="","",IF(variable,IF(OR(A268=1,A268&lt;$I$18*periods_per_year),start_rate,MIN($I$19,IF(MOD(A268-1,$I$21)=0,MAX($I$20,D267+$I$22),D267))),start_rate))</f>
        <v>0.03</v>
      </c>
      <c r="E268" s="13">
        <f t="shared" si="27"/>
        <v>112.57</v>
      </c>
      <c r="F268" s="13">
        <f>IF(A268="","",IF(A268=nper,J267+E268,MIN(J267+E268,IF(D268=D267,F267,IF($E$8="Acc Bi-Weekly",ROUND((-PMT(((1+D268/CP)^(CP/12))-1,(nper-A268+1)*12/26,J267))/2,2),IF($E$8="Acc Weekly",ROUND((-PMT(((1+D268/CP)^(CP/12))-1,(nper-A268+1)*12/52,J267))/4,2),ROUND(-PMT(((1+D268/CP)^(CP/periods_per_year))-1,nper-A268+1,J267),2)))))))</f>
        <v>711.32</v>
      </c>
      <c r="G268" s="13">
        <f>IF(OR(A268="",A268&lt;$X$2),"",IF(J267&lt;=F268,0,IF(IF(AND(A268&gt;=$X$2,MOD(A268-$X$2,int)=0),$X$3,0)+F268&gt;=J267+E268,J267+E268-F268,IF(AND(A268&gt;=$X$2,MOD(A268-$X$2,int)=0),$X$3,0)+IF(IF(AND(A268&gt;=$X$2,MOD(A268-$X$2,int)=0),$X$3,0)+IF(MOD(A268-$X$6,periods_per_year)=0,$X$5,0)+F268&lt;J267+E268,IF(MOD(A268-$X$6,periods_per_year)=0,$X$5,0),J267+E268-IF(AND(A268&gt;=$X$2,MOD(A268-$X$2,int)=0),$X$3,0)-F268))))</f>
        <v>0</v>
      </c>
      <c r="H268" s="14"/>
      <c r="I268" s="13">
        <f t="shared" si="28"/>
        <v>598.75</v>
      </c>
      <c r="J268" s="13">
        <f t="shared" si="29"/>
        <v>44429.699999999917</v>
      </c>
      <c r="M268" s="17">
        <f>IF(S267="","",IF(OR(M267&gt;=nper,ROUND(S267,2)&lt;=0),"",M267+1))</f>
        <v>225</v>
      </c>
      <c r="N268" s="18">
        <f>IF(M268="","",IF(OR(periods_per_year=26,periods_per_year=52),IF(periods_per_year=26,IF(M268=1,fpdate,N267+14),IF(periods_per_year=52,IF(M268=1,fpdate,N267+7),"n/a")),IF(periods_per_year=24,DATE(YEAR(fpdate),MONTH(fpdate)+(M268-1)/2+IF(AND(DAY(fpdate)&gt;=15,MOD(M268,2)=0),1,0),IF(MOD(M268,2)=0,IF(DAY(fpdate)&gt;=15,DAY(fpdate)-14,DAY(fpdate)+14),DAY(fpdate))),IF(DAY(DATE(YEAR(fpdate),MONTH(fpdate)+M268-1,DAY(fpdate)))&lt;&gt;DAY(fpdate),DATE(YEAR(fpdate),MONTH(fpdate)+M268,0),DATE(YEAR(fpdate),MONTH(fpdate)+M268-1,DAY(fpdate))))))</f>
        <v>50284</v>
      </c>
      <c r="O268" s="19">
        <f>IF(M268="","",IF(variable,IF(M268&lt;MortgageCalculator!$I$18*periods_per_year,start_rate,IF(MortgageCalculator!$I$22&gt;=0,MIN(MortgageCalculator!$I$19,start_rate+MortgageCalculator!$I$22*ROUNDUP((M268-MortgageCalculator!$I$18*periods_per_year)/MortgageCalculator!$I$21,0)),MAX(MortgageCalculator!$I$20,start_rate+MortgageCalculator!$I$22*ROUNDUP((M268-MortgageCalculator!$I$18*periods_per_year)/MortgageCalculator!$I$21,0)))),start_rate))</f>
        <v>0.03</v>
      </c>
      <c r="P268" s="20">
        <f>IF(M268="","",ROUND((((1+O268/CP)^(CP/periods_per_year))-1)*S267,2))</f>
        <v>122.95</v>
      </c>
      <c r="Q268" s="20">
        <f>IF(M268="","",IF(M268=nper,S267+P268,MIN(S267+P268,IF(O268=O267,Q267,ROUND(-PMT(((1+O268/CP)^(CP/periods_per_year))-1,nper-M268+1,S267),2)))))</f>
        <v>711.32</v>
      </c>
      <c r="R268" s="20">
        <f t="shared" si="30"/>
        <v>588.37</v>
      </c>
      <c r="S268" s="20">
        <f t="shared" si="31"/>
        <v>48589.729999999916</v>
      </c>
    </row>
    <row r="269" spans="1:19" x14ac:dyDescent="0.2">
      <c r="A269" s="10">
        <f t="shared" si="24"/>
        <v>233</v>
      </c>
      <c r="B269" s="11">
        <f t="shared" si="25"/>
        <v>50526</v>
      </c>
      <c r="C269" s="15" t="str">
        <f t="shared" si="26"/>
        <v/>
      </c>
      <c r="D269" s="12">
        <f>IF(A269="","",IF(variable,IF(OR(A269=1,A269&lt;$I$18*periods_per_year),start_rate,MIN($I$19,IF(MOD(A269-1,$I$21)=0,MAX($I$20,D268+$I$22),D268))),start_rate))</f>
        <v>0.03</v>
      </c>
      <c r="E269" s="13">
        <f t="shared" si="27"/>
        <v>111.07</v>
      </c>
      <c r="F269" s="13">
        <f>IF(A269="","",IF(A269=nper,J268+E269,MIN(J268+E269,IF(D269=D268,F268,IF($E$8="Acc Bi-Weekly",ROUND((-PMT(((1+D269/CP)^(CP/12))-1,(nper-A269+1)*12/26,J268))/2,2),IF($E$8="Acc Weekly",ROUND((-PMT(((1+D269/CP)^(CP/12))-1,(nper-A269+1)*12/52,J268))/4,2),ROUND(-PMT(((1+D269/CP)^(CP/periods_per_year))-1,nper-A269+1,J268),2)))))))</f>
        <v>711.32</v>
      </c>
      <c r="G269" s="13">
        <f>IF(OR(A269="",A269&lt;$X$2),"",IF(J268&lt;=F269,0,IF(IF(AND(A269&gt;=$X$2,MOD(A269-$X$2,int)=0),$X$3,0)+F269&gt;=J268+E269,J268+E269-F269,IF(AND(A269&gt;=$X$2,MOD(A269-$X$2,int)=0),$X$3,0)+IF(IF(AND(A269&gt;=$X$2,MOD(A269-$X$2,int)=0),$X$3,0)+IF(MOD(A269-$X$6,periods_per_year)=0,$X$5,0)+F269&lt;J268+E269,IF(MOD(A269-$X$6,periods_per_year)=0,$X$5,0),J268+E269-IF(AND(A269&gt;=$X$2,MOD(A269-$X$2,int)=0),$X$3,0)-F269))))</f>
        <v>0</v>
      </c>
      <c r="H269" s="14"/>
      <c r="I269" s="13">
        <f t="shared" si="28"/>
        <v>600.25</v>
      </c>
      <c r="J269" s="13">
        <f t="shared" si="29"/>
        <v>43829.449999999917</v>
      </c>
      <c r="M269" s="17">
        <f>IF(S268="","",IF(OR(M268&gt;=nper,ROUND(S268,2)&lt;=0),"",M268+1))</f>
        <v>226</v>
      </c>
      <c r="N269" s="18">
        <f>IF(M269="","",IF(OR(periods_per_year=26,periods_per_year=52),IF(periods_per_year=26,IF(M269=1,fpdate,N268+14),IF(periods_per_year=52,IF(M269=1,fpdate,N268+7),"n/a")),IF(periods_per_year=24,DATE(YEAR(fpdate),MONTH(fpdate)+(M269-1)/2+IF(AND(DAY(fpdate)&gt;=15,MOD(M269,2)=0),1,0),IF(MOD(M269,2)=0,IF(DAY(fpdate)&gt;=15,DAY(fpdate)-14,DAY(fpdate)+14),DAY(fpdate))),IF(DAY(DATE(YEAR(fpdate),MONTH(fpdate)+M269-1,DAY(fpdate)))&lt;&gt;DAY(fpdate),DATE(YEAR(fpdate),MONTH(fpdate)+M269,0),DATE(YEAR(fpdate),MONTH(fpdate)+M269-1,DAY(fpdate))))))</f>
        <v>50314</v>
      </c>
      <c r="O269" s="19">
        <f>IF(M269="","",IF(variable,IF(M269&lt;MortgageCalculator!$I$18*periods_per_year,start_rate,IF(MortgageCalculator!$I$22&gt;=0,MIN(MortgageCalculator!$I$19,start_rate+MortgageCalculator!$I$22*ROUNDUP((M269-MortgageCalculator!$I$18*periods_per_year)/MortgageCalculator!$I$21,0)),MAX(MortgageCalculator!$I$20,start_rate+MortgageCalculator!$I$22*ROUNDUP((M269-MortgageCalculator!$I$18*periods_per_year)/MortgageCalculator!$I$21,0)))),start_rate))</f>
        <v>0.03</v>
      </c>
      <c r="P269" s="20">
        <f>IF(M269="","",ROUND((((1+O269/CP)^(CP/periods_per_year))-1)*S268,2))</f>
        <v>121.47</v>
      </c>
      <c r="Q269" s="20">
        <f>IF(M269="","",IF(M269=nper,S268+P269,MIN(S268+P269,IF(O269=O268,Q268,ROUND(-PMT(((1+O269/CP)^(CP/periods_per_year))-1,nper-M269+1,S268),2)))))</f>
        <v>711.32</v>
      </c>
      <c r="R269" s="20">
        <f t="shared" si="30"/>
        <v>589.85</v>
      </c>
      <c r="S269" s="20">
        <f t="shared" si="31"/>
        <v>47999.879999999917</v>
      </c>
    </row>
    <row r="270" spans="1:19" x14ac:dyDescent="0.2">
      <c r="A270" s="10">
        <f t="shared" si="24"/>
        <v>234</v>
      </c>
      <c r="B270" s="11">
        <f t="shared" si="25"/>
        <v>50557</v>
      </c>
      <c r="C270" s="15" t="str">
        <f t="shared" si="26"/>
        <v/>
      </c>
      <c r="D270" s="12">
        <f>IF(A270="","",IF(variable,IF(OR(A270=1,A270&lt;$I$18*periods_per_year),start_rate,MIN($I$19,IF(MOD(A270-1,$I$21)=0,MAX($I$20,D269+$I$22),D269))),start_rate))</f>
        <v>0.03</v>
      </c>
      <c r="E270" s="13">
        <f t="shared" si="27"/>
        <v>109.57</v>
      </c>
      <c r="F270" s="13">
        <f>IF(A270="","",IF(A270=nper,J269+E270,MIN(J269+E270,IF(D270=D269,F269,IF($E$8="Acc Bi-Weekly",ROUND((-PMT(((1+D270/CP)^(CP/12))-1,(nper-A270+1)*12/26,J269))/2,2),IF($E$8="Acc Weekly",ROUND((-PMT(((1+D270/CP)^(CP/12))-1,(nper-A270+1)*12/52,J269))/4,2),ROUND(-PMT(((1+D270/CP)^(CP/periods_per_year))-1,nper-A270+1,J269),2)))))))</f>
        <v>711.32</v>
      </c>
      <c r="G270" s="13">
        <f>IF(OR(A270="",A270&lt;$X$2),"",IF(J269&lt;=F270,0,IF(IF(AND(A270&gt;=$X$2,MOD(A270-$X$2,int)=0),$X$3,0)+F270&gt;=J269+E270,J269+E270-F270,IF(AND(A270&gt;=$X$2,MOD(A270-$X$2,int)=0),$X$3,0)+IF(IF(AND(A270&gt;=$X$2,MOD(A270-$X$2,int)=0),$X$3,0)+IF(MOD(A270-$X$6,periods_per_year)=0,$X$5,0)+F270&lt;J269+E270,IF(MOD(A270-$X$6,periods_per_year)=0,$X$5,0),J269+E270-IF(AND(A270&gt;=$X$2,MOD(A270-$X$2,int)=0),$X$3,0)-F270))))</f>
        <v>0</v>
      </c>
      <c r="H270" s="14"/>
      <c r="I270" s="13">
        <f t="shared" si="28"/>
        <v>601.75</v>
      </c>
      <c r="J270" s="13">
        <f t="shared" si="29"/>
        <v>43227.699999999917</v>
      </c>
      <c r="M270" s="17">
        <f>IF(S269="","",IF(OR(M269&gt;=nper,ROUND(S269,2)&lt;=0),"",M269+1))</f>
        <v>227</v>
      </c>
      <c r="N270" s="18">
        <f>IF(M270="","",IF(OR(periods_per_year=26,periods_per_year=52),IF(periods_per_year=26,IF(M270=1,fpdate,N269+14),IF(periods_per_year=52,IF(M270=1,fpdate,N269+7),"n/a")),IF(periods_per_year=24,DATE(YEAR(fpdate),MONTH(fpdate)+(M270-1)/2+IF(AND(DAY(fpdate)&gt;=15,MOD(M270,2)=0),1,0),IF(MOD(M270,2)=0,IF(DAY(fpdate)&gt;=15,DAY(fpdate)-14,DAY(fpdate)+14),DAY(fpdate))),IF(DAY(DATE(YEAR(fpdate),MONTH(fpdate)+M270-1,DAY(fpdate)))&lt;&gt;DAY(fpdate),DATE(YEAR(fpdate),MONTH(fpdate)+M270,0),DATE(YEAR(fpdate),MONTH(fpdate)+M270-1,DAY(fpdate))))))</f>
        <v>50345</v>
      </c>
      <c r="O270" s="19">
        <f>IF(M270="","",IF(variable,IF(M270&lt;MortgageCalculator!$I$18*periods_per_year,start_rate,IF(MortgageCalculator!$I$22&gt;=0,MIN(MortgageCalculator!$I$19,start_rate+MortgageCalculator!$I$22*ROUNDUP((M270-MortgageCalculator!$I$18*periods_per_year)/MortgageCalculator!$I$21,0)),MAX(MortgageCalculator!$I$20,start_rate+MortgageCalculator!$I$22*ROUNDUP((M270-MortgageCalculator!$I$18*periods_per_year)/MortgageCalculator!$I$21,0)))),start_rate))</f>
        <v>0.03</v>
      </c>
      <c r="P270" s="20">
        <f>IF(M270="","",ROUND((((1+O270/CP)^(CP/periods_per_year))-1)*S269,2))</f>
        <v>120</v>
      </c>
      <c r="Q270" s="20">
        <f>IF(M270="","",IF(M270=nper,S269+P270,MIN(S269+P270,IF(O270=O269,Q269,ROUND(-PMT(((1+O270/CP)^(CP/periods_per_year))-1,nper-M270+1,S269),2)))))</f>
        <v>711.32</v>
      </c>
      <c r="R270" s="20">
        <f t="shared" si="30"/>
        <v>591.32000000000005</v>
      </c>
      <c r="S270" s="20">
        <f t="shared" si="31"/>
        <v>47408.559999999918</v>
      </c>
    </row>
    <row r="271" spans="1:19" x14ac:dyDescent="0.2">
      <c r="A271" s="10">
        <f t="shared" si="24"/>
        <v>235</v>
      </c>
      <c r="B271" s="11">
        <f t="shared" si="25"/>
        <v>50587</v>
      </c>
      <c r="C271" s="15" t="str">
        <f t="shared" si="26"/>
        <v/>
      </c>
      <c r="D271" s="12">
        <f>IF(A271="","",IF(variable,IF(OR(A271=1,A271&lt;$I$18*periods_per_year),start_rate,MIN($I$19,IF(MOD(A271-1,$I$21)=0,MAX($I$20,D270+$I$22),D270))),start_rate))</f>
        <v>0.03</v>
      </c>
      <c r="E271" s="13">
        <f t="shared" si="27"/>
        <v>108.07</v>
      </c>
      <c r="F271" s="13">
        <f>IF(A271="","",IF(A271=nper,J270+E271,MIN(J270+E271,IF(D271=D270,F270,IF($E$8="Acc Bi-Weekly",ROUND((-PMT(((1+D271/CP)^(CP/12))-1,(nper-A271+1)*12/26,J270))/2,2),IF($E$8="Acc Weekly",ROUND((-PMT(((1+D271/CP)^(CP/12))-1,(nper-A271+1)*12/52,J270))/4,2),ROUND(-PMT(((1+D271/CP)^(CP/periods_per_year))-1,nper-A271+1,J270),2)))))))</f>
        <v>711.32</v>
      </c>
      <c r="G271" s="13">
        <f>IF(OR(A271="",A271&lt;$X$2),"",IF(J270&lt;=F271,0,IF(IF(AND(A271&gt;=$X$2,MOD(A271-$X$2,int)=0),$X$3,0)+F271&gt;=J270+E271,J270+E271-F271,IF(AND(A271&gt;=$X$2,MOD(A271-$X$2,int)=0),$X$3,0)+IF(IF(AND(A271&gt;=$X$2,MOD(A271-$X$2,int)=0),$X$3,0)+IF(MOD(A271-$X$6,periods_per_year)=0,$X$5,0)+F271&lt;J270+E271,IF(MOD(A271-$X$6,periods_per_year)=0,$X$5,0),J270+E271-IF(AND(A271&gt;=$X$2,MOD(A271-$X$2,int)=0),$X$3,0)-F271))))</f>
        <v>0</v>
      </c>
      <c r="H271" s="14"/>
      <c r="I271" s="13">
        <f t="shared" si="28"/>
        <v>603.25</v>
      </c>
      <c r="J271" s="13">
        <f t="shared" si="29"/>
        <v>42624.449999999917</v>
      </c>
      <c r="M271" s="17">
        <f>IF(S270="","",IF(OR(M270&gt;=nper,ROUND(S270,2)&lt;=0),"",M270+1))</f>
        <v>228</v>
      </c>
      <c r="N271" s="18">
        <f>IF(M271="","",IF(OR(periods_per_year=26,periods_per_year=52),IF(periods_per_year=26,IF(M271=1,fpdate,N270+14),IF(periods_per_year=52,IF(M271=1,fpdate,N270+7),"n/a")),IF(periods_per_year=24,DATE(YEAR(fpdate),MONTH(fpdate)+(M271-1)/2+IF(AND(DAY(fpdate)&gt;=15,MOD(M271,2)=0),1,0),IF(MOD(M271,2)=0,IF(DAY(fpdate)&gt;=15,DAY(fpdate)-14,DAY(fpdate)+14),DAY(fpdate))),IF(DAY(DATE(YEAR(fpdate),MONTH(fpdate)+M271-1,DAY(fpdate)))&lt;&gt;DAY(fpdate),DATE(YEAR(fpdate),MONTH(fpdate)+M271,0),DATE(YEAR(fpdate),MONTH(fpdate)+M271-1,DAY(fpdate))))))</f>
        <v>50375</v>
      </c>
      <c r="O271" s="19">
        <f>IF(M271="","",IF(variable,IF(M271&lt;MortgageCalculator!$I$18*periods_per_year,start_rate,IF(MortgageCalculator!$I$22&gt;=0,MIN(MortgageCalculator!$I$19,start_rate+MortgageCalculator!$I$22*ROUNDUP((M271-MortgageCalculator!$I$18*periods_per_year)/MortgageCalculator!$I$21,0)),MAX(MortgageCalculator!$I$20,start_rate+MortgageCalculator!$I$22*ROUNDUP((M271-MortgageCalculator!$I$18*periods_per_year)/MortgageCalculator!$I$21,0)))),start_rate))</f>
        <v>0.03</v>
      </c>
      <c r="P271" s="20">
        <f>IF(M271="","",ROUND((((1+O271/CP)^(CP/periods_per_year))-1)*S270,2))</f>
        <v>118.52</v>
      </c>
      <c r="Q271" s="20">
        <f>IF(M271="","",IF(M271=nper,S270+P271,MIN(S270+P271,IF(O271=O270,Q270,ROUND(-PMT(((1+O271/CP)^(CP/periods_per_year))-1,nper-M271+1,S270),2)))))</f>
        <v>711.32</v>
      </c>
      <c r="R271" s="20">
        <f t="shared" si="30"/>
        <v>592.80000000000007</v>
      </c>
      <c r="S271" s="20">
        <f t="shared" si="31"/>
        <v>46815.759999999915</v>
      </c>
    </row>
    <row r="272" spans="1:19" x14ac:dyDescent="0.2">
      <c r="A272" s="10">
        <f t="shared" si="24"/>
        <v>236</v>
      </c>
      <c r="B272" s="11">
        <f t="shared" si="25"/>
        <v>50618</v>
      </c>
      <c r="C272" s="15" t="str">
        <f t="shared" si="26"/>
        <v/>
      </c>
      <c r="D272" s="12">
        <f>IF(A272="","",IF(variable,IF(OR(A272=1,A272&lt;$I$18*periods_per_year),start_rate,MIN($I$19,IF(MOD(A272-1,$I$21)=0,MAX($I$20,D271+$I$22),D271))),start_rate))</f>
        <v>0.03</v>
      </c>
      <c r="E272" s="13">
        <f t="shared" si="27"/>
        <v>106.56</v>
      </c>
      <c r="F272" s="13">
        <f>IF(A272="","",IF(A272=nper,J271+E272,MIN(J271+E272,IF(D272=D271,F271,IF($E$8="Acc Bi-Weekly",ROUND((-PMT(((1+D272/CP)^(CP/12))-1,(nper-A272+1)*12/26,J271))/2,2),IF($E$8="Acc Weekly",ROUND((-PMT(((1+D272/CP)^(CP/12))-1,(nper-A272+1)*12/52,J271))/4,2),ROUND(-PMT(((1+D272/CP)^(CP/periods_per_year))-1,nper-A272+1,J271),2)))))))</f>
        <v>711.32</v>
      </c>
      <c r="G272" s="13">
        <f>IF(OR(A272="",A272&lt;$X$2),"",IF(J271&lt;=F272,0,IF(IF(AND(A272&gt;=$X$2,MOD(A272-$X$2,int)=0),$X$3,0)+F272&gt;=J271+E272,J271+E272-F272,IF(AND(A272&gt;=$X$2,MOD(A272-$X$2,int)=0),$X$3,0)+IF(IF(AND(A272&gt;=$X$2,MOD(A272-$X$2,int)=0),$X$3,0)+IF(MOD(A272-$X$6,periods_per_year)=0,$X$5,0)+F272&lt;J271+E272,IF(MOD(A272-$X$6,periods_per_year)=0,$X$5,0),J271+E272-IF(AND(A272&gt;=$X$2,MOD(A272-$X$2,int)=0),$X$3,0)-F272))))</f>
        <v>0</v>
      </c>
      <c r="H272" s="14"/>
      <c r="I272" s="13">
        <f t="shared" si="28"/>
        <v>604.76</v>
      </c>
      <c r="J272" s="13">
        <f t="shared" si="29"/>
        <v>42019.689999999915</v>
      </c>
      <c r="M272" s="17">
        <f>IF(S271="","",IF(OR(M271&gt;=nper,ROUND(S271,2)&lt;=0),"",M271+1))</f>
        <v>229</v>
      </c>
      <c r="N272" s="18">
        <f>IF(M272="","",IF(OR(periods_per_year=26,periods_per_year=52),IF(periods_per_year=26,IF(M272=1,fpdate,N271+14),IF(periods_per_year=52,IF(M272=1,fpdate,N271+7),"n/a")),IF(periods_per_year=24,DATE(YEAR(fpdate),MONTH(fpdate)+(M272-1)/2+IF(AND(DAY(fpdate)&gt;=15,MOD(M272,2)=0),1,0),IF(MOD(M272,2)=0,IF(DAY(fpdate)&gt;=15,DAY(fpdate)-14,DAY(fpdate)+14),DAY(fpdate))),IF(DAY(DATE(YEAR(fpdate),MONTH(fpdate)+M272-1,DAY(fpdate)))&lt;&gt;DAY(fpdate),DATE(YEAR(fpdate),MONTH(fpdate)+M272,0),DATE(YEAR(fpdate),MONTH(fpdate)+M272-1,DAY(fpdate))))))</f>
        <v>50406</v>
      </c>
      <c r="O272" s="19">
        <f>IF(M272="","",IF(variable,IF(M272&lt;MortgageCalculator!$I$18*periods_per_year,start_rate,IF(MortgageCalculator!$I$22&gt;=0,MIN(MortgageCalculator!$I$19,start_rate+MortgageCalculator!$I$22*ROUNDUP((M272-MortgageCalculator!$I$18*periods_per_year)/MortgageCalculator!$I$21,0)),MAX(MortgageCalculator!$I$20,start_rate+MortgageCalculator!$I$22*ROUNDUP((M272-MortgageCalculator!$I$18*periods_per_year)/MortgageCalculator!$I$21,0)))),start_rate))</f>
        <v>0.03</v>
      </c>
      <c r="P272" s="20">
        <f>IF(M272="","",ROUND((((1+O272/CP)^(CP/periods_per_year))-1)*S271,2))</f>
        <v>117.04</v>
      </c>
      <c r="Q272" s="20">
        <f>IF(M272="","",IF(M272=nper,S271+P272,MIN(S271+P272,IF(O272=O271,Q271,ROUND(-PMT(((1+O272/CP)^(CP/periods_per_year))-1,nper-M272+1,S271),2)))))</f>
        <v>711.32</v>
      </c>
      <c r="R272" s="20">
        <f t="shared" si="30"/>
        <v>594.28000000000009</v>
      </c>
      <c r="S272" s="20">
        <f t="shared" si="31"/>
        <v>46221.479999999916</v>
      </c>
    </row>
    <row r="273" spans="1:19" x14ac:dyDescent="0.2">
      <c r="A273" s="10">
        <f t="shared" si="24"/>
        <v>237</v>
      </c>
      <c r="B273" s="11">
        <f t="shared" si="25"/>
        <v>50649</v>
      </c>
      <c r="C273" s="15" t="str">
        <f t="shared" si="26"/>
        <v/>
      </c>
      <c r="D273" s="12">
        <f>IF(A273="","",IF(variable,IF(OR(A273=1,A273&lt;$I$18*periods_per_year),start_rate,MIN($I$19,IF(MOD(A273-1,$I$21)=0,MAX($I$20,D272+$I$22),D272))),start_rate))</f>
        <v>0.03</v>
      </c>
      <c r="E273" s="13">
        <f t="shared" si="27"/>
        <v>105.05</v>
      </c>
      <c r="F273" s="13">
        <f>IF(A273="","",IF(A273=nper,J272+E273,MIN(J272+E273,IF(D273=D272,F272,IF($E$8="Acc Bi-Weekly",ROUND((-PMT(((1+D273/CP)^(CP/12))-1,(nper-A273+1)*12/26,J272))/2,2),IF($E$8="Acc Weekly",ROUND((-PMT(((1+D273/CP)^(CP/12))-1,(nper-A273+1)*12/52,J272))/4,2),ROUND(-PMT(((1+D273/CP)^(CP/periods_per_year))-1,nper-A273+1,J272),2)))))))</f>
        <v>711.32</v>
      </c>
      <c r="G273" s="13">
        <f>IF(OR(A273="",A273&lt;$X$2),"",IF(J272&lt;=F273,0,IF(IF(AND(A273&gt;=$X$2,MOD(A273-$X$2,int)=0),$X$3,0)+F273&gt;=J272+E273,J272+E273-F273,IF(AND(A273&gt;=$X$2,MOD(A273-$X$2,int)=0),$X$3,0)+IF(IF(AND(A273&gt;=$X$2,MOD(A273-$X$2,int)=0),$X$3,0)+IF(MOD(A273-$X$6,periods_per_year)=0,$X$5,0)+F273&lt;J272+E273,IF(MOD(A273-$X$6,periods_per_year)=0,$X$5,0),J272+E273-IF(AND(A273&gt;=$X$2,MOD(A273-$X$2,int)=0),$X$3,0)-F273))))</f>
        <v>0</v>
      </c>
      <c r="H273" s="14"/>
      <c r="I273" s="13">
        <f t="shared" si="28"/>
        <v>606.2700000000001</v>
      </c>
      <c r="J273" s="13">
        <f t="shared" si="29"/>
        <v>41413.419999999918</v>
      </c>
      <c r="M273" s="17">
        <f>IF(S272="","",IF(OR(M272&gt;=nper,ROUND(S272,2)&lt;=0),"",M272+1))</f>
        <v>230</v>
      </c>
      <c r="N273" s="18">
        <f>IF(M273="","",IF(OR(periods_per_year=26,periods_per_year=52),IF(periods_per_year=26,IF(M273=1,fpdate,N272+14),IF(periods_per_year=52,IF(M273=1,fpdate,N272+7),"n/a")),IF(periods_per_year=24,DATE(YEAR(fpdate),MONTH(fpdate)+(M273-1)/2+IF(AND(DAY(fpdate)&gt;=15,MOD(M273,2)=0),1,0),IF(MOD(M273,2)=0,IF(DAY(fpdate)&gt;=15,DAY(fpdate)-14,DAY(fpdate)+14),DAY(fpdate))),IF(DAY(DATE(YEAR(fpdate),MONTH(fpdate)+M273-1,DAY(fpdate)))&lt;&gt;DAY(fpdate),DATE(YEAR(fpdate),MONTH(fpdate)+M273,0),DATE(YEAR(fpdate),MONTH(fpdate)+M273-1,DAY(fpdate))))))</f>
        <v>50437</v>
      </c>
      <c r="O273" s="19">
        <f>IF(M273="","",IF(variable,IF(M273&lt;MortgageCalculator!$I$18*periods_per_year,start_rate,IF(MortgageCalculator!$I$22&gt;=0,MIN(MortgageCalculator!$I$19,start_rate+MortgageCalculator!$I$22*ROUNDUP((M273-MortgageCalculator!$I$18*periods_per_year)/MortgageCalculator!$I$21,0)),MAX(MortgageCalculator!$I$20,start_rate+MortgageCalculator!$I$22*ROUNDUP((M273-MortgageCalculator!$I$18*periods_per_year)/MortgageCalculator!$I$21,0)))),start_rate))</f>
        <v>0.03</v>
      </c>
      <c r="P273" s="20">
        <f>IF(M273="","",ROUND((((1+O273/CP)^(CP/periods_per_year))-1)*S272,2))</f>
        <v>115.55</v>
      </c>
      <c r="Q273" s="20">
        <f>IF(M273="","",IF(M273=nper,S272+P273,MIN(S272+P273,IF(O273=O272,Q272,ROUND(-PMT(((1+O273/CP)^(CP/periods_per_year))-1,nper-M273+1,S272),2)))))</f>
        <v>711.32</v>
      </c>
      <c r="R273" s="20">
        <f t="shared" si="30"/>
        <v>595.7700000000001</v>
      </c>
      <c r="S273" s="20">
        <f t="shared" si="31"/>
        <v>45625.709999999919</v>
      </c>
    </row>
    <row r="274" spans="1:19" x14ac:dyDescent="0.2">
      <c r="A274" s="10">
        <f t="shared" si="24"/>
        <v>238</v>
      </c>
      <c r="B274" s="11">
        <f t="shared" si="25"/>
        <v>50679</v>
      </c>
      <c r="C274" s="15" t="str">
        <f t="shared" si="26"/>
        <v/>
      </c>
      <c r="D274" s="12">
        <f>IF(A274="","",IF(variable,IF(OR(A274=1,A274&lt;$I$18*periods_per_year),start_rate,MIN($I$19,IF(MOD(A274-1,$I$21)=0,MAX($I$20,D273+$I$22),D273))),start_rate))</f>
        <v>0.03</v>
      </c>
      <c r="E274" s="13">
        <f t="shared" si="27"/>
        <v>103.53</v>
      </c>
      <c r="F274" s="13">
        <f>IF(A274="","",IF(A274=nper,J273+E274,MIN(J273+E274,IF(D274=D273,F273,IF($E$8="Acc Bi-Weekly",ROUND((-PMT(((1+D274/CP)^(CP/12))-1,(nper-A274+1)*12/26,J273))/2,2),IF($E$8="Acc Weekly",ROUND((-PMT(((1+D274/CP)^(CP/12))-1,(nper-A274+1)*12/52,J273))/4,2),ROUND(-PMT(((1+D274/CP)^(CP/periods_per_year))-1,nper-A274+1,J273),2)))))))</f>
        <v>711.32</v>
      </c>
      <c r="G274" s="13">
        <f>IF(OR(A274="",A274&lt;$X$2),"",IF(J273&lt;=F274,0,IF(IF(AND(A274&gt;=$X$2,MOD(A274-$X$2,int)=0),$X$3,0)+F274&gt;=J273+E274,J273+E274-F274,IF(AND(A274&gt;=$X$2,MOD(A274-$X$2,int)=0),$X$3,0)+IF(IF(AND(A274&gt;=$X$2,MOD(A274-$X$2,int)=0),$X$3,0)+IF(MOD(A274-$X$6,periods_per_year)=0,$X$5,0)+F274&lt;J273+E274,IF(MOD(A274-$X$6,periods_per_year)=0,$X$5,0),J273+E274-IF(AND(A274&gt;=$X$2,MOD(A274-$X$2,int)=0),$X$3,0)-F274))))</f>
        <v>0</v>
      </c>
      <c r="H274" s="14"/>
      <c r="I274" s="13">
        <f t="shared" si="28"/>
        <v>607.79000000000008</v>
      </c>
      <c r="J274" s="13">
        <f t="shared" si="29"/>
        <v>40805.629999999917</v>
      </c>
      <c r="M274" s="17">
        <f>IF(S273="","",IF(OR(M273&gt;=nper,ROUND(S273,2)&lt;=0),"",M273+1))</f>
        <v>231</v>
      </c>
      <c r="N274" s="18">
        <f>IF(M274="","",IF(OR(periods_per_year=26,periods_per_year=52),IF(periods_per_year=26,IF(M274=1,fpdate,N273+14),IF(periods_per_year=52,IF(M274=1,fpdate,N273+7),"n/a")),IF(periods_per_year=24,DATE(YEAR(fpdate),MONTH(fpdate)+(M274-1)/2+IF(AND(DAY(fpdate)&gt;=15,MOD(M274,2)=0),1,0),IF(MOD(M274,2)=0,IF(DAY(fpdate)&gt;=15,DAY(fpdate)-14,DAY(fpdate)+14),DAY(fpdate))),IF(DAY(DATE(YEAR(fpdate),MONTH(fpdate)+M274-1,DAY(fpdate)))&lt;&gt;DAY(fpdate),DATE(YEAR(fpdate),MONTH(fpdate)+M274,0),DATE(YEAR(fpdate),MONTH(fpdate)+M274-1,DAY(fpdate))))))</f>
        <v>50465</v>
      </c>
      <c r="O274" s="19">
        <f>IF(M274="","",IF(variable,IF(M274&lt;MortgageCalculator!$I$18*periods_per_year,start_rate,IF(MortgageCalculator!$I$22&gt;=0,MIN(MortgageCalculator!$I$19,start_rate+MortgageCalculator!$I$22*ROUNDUP((M274-MortgageCalculator!$I$18*periods_per_year)/MortgageCalculator!$I$21,0)),MAX(MortgageCalculator!$I$20,start_rate+MortgageCalculator!$I$22*ROUNDUP((M274-MortgageCalculator!$I$18*periods_per_year)/MortgageCalculator!$I$21,0)))),start_rate))</f>
        <v>0.03</v>
      </c>
      <c r="P274" s="20">
        <f>IF(M274="","",ROUND((((1+O274/CP)^(CP/periods_per_year))-1)*S273,2))</f>
        <v>114.06</v>
      </c>
      <c r="Q274" s="20">
        <f>IF(M274="","",IF(M274=nper,S273+P274,MIN(S273+P274,IF(O274=O273,Q273,ROUND(-PMT(((1+O274/CP)^(CP/periods_per_year))-1,nper-M274+1,S273),2)))))</f>
        <v>711.32</v>
      </c>
      <c r="R274" s="20">
        <f t="shared" si="30"/>
        <v>597.26</v>
      </c>
      <c r="S274" s="20">
        <f t="shared" si="31"/>
        <v>45028.449999999917</v>
      </c>
    </row>
    <row r="275" spans="1:19" x14ac:dyDescent="0.2">
      <c r="A275" s="10">
        <f t="shared" si="24"/>
        <v>239</v>
      </c>
      <c r="B275" s="11">
        <f t="shared" si="25"/>
        <v>50710</v>
      </c>
      <c r="C275" s="15" t="str">
        <f t="shared" si="26"/>
        <v/>
      </c>
      <c r="D275" s="12">
        <f>IF(A275="","",IF(variable,IF(OR(A275=1,A275&lt;$I$18*periods_per_year),start_rate,MIN($I$19,IF(MOD(A275-1,$I$21)=0,MAX($I$20,D274+$I$22),D274))),start_rate))</f>
        <v>0.03</v>
      </c>
      <c r="E275" s="13">
        <f t="shared" si="27"/>
        <v>102.01</v>
      </c>
      <c r="F275" s="13">
        <f>IF(A275="","",IF(A275=nper,J274+E275,MIN(J274+E275,IF(D275=D274,F274,IF($E$8="Acc Bi-Weekly",ROUND((-PMT(((1+D275/CP)^(CP/12))-1,(nper-A275+1)*12/26,J274))/2,2),IF($E$8="Acc Weekly",ROUND((-PMT(((1+D275/CP)^(CP/12))-1,(nper-A275+1)*12/52,J274))/4,2),ROUND(-PMT(((1+D275/CP)^(CP/periods_per_year))-1,nper-A275+1,J274),2)))))))</f>
        <v>711.32</v>
      </c>
      <c r="G275" s="13">
        <f>IF(OR(A275="",A275&lt;$X$2),"",IF(J274&lt;=F275,0,IF(IF(AND(A275&gt;=$X$2,MOD(A275-$X$2,int)=0),$X$3,0)+F275&gt;=J274+E275,J274+E275-F275,IF(AND(A275&gt;=$X$2,MOD(A275-$X$2,int)=0),$X$3,0)+IF(IF(AND(A275&gt;=$X$2,MOD(A275-$X$2,int)=0),$X$3,0)+IF(MOD(A275-$X$6,periods_per_year)=0,$X$5,0)+F275&lt;J274+E275,IF(MOD(A275-$X$6,periods_per_year)=0,$X$5,0),J274+E275-IF(AND(A275&gt;=$X$2,MOD(A275-$X$2,int)=0),$X$3,0)-F275))))</f>
        <v>0</v>
      </c>
      <c r="H275" s="14"/>
      <c r="I275" s="13">
        <f t="shared" si="28"/>
        <v>609.31000000000006</v>
      </c>
      <c r="J275" s="13">
        <f t="shared" si="29"/>
        <v>40196.31999999992</v>
      </c>
      <c r="M275" s="17">
        <f>IF(S274="","",IF(OR(M274&gt;=nper,ROUND(S274,2)&lt;=0),"",M274+1))</f>
        <v>232</v>
      </c>
      <c r="N275" s="18">
        <f>IF(M275="","",IF(OR(periods_per_year=26,periods_per_year=52),IF(periods_per_year=26,IF(M275=1,fpdate,N274+14),IF(periods_per_year=52,IF(M275=1,fpdate,N274+7),"n/a")),IF(periods_per_year=24,DATE(YEAR(fpdate),MONTH(fpdate)+(M275-1)/2+IF(AND(DAY(fpdate)&gt;=15,MOD(M275,2)=0),1,0),IF(MOD(M275,2)=0,IF(DAY(fpdate)&gt;=15,DAY(fpdate)-14,DAY(fpdate)+14),DAY(fpdate))),IF(DAY(DATE(YEAR(fpdate),MONTH(fpdate)+M275-1,DAY(fpdate)))&lt;&gt;DAY(fpdate),DATE(YEAR(fpdate),MONTH(fpdate)+M275,0),DATE(YEAR(fpdate),MONTH(fpdate)+M275-1,DAY(fpdate))))))</f>
        <v>50496</v>
      </c>
      <c r="O275" s="19">
        <f>IF(M275="","",IF(variable,IF(M275&lt;MortgageCalculator!$I$18*periods_per_year,start_rate,IF(MortgageCalculator!$I$22&gt;=0,MIN(MortgageCalculator!$I$19,start_rate+MortgageCalculator!$I$22*ROUNDUP((M275-MortgageCalculator!$I$18*periods_per_year)/MortgageCalculator!$I$21,0)),MAX(MortgageCalculator!$I$20,start_rate+MortgageCalculator!$I$22*ROUNDUP((M275-MortgageCalculator!$I$18*periods_per_year)/MortgageCalculator!$I$21,0)))),start_rate))</f>
        <v>0.03</v>
      </c>
      <c r="P275" s="20">
        <f>IF(M275="","",ROUND((((1+O275/CP)^(CP/periods_per_year))-1)*S274,2))</f>
        <v>112.57</v>
      </c>
      <c r="Q275" s="20">
        <f>IF(M275="","",IF(M275=nper,S274+P275,MIN(S274+P275,IF(O275=O274,Q274,ROUND(-PMT(((1+O275/CP)^(CP/periods_per_year))-1,nper-M275+1,S274),2)))))</f>
        <v>711.32</v>
      </c>
      <c r="R275" s="20">
        <f t="shared" si="30"/>
        <v>598.75</v>
      </c>
      <c r="S275" s="20">
        <f t="shared" si="31"/>
        <v>44429.699999999917</v>
      </c>
    </row>
    <row r="276" spans="1:19" x14ac:dyDescent="0.2">
      <c r="A276" s="10">
        <f t="shared" si="24"/>
        <v>240</v>
      </c>
      <c r="B276" s="11">
        <f t="shared" si="25"/>
        <v>50740</v>
      </c>
      <c r="C276" s="15">
        <f t="shared" si="26"/>
        <v>20</v>
      </c>
      <c r="D276" s="12">
        <f>IF(A276="","",IF(variable,IF(OR(A276=1,A276&lt;$I$18*periods_per_year),start_rate,MIN($I$19,IF(MOD(A276-1,$I$21)=0,MAX($I$20,D275+$I$22),D275))),start_rate))</f>
        <v>0.03</v>
      </c>
      <c r="E276" s="13">
        <f t="shared" si="27"/>
        <v>100.49</v>
      </c>
      <c r="F276" s="13">
        <f>IF(A276="","",IF(A276=nper,J275+E276,MIN(J275+E276,IF(D276=D275,F275,IF($E$8="Acc Bi-Weekly",ROUND((-PMT(((1+D276/CP)^(CP/12))-1,(nper-A276+1)*12/26,J275))/2,2),IF($E$8="Acc Weekly",ROUND((-PMT(((1+D276/CP)^(CP/12))-1,(nper-A276+1)*12/52,J275))/4,2),ROUND(-PMT(((1+D276/CP)^(CP/periods_per_year))-1,nper-A276+1,J275),2)))))))</f>
        <v>711.32</v>
      </c>
      <c r="G276" s="13">
        <f>IF(OR(A276="",A276&lt;$X$2),"",IF(J275&lt;=F276,0,IF(IF(AND(A276&gt;=$X$2,MOD(A276-$X$2,int)=0),$X$3,0)+F276&gt;=J275+E276,J275+E276-F276,IF(AND(A276&gt;=$X$2,MOD(A276-$X$2,int)=0),$X$3,0)+IF(IF(AND(A276&gt;=$X$2,MOD(A276-$X$2,int)=0),$X$3,0)+IF(MOD(A276-$X$6,periods_per_year)=0,$X$5,0)+F276&lt;J275+E276,IF(MOD(A276-$X$6,periods_per_year)=0,$X$5,0),J275+E276-IF(AND(A276&gt;=$X$2,MOD(A276-$X$2,int)=0),$X$3,0)-F276))))</f>
        <v>0</v>
      </c>
      <c r="H276" s="14"/>
      <c r="I276" s="13">
        <f t="shared" si="28"/>
        <v>610.83000000000004</v>
      </c>
      <c r="J276" s="13">
        <f t="shared" si="29"/>
        <v>39585.489999999918</v>
      </c>
      <c r="M276" s="17">
        <f>IF(S275="","",IF(OR(M275&gt;=nper,ROUND(S275,2)&lt;=0),"",M275+1))</f>
        <v>233</v>
      </c>
      <c r="N276" s="18">
        <f>IF(M276="","",IF(OR(periods_per_year=26,periods_per_year=52),IF(periods_per_year=26,IF(M276=1,fpdate,N275+14),IF(periods_per_year=52,IF(M276=1,fpdate,N275+7),"n/a")),IF(periods_per_year=24,DATE(YEAR(fpdate),MONTH(fpdate)+(M276-1)/2+IF(AND(DAY(fpdate)&gt;=15,MOD(M276,2)=0),1,0),IF(MOD(M276,2)=0,IF(DAY(fpdate)&gt;=15,DAY(fpdate)-14,DAY(fpdate)+14),DAY(fpdate))),IF(DAY(DATE(YEAR(fpdate),MONTH(fpdate)+M276-1,DAY(fpdate)))&lt;&gt;DAY(fpdate),DATE(YEAR(fpdate),MONTH(fpdate)+M276,0),DATE(YEAR(fpdate),MONTH(fpdate)+M276-1,DAY(fpdate))))))</f>
        <v>50526</v>
      </c>
      <c r="O276" s="19">
        <f>IF(M276="","",IF(variable,IF(M276&lt;MortgageCalculator!$I$18*periods_per_year,start_rate,IF(MortgageCalculator!$I$22&gt;=0,MIN(MortgageCalculator!$I$19,start_rate+MortgageCalculator!$I$22*ROUNDUP((M276-MortgageCalculator!$I$18*periods_per_year)/MortgageCalculator!$I$21,0)),MAX(MortgageCalculator!$I$20,start_rate+MortgageCalculator!$I$22*ROUNDUP((M276-MortgageCalculator!$I$18*periods_per_year)/MortgageCalculator!$I$21,0)))),start_rate))</f>
        <v>0.03</v>
      </c>
      <c r="P276" s="20">
        <f>IF(M276="","",ROUND((((1+O276/CP)^(CP/periods_per_year))-1)*S275,2))</f>
        <v>111.07</v>
      </c>
      <c r="Q276" s="20">
        <f>IF(M276="","",IF(M276=nper,S275+P276,MIN(S275+P276,IF(O276=O275,Q275,ROUND(-PMT(((1+O276/CP)^(CP/periods_per_year))-1,nper-M276+1,S275),2)))))</f>
        <v>711.32</v>
      </c>
      <c r="R276" s="20">
        <f t="shared" si="30"/>
        <v>600.25</v>
      </c>
      <c r="S276" s="20">
        <f t="shared" si="31"/>
        <v>43829.449999999917</v>
      </c>
    </row>
    <row r="277" spans="1:19" x14ac:dyDescent="0.2">
      <c r="A277" s="10">
        <f t="shared" si="24"/>
        <v>241</v>
      </c>
      <c r="B277" s="11">
        <f t="shared" si="25"/>
        <v>50771</v>
      </c>
      <c r="C277" s="15" t="str">
        <f t="shared" si="26"/>
        <v/>
      </c>
      <c r="D277" s="12">
        <f>IF(A277="","",IF(variable,IF(OR(A277=1,A277&lt;$I$18*periods_per_year),start_rate,MIN($I$19,IF(MOD(A277-1,$I$21)=0,MAX($I$20,D276+$I$22),D276))),start_rate))</f>
        <v>0.03</v>
      </c>
      <c r="E277" s="13">
        <f t="shared" si="27"/>
        <v>98.96</v>
      </c>
      <c r="F277" s="13">
        <f>IF(A277="","",IF(A277=nper,J276+E277,MIN(J276+E277,IF(D277=D276,F276,IF($E$8="Acc Bi-Weekly",ROUND((-PMT(((1+D277/CP)^(CP/12))-1,(nper-A277+1)*12/26,J276))/2,2),IF($E$8="Acc Weekly",ROUND((-PMT(((1+D277/CP)^(CP/12))-1,(nper-A277+1)*12/52,J276))/4,2),ROUND(-PMT(((1+D277/CP)^(CP/periods_per_year))-1,nper-A277+1,J276),2)))))))</f>
        <v>711.32</v>
      </c>
      <c r="G277" s="13">
        <f>IF(OR(A277="",A277&lt;$X$2),"",IF(J276&lt;=F277,0,IF(IF(AND(A277&gt;=$X$2,MOD(A277-$X$2,int)=0),$X$3,0)+F277&gt;=J276+E277,J276+E277-F277,IF(AND(A277&gt;=$X$2,MOD(A277-$X$2,int)=0),$X$3,0)+IF(IF(AND(A277&gt;=$X$2,MOD(A277-$X$2,int)=0),$X$3,0)+IF(MOD(A277-$X$6,periods_per_year)=0,$X$5,0)+F277&lt;J276+E277,IF(MOD(A277-$X$6,periods_per_year)=0,$X$5,0),J276+E277-IF(AND(A277&gt;=$X$2,MOD(A277-$X$2,int)=0),$X$3,0)-F277))))</f>
        <v>0</v>
      </c>
      <c r="H277" s="14"/>
      <c r="I277" s="13">
        <f t="shared" si="28"/>
        <v>612.36</v>
      </c>
      <c r="J277" s="13">
        <f t="shared" si="29"/>
        <v>38973.129999999917</v>
      </c>
      <c r="M277" s="17">
        <f>IF(S276="","",IF(OR(M276&gt;=nper,ROUND(S276,2)&lt;=0),"",M276+1))</f>
        <v>234</v>
      </c>
      <c r="N277" s="18">
        <f>IF(M277="","",IF(OR(periods_per_year=26,periods_per_year=52),IF(periods_per_year=26,IF(M277=1,fpdate,N276+14),IF(periods_per_year=52,IF(M277=1,fpdate,N276+7),"n/a")),IF(periods_per_year=24,DATE(YEAR(fpdate),MONTH(fpdate)+(M277-1)/2+IF(AND(DAY(fpdate)&gt;=15,MOD(M277,2)=0),1,0),IF(MOD(M277,2)=0,IF(DAY(fpdate)&gt;=15,DAY(fpdate)-14,DAY(fpdate)+14),DAY(fpdate))),IF(DAY(DATE(YEAR(fpdate),MONTH(fpdate)+M277-1,DAY(fpdate)))&lt;&gt;DAY(fpdate),DATE(YEAR(fpdate),MONTH(fpdate)+M277,0),DATE(YEAR(fpdate),MONTH(fpdate)+M277-1,DAY(fpdate))))))</f>
        <v>50557</v>
      </c>
      <c r="O277" s="19">
        <f>IF(M277="","",IF(variable,IF(M277&lt;MortgageCalculator!$I$18*periods_per_year,start_rate,IF(MortgageCalculator!$I$22&gt;=0,MIN(MortgageCalculator!$I$19,start_rate+MortgageCalculator!$I$22*ROUNDUP((M277-MortgageCalculator!$I$18*periods_per_year)/MortgageCalculator!$I$21,0)),MAX(MortgageCalculator!$I$20,start_rate+MortgageCalculator!$I$22*ROUNDUP((M277-MortgageCalculator!$I$18*periods_per_year)/MortgageCalculator!$I$21,0)))),start_rate))</f>
        <v>0.03</v>
      </c>
      <c r="P277" s="20">
        <f>IF(M277="","",ROUND((((1+O277/CP)^(CP/periods_per_year))-1)*S276,2))</f>
        <v>109.57</v>
      </c>
      <c r="Q277" s="20">
        <f>IF(M277="","",IF(M277=nper,S276+P277,MIN(S276+P277,IF(O277=O276,Q276,ROUND(-PMT(((1+O277/CP)^(CP/periods_per_year))-1,nper-M277+1,S276),2)))))</f>
        <v>711.32</v>
      </c>
      <c r="R277" s="20">
        <f t="shared" si="30"/>
        <v>601.75</v>
      </c>
      <c r="S277" s="20">
        <f t="shared" si="31"/>
        <v>43227.699999999917</v>
      </c>
    </row>
    <row r="278" spans="1:19" x14ac:dyDescent="0.2">
      <c r="A278" s="10">
        <f t="shared" si="24"/>
        <v>242</v>
      </c>
      <c r="B278" s="11">
        <f t="shared" si="25"/>
        <v>50802</v>
      </c>
      <c r="C278" s="15" t="str">
        <f t="shared" si="26"/>
        <v/>
      </c>
      <c r="D278" s="12">
        <f>IF(A278="","",IF(variable,IF(OR(A278=1,A278&lt;$I$18*periods_per_year),start_rate,MIN($I$19,IF(MOD(A278-1,$I$21)=0,MAX($I$20,D277+$I$22),D277))),start_rate))</f>
        <v>0.03</v>
      </c>
      <c r="E278" s="13">
        <f t="shared" si="27"/>
        <v>97.43</v>
      </c>
      <c r="F278" s="13">
        <f>IF(A278="","",IF(A278=nper,J277+E278,MIN(J277+E278,IF(D278=D277,F277,IF($E$8="Acc Bi-Weekly",ROUND((-PMT(((1+D278/CP)^(CP/12))-1,(nper-A278+1)*12/26,J277))/2,2),IF($E$8="Acc Weekly",ROUND((-PMT(((1+D278/CP)^(CP/12))-1,(nper-A278+1)*12/52,J277))/4,2),ROUND(-PMT(((1+D278/CP)^(CP/periods_per_year))-1,nper-A278+1,J277),2)))))))</f>
        <v>711.32</v>
      </c>
      <c r="G278" s="13">
        <f>IF(OR(A278="",A278&lt;$X$2),"",IF(J277&lt;=F278,0,IF(IF(AND(A278&gt;=$X$2,MOD(A278-$X$2,int)=0),$X$3,0)+F278&gt;=J277+E278,J277+E278-F278,IF(AND(A278&gt;=$X$2,MOD(A278-$X$2,int)=0),$X$3,0)+IF(IF(AND(A278&gt;=$X$2,MOD(A278-$X$2,int)=0),$X$3,0)+IF(MOD(A278-$X$6,periods_per_year)=0,$X$5,0)+F278&lt;J277+E278,IF(MOD(A278-$X$6,periods_per_year)=0,$X$5,0),J277+E278-IF(AND(A278&gt;=$X$2,MOD(A278-$X$2,int)=0),$X$3,0)-F278))))</f>
        <v>0</v>
      </c>
      <c r="H278" s="14"/>
      <c r="I278" s="13">
        <f t="shared" si="28"/>
        <v>613.8900000000001</v>
      </c>
      <c r="J278" s="13">
        <f t="shared" si="29"/>
        <v>38359.239999999918</v>
      </c>
      <c r="M278" s="17">
        <f>IF(S277="","",IF(OR(M277&gt;=nper,ROUND(S277,2)&lt;=0),"",M277+1))</f>
        <v>235</v>
      </c>
      <c r="N278" s="18">
        <f>IF(M278="","",IF(OR(periods_per_year=26,periods_per_year=52),IF(periods_per_year=26,IF(M278=1,fpdate,N277+14),IF(periods_per_year=52,IF(M278=1,fpdate,N277+7),"n/a")),IF(periods_per_year=24,DATE(YEAR(fpdate),MONTH(fpdate)+(M278-1)/2+IF(AND(DAY(fpdate)&gt;=15,MOD(M278,2)=0),1,0),IF(MOD(M278,2)=0,IF(DAY(fpdate)&gt;=15,DAY(fpdate)-14,DAY(fpdate)+14),DAY(fpdate))),IF(DAY(DATE(YEAR(fpdate),MONTH(fpdate)+M278-1,DAY(fpdate)))&lt;&gt;DAY(fpdate),DATE(YEAR(fpdate),MONTH(fpdate)+M278,0),DATE(YEAR(fpdate),MONTH(fpdate)+M278-1,DAY(fpdate))))))</f>
        <v>50587</v>
      </c>
      <c r="O278" s="19">
        <f>IF(M278="","",IF(variable,IF(M278&lt;MortgageCalculator!$I$18*periods_per_year,start_rate,IF(MortgageCalculator!$I$22&gt;=0,MIN(MortgageCalculator!$I$19,start_rate+MortgageCalculator!$I$22*ROUNDUP((M278-MortgageCalculator!$I$18*periods_per_year)/MortgageCalculator!$I$21,0)),MAX(MortgageCalculator!$I$20,start_rate+MortgageCalculator!$I$22*ROUNDUP((M278-MortgageCalculator!$I$18*periods_per_year)/MortgageCalculator!$I$21,0)))),start_rate))</f>
        <v>0.03</v>
      </c>
      <c r="P278" s="20">
        <f>IF(M278="","",ROUND((((1+O278/CP)^(CP/periods_per_year))-1)*S277,2))</f>
        <v>108.07</v>
      </c>
      <c r="Q278" s="20">
        <f>IF(M278="","",IF(M278=nper,S277+P278,MIN(S277+P278,IF(O278=O277,Q277,ROUND(-PMT(((1+O278/CP)^(CP/periods_per_year))-1,nper-M278+1,S277),2)))))</f>
        <v>711.32</v>
      </c>
      <c r="R278" s="20">
        <f t="shared" si="30"/>
        <v>603.25</v>
      </c>
      <c r="S278" s="20">
        <f t="shared" si="31"/>
        <v>42624.449999999917</v>
      </c>
    </row>
    <row r="279" spans="1:19" x14ac:dyDescent="0.2">
      <c r="A279" s="10">
        <f t="shared" si="24"/>
        <v>243</v>
      </c>
      <c r="B279" s="11">
        <f t="shared" si="25"/>
        <v>50830</v>
      </c>
      <c r="C279" s="15" t="str">
        <f t="shared" si="26"/>
        <v/>
      </c>
      <c r="D279" s="12">
        <f>IF(A279="","",IF(variable,IF(OR(A279=1,A279&lt;$I$18*periods_per_year),start_rate,MIN($I$19,IF(MOD(A279-1,$I$21)=0,MAX($I$20,D278+$I$22),D278))),start_rate))</f>
        <v>0.03</v>
      </c>
      <c r="E279" s="13">
        <f t="shared" si="27"/>
        <v>95.9</v>
      </c>
      <c r="F279" s="13">
        <f>IF(A279="","",IF(A279=nper,J278+E279,MIN(J278+E279,IF(D279=D278,F278,IF($E$8="Acc Bi-Weekly",ROUND((-PMT(((1+D279/CP)^(CP/12))-1,(nper-A279+1)*12/26,J278))/2,2),IF($E$8="Acc Weekly",ROUND((-PMT(((1+D279/CP)^(CP/12))-1,(nper-A279+1)*12/52,J278))/4,2),ROUND(-PMT(((1+D279/CP)^(CP/periods_per_year))-1,nper-A279+1,J278),2)))))))</f>
        <v>711.32</v>
      </c>
      <c r="G279" s="13">
        <f>IF(OR(A279="",A279&lt;$X$2),"",IF(J278&lt;=F279,0,IF(IF(AND(A279&gt;=$X$2,MOD(A279-$X$2,int)=0),$X$3,0)+F279&gt;=J278+E279,J278+E279-F279,IF(AND(A279&gt;=$X$2,MOD(A279-$X$2,int)=0),$X$3,0)+IF(IF(AND(A279&gt;=$X$2,MOD(A279-$X$2,int)=0),$X$3,0)+IF(MOD(A279-$X$6,periods_per_year)=0,$X$5,0)+F279&lt;J278+E279,IF(MOD(A279-$X$6,periods_per_year)=0,$X$5,0),J278+E279-IF(AND(A279&gt;=$X$2,MOD(A279-$X$2,int)=0),$X$3,0)-F279))))</f>
        <v>0</v>
      </c>
      <c r="H279" s="14"/>
      <c r="I279" s="13">
        <f t="shared" si="28"/>
        <v>615.42000000000007</v>
      </c>
      <c r="J279" s="13">
        <f t="shared" si="29"/>
        <v>37743.81999999992</v>
      </c>
      <c r="M279" s="17">
        <f>IF(S278="","",IF(OR(M278&gt;=nper,ROUND(S278,2)&lt;=0),"",M278+1))</f>
        <v>236</v>
      </c>
      <c r="N279" s="18">
        <f>IF(M279="","",IF(OR(periods_per_year=26,periods_per_year=52),IF(periods_per_year=26,IF(M279=1,fpdate,N278+14),IF(periods_per_year=52,IF(M279=1,fpdate,N278+7),"n/a")),IF(periods_per_year=24,DATE(YEAR(fpdate),MONTH(fpdate)+(M279-1)/2+IF(AND(DAY(fpdate)&gt;=15,MOD(M279,2)=0),1,0),IF(MOD(M279,2)=0,IF(DAY(fpdate)&gt;=15,DAY(fpdate)-14,DAY(fpdate)+14),DAY(fpdate))),IF(DAY(DATE(YEAR(fpdate),MONTH(fpdate)+M279-1,DAY(fpdate)))&lt;&gt;DAY(fpdate),DATE(YEAR(fpdate),MONTH(fpdate)+M279,0),DATE(YEAR(fpdate),MONTH(fpdate)+M279-1,DAY(fpdate))))))</f>
        <v>50618</v>
      </c>
      <c r="O279" s="19">
        <f>IF(M279="","",IF(variable,IF(M279&lt;MortgageCalculator!$I$18*periods_per_year,start_rate,IF(MortgageCalculator!$I$22&gt;=0,MIN(MortgageCalculator!$I$19,start_rate+MortgageCalculator!$I$22*ROUNDUP((M279-MortgageCalculator!$I$18*periods_per_year)/MortgageCalculator!$I$21,0)),MAX(MortgageCalculator!$I$20,start_rate+MortgageCalculator!$I$22*ROUNDUP((M279-MortgageCalculator!$I$18*periods_per_year)/MortgageCalculator!$I$21,0)))),start_rate))</f>
        <v>0.03</v>
      </c>
      <c r="P279" s="20">
        <f>IF(M279="","",ROUND((((1+O279/CP)^(CP/periods_per_year))-1)*S278,2))</f>
        <v>106.56</v>
      </c>
      <c r="Q279" s="20">
        <f>IF(M279="","",IF(M279=nper,S278+P279,MIN(S278+P279,IF(O279=O278,Q278,ROUND(-PMT(((1+O279/CP)^(CP/periods_per_year))-1,nper-M279+1,S278),2)))))</f>
        <v>711.32</v>
      </c>
      <c r="R279" s="20">
        <f t="shared" si="30"/>
        <v>604.76</v>
      </c>
      <c r="S279" s="20">
        <f t="shared" si="31"/>
        <v>42019.689999999915</v>
      </c>
    </row>
    <row r="280" spans="1:19" x14ac:dyDescent="0.2">
      <c r="A280" s="10">
        <f t="shared" si="24"/>
        <v>244</v>
      </c>
      <c r="B280" s="11">
        <f t="shared" si="25"/>
        <v>50861</v>
      </c>
      <c r="C280" s="15" t="str">
        <f t="shared" si="26"/>
        <v/>
      </c>
      <c r="D280" s="12">
        <f>IF(A280="","",IF(variable,IF(OR(A280=1,A280&lt;$I$18*periods_per_year),start_rate,MIN($I$19,IF(MOD(A280-1,$I$21)=0,MAX($I$20,D279+$I$22),D279))),start_rate))</f>
        <v>0.03</v>
      </c>
      <c r="E280" s="13">
        <f t="shared" si="27"/>
        <v>94.36</v>
      </c>
      <c r="F280" s="13">
        <f>IF(A280="","",IF(A280=nper,J279+E280,MIN(J279+E280,IF(D280=D279,F279,IF($E$8="Acc Bi-Weekly",ROUND((-PMT(((1+D280/CP)^(CP/12))-1,(nper-A280+1)*12/26,J279))/2,2),IF($E$8="Acc Weekly",ROUND((-PMT(((1+D280/CP)^(CP/12))-1,(nper-A280+1)*12/52,J279))/4,2),ROUND(-PMT(((1+D280/CP)^(CP/periods_per_year))-1,nper-A280+1,J279),2)))))))</f>
        <v>711.32</v>
      </c>
      <c r="G280" s="13">
        <f>IF(OR(A280="",A280&lt;$X$2),"",IF(J279&lt;=F280,0,IF(IF(AND(A280&gt;=$X$2,MOD(A280-$X$2,int)=0),$X$3,0)+F280&gt;=J279+E280,J279+E280-F280,IF(AND(A280&gt;=$X$2,MOD(A280-$X$2,int)=0),$X$3,0)+IF(IF(AND(A280&gt;=$X$2,MOD(A280-$X$2,int)=0),$X$3,0)+IF(MOD(A280-$X$6,periods_per_year)=0,$X$5,0)+F280&lt;J279+E280,IF(MOD(A280-$X$6,periods_per_year)=0,$X$5,0),J279+E280-IF(AND(A280&gt;=$X$2,MOD(A280-$X$2,int)=0),$X$3,0)-F280))))</f>
        <v>0</v>
      </c>
      <c r="H280" s="14"/>
      <c r="I280" s="13">
        <f t="shared" si="28"/>
        <v>616.96</v>
      </c>
      <c r="J280" s="13">
        <f t="shared" si="29"/>
        <v>37126.859999999921</v>
      </c>
      <c r="M280" s="17">
        <f>IF(S279="","",IF(OR(M279&gt;=nper,ROUND(S279,2)&lt;=0),"",M279+1))</f>
        <v>237</v>
      </c>
      <c r="N280" s="18">
        <f>IF(M280="","",IF(OR(periods_per_year=26,periods_per_year=52),IF(periods_per_year=26,IF(M280=1,fpdate,N279+14),IF(periods_per_year=52,IF(M280=1,fpdate,N279+7),"n/a")),IF(periods_per_year=24,DATE(YEAR(fpdate),MONTH(fpdate)+(M280-1)/2+IF(AND(DAY(fpdate)&gt;=15,MOD(M280,2)=0),1,0),IF(MOD(M280,2)=0,IF(DAY(fpdate)&gt;=15,DAY(fpdate)-14,DAY(fpdate)+14),DAY(fpdate))),IF(DAY(DATE(YEAR(fpdate),MONTH(fpdate)+M280-1,DAY(fpdate)))&lt;&gt;DAY(fpdate),DATE(YEAR(fpdate),MONTH(fpdate)+M280,0),DATE(YEAR(fpdate),MONTH(fpdate)+M280-1,DAY(fpdate))))))</f>
        <v>50649</v>
      </c>
      <c r="O280" s="19">
        <f>IF(M280="","",IF(variable,IF(M280&lt;MortgageCalculator!$I$18*periods_per_year,start_rate,IF(MortgageCalculator!$I$22&gt;=0,MIN(MortgageCalculator!$I$19,start_rate+MortgageCalculator!$I$22*ROUNDUP((M280-MortgageCalculator!$I$18*periods_per_year)/MortgageCalculator!$I$21,0)),MAX(MortgageCalculator!$I$20,start_rate+MortgageCalculator!$I$22*ROUNDUP((M280-MortgageCalculator!$I$18*periods_per_year)/MortgageCalculator!$I$21,0)))),start_rate))</f>
        <v>0.03</v>
      </c>
      <c r="P280" s="20">
        <f>IF(M280="","",ROUND((((1+O280/CP)^(CP/periods_per_year))-1)*S279,2))</f>
        <v>105.05</v>
      </c>
      <c r="Q280" s="20">
        <f>IF(M280="","",IF(M280=nper,S279+P280,MIN(S279+P280,IF(O280=O279,Q279,ROUND(-PMT(((1+O280/CP)^(CP/periods_per_year))-1,nper-M280+1,S279),2)))))</f>
        <v>711.32</v>
      </c>
      <c r="R280" s="20">
        <f t="shared" si="30"/>
        <v>606.2700000000001</v>
      </c>
      <c r="S280" s="20">
        <f t="shared" si="31"/>
        <v>41413.419999999918</v>
      </c>
    </row>
    <row r="281" spans="1:19" x14ac:dyDescent="0.2">
      <c r="A281" s="10">
        <f t="shared" si="24"/>
        <v>245</v>
      </c>
      <c r="B281" s="11">
        <f t="shared" si="25"/>
        <v>50891</v>
      </c>
      <c r="C281" s="15" t="str">
        <f t="shared" si="26"/>
        <v/>
      </c>
      <c r="D281" s="12">
        <f>IF(A281="","",IF(variable,IF(OR(A281=1,A281&lt;$I$18*periods_per_year),start_rate,MIN($I$19,IF(MOD(A281-1,$I$21)=0,MAX($I$20,D280+$I$22),D280))),start_rate))</f>
        <v>0.03</v>
      </c>
      <c r="E281" s="13">
        <f t="shared" si="27"/>
        <v>92.82</v>
      </c>
      <c r="F281" s="13">
        <f>IF(A281="","",IF(A281=nper,J280+E281,MIN(J280+E281,IF(D281=D280,F280,IF($E$8="Acc Bi-Weekly",ROUND((-PMT(((1+D281/CP)^(CP/12))-1,(nper-A281+1)*12/26,J280))/2,2),IF($E$8="Acc Weekly",ROUND((-PMT(((1+D281/CP)^(CP/12))-1,(nper-A281+1)*12/52,J280))/4,2),ROUND(-PMT(((1+D281/CP)^(CP/periods_per_year))-1,nper-A281+1,J280),2)))))))</f>
        <v>711.32</v>
      </c>
      <c r="G281" s="13">
        <f>IF(OR(A281="",A281&lt;$X$2),"",IF(J280&lt;=F281,0,IF(IF(AND(A281&gt;=$X$2,MOD(A281-$X$2,int)=0),$X$3,0)+F281&gt;=J280+E281,J280+E281-F281,IF(AND(A281&gt;=$X$2,MOD(A281-$X$2,int)=0),$X$3,0)+IF(IF(AND(A281&gt;=$X$2,MOD(A281-$X$2,int)=0),$X$3,0)+IF(MOD(A281-$X$6,periods_per_year)=0,$X$5,0)+F281&lt;J280+E281,IF(MOD(A281-$X$6,periods_per_year)=0,$X$5,0),J280+E281-IF(AND(A281&gt;=$X$2,MOD(A281-$X$2,int)=0),$X$3,0)-F281))))</f>
        <v>0</v>
      </c>
      <c r="H281" s="14"/>
      <c r="I281" s="13">
        <f t="shared" si="28"/>
        <v>618.5</v>
      </c>
      <c r="J281" s="13">
        <f t="shared" si="29"/>
        <v>36508.359999999921</v>
      </c>
      <c r="M281" s="17">
        <f>IF(S280="","",IF(OR(M280&gt;=nper,ROUND(S280,2)&lt;=0),"",M280+1))</f>
        <v>238</v>
      </c>
      <c r="N281" s="18">
        <f>IF(M281="","",IF(OR(periods_per_year=26,periods_per_year=52),IF(periods_per_year=26,IF(M281=1,fpdate,N280+14),IF(periods_per_year=52,IF(M281=1,fpdate,N280+7),"n/a")),IF(periods_per_year=24,DATE(YEAR(fpdate),MONTH(fpdate)+(M281-1)/2+IF(AND(DAY(fpdate)&gt;=15,MOD(M281,2)=0),1,0),IF(MOD(M281,2)=0,IF(DAY(fpdate)&gt;=15,DAY(fpdate)-14,DAY(fpdate)+14),DAY(fpdate))),IF(DAY(DATE(YEAR(fpdate),MONTH(fpdate)+M281-1,DAY(fpdate)))&lt;&gt;DAY(fpdate),DATE(YEAR(fpdate),MONTH(fpdate)+M281,0),DATE(YEAR(fpdate),MONTH(fpdate)+M281-1,DAY(fpdate))))))</f>
        <v>50679</v>
      </c>
      <c r="O281" s="19">
        <f>IF(M281="","",IF(variable,IF(M281&lt;MortgageCalculator!$I$18*periods_per_year,start_rate,IF(MortgageCalculator!$I$22&gt;=0,MIN(MortgageCalculator!$I$19,start_rate+MortgageCalculator!$I$22*ROUNDUP((M281-MortgageCalculator!$I$18*periods_per_year)/MortgageCalculator!$I$21,0)),MAX(MortgageCalculator!$I$20,start_rate+MortgageCalculator!$I$22*ROUNDUP((M281-MortgageCalculator!$I$18*periods_per_year)/MortgageCalculator!$I$21,0)))),start_rate))</f>
        <v>0.03</v>
      </c>
      <c r="P281" s="20">
        <f>IF(M281="","",ROUND((((1+O281/CP)^(CP/periods_per_year))-1)*S280,2))</f>
        <v>103.53</v>
      </c>
      <c r="Q281" s="20">
        <f>IF(M281="","",IF(M281=nper,S280+P281,MIN(S280+P281,IF(O281=O280,Q280,ROUND(-PMT(((1+O281/CP)^(CP/periods_per_year))-1,nper-M281+1,S280),2)))))</f>
        <v>711.32</v>
      </c>
      <c r="R281" s="20">
        <f t="shared" si="30"/>
        <v>607.79000000000008</v>
      </c>
      <c r="S281" s="20">
        <f t="shared" si="31"/>
        <v>40805.629999999917</v>
      </c>
    </row>
    <row r="282" spans="1:19" x14ac:dyDescent="0.2">
      <c r="A282" s="10">
        <f t="shared" si="24"/>
        <v>246</v>
      </c>
      <c r="B282" s="11">
        <f t="shared" si="25"/>
        <v>50922</v>
      </c>
      <c r="C282" s="15" t="str">
        <f t="shared" si="26"/>
        <v/>
      </c>
      <c r="D282" s="12">
        <f>IF(A282="","",IF(variable,IF(OR(A282=1,A282&lt;$I$18*periods_per_year),start_rate,MIN($I$19,IF(MOD(A282-1,$I$21)=0,MAX($I$20,D281+$I$22),D281))),start_rate))</f>
        <v>0.03</v>
      </c>
      <c r="E282" s="13">
        <f t="shared" si="27"/>
        <v>91.27</v>
      </c>
      <c r="F282" s="13">
        <f>IF(A282="","",IF(A282=nper,J281+E282,MIN(J281+E282,IF(D282=D281,F281,IF($E$8="Acc Bi-Weekly",ROUND((-PMT(((1+D282/CP)^(CP/12))-1,(nper-A282+1)*12/26,J281))/2,2),IF($E$8="Acc Weekly",ROUND((-PMT(((1+D282/CP)^(CP/12))-1,(nper-A282+1)*12/52,J281))/4,2),ROUND(-PMT(((1+D282/CP)^(CP/periods_per_year))-1,nper-A282+1,J281),2)))))))</f>
        <v>711.32</v>
      </c>
      <c r="G282" s="13">
        <f>IF(OR(A282="",A282&lt;$X$2),"",IF(J281&lt;=F282,0,IF(IF(AND(A282&gt;=$X$2,MOD(A282-$X$2,int)=0),$X$3,0)+F282&gt;=J281+E282,J281+E282-F282,IF(AND(A282&gt;=$X$2,MOD(A282-$X$2,int)=0),$X$3,0)+IF(IF(AND(A282&gt;=$X$2,MOD(A282-$X$2,int)=0),$X$3,0)+IF(MOD(A282-$X$6,periods_per_year)=0,$X$5,0)+F282&lt;J281+E282,IF(MOD(A282-$X$6,periods_per_year)=0,$X$5,0),J281+E282-IF(AND(A282&gt;=$X$2,MOD(A282-$X$2,int)=0),$X$3,0)-F282))))</f>
        <v>0</v>
      </c>
      <c r="H282" s="14"/>
      <c r="I282" s="13">
        <f t="shared" si="28"/>
        <v>620.05000000000007</v>
      </c>
      <c r="J282" s="13">
        <f t="shared" si="29"/>
        <v>35888.309999999918</v>
      </c>
      <c r="M282" s="17">
        <f>IF(S281="","",IF(OR(M281&gt;=nper,ROUND(S281,2)&lt;=0),"",M281+1))</f>
        <v>239</v>
      </c>
      <c r="N282" s="18">
        <f>IF(M282="","",IF(OR(periods_per_year=26,periods_per_year=52),IF(periods_per_year=26,IF(M282=1,fpdate,N281+14),IF(periods_per_year=52,IF(M282=1,fpdate,N281+7),"n/a")),IF(periods_per_year=24,DATE(YEAR(fpdate),MONTH(fpdate)+(M282-1)/2+IF(AND(DAY(fpdate)&gt;=15,MOD(M282,2)=0),1,0),IF(MOD(M282,2)=0,IF(DAY(fpdate)&gt;=15,DAY(fpdate)-14,DAY(fpdate)+14),DAY(fpdate))),IF(DAY(DATE(YEAR(fpdate),MONTH(fpdate)+M282-1,DAY(fpdate)))&lt;&gt;DAY(fpdate),DATE(YEAR(fpdate),MONTH(fpdate)+M282,0),DATE(YEAR(fpdate),MONTH(fpdate)+M282-1,DAY(fpdate))))))</f>
        <v>50710</v>
      </c>
      <c r="O282" s="19">
        <f>IF(M282="","",IF(variable,IF(M282&lt;MortgageCalculator!$I$18*periods_per_year,start_rate,IF(MortgageCalculator!$I$22&gt;=0,MIN(MortgageCalculator!$I$19,start_rate+MortgageCalculator!$I$22*ROUNDUP((M282-MortgageCalculator!$I$18*periods_per_year)/MortgageCalculator!$I$21,0)),MAX(MortgageCalculator!$I$20,start_rate+MortgageCalculator!$I$22*ROUNDUP((M282-MortgageCalculator!$I$18*periods_per_year)/MortgageCalculator!$I$21,0)))),start_rate))</f>
        <v>0.03</v>
      </c>
      <c r="P282" s="20">
        <f>IF(M282="","",ROUND((((1+O282/CP)^(CP/periods_per_year))-1)*S281,2))</f>
        <v>102.01</v>
      </c>
      <c r="Q282" s="20">
        <f>IF(M282="","",IF(M282=nper,S281+P282,MIN(S281+P282,IF(O282=O281,Q281,ROUND(-PMT(((1+O282/CP)^(CP/periods_per_year))-1,nper-M282+1,S281),2)))))</f>
        <v>711.32</v>
      </c>
      <c r="R282" s="20">
        <f t="shared" si="30"/>
        <v>609.31000000000006</v>
      </c>
      <c r="S282" s="20">
        <f t="shared" si="31"/>
        <v>40196.31999999992</v>
      </c>
    </row>
    <row r="283" spans="1:19" x14ac:dyDescent="0.2">
      <c r="A283" s="10">
        <f t="shared" si="24"/>
        <v>247</v>
      </c>
      <c r="B283" s="11">
        <f t="shared" si="25"/>
        <v>50952</v>
      </c>
      <c r="C283" s="15" t="str">
        <f t="shared" si="26"/>
        <v/>
      </c>
      <c r="D283" s="12">
        <f>IF(A283="","",IF(variable,IF(OR(A283=1,A283&lt;$I$18*periods_per_year),start_rate,MIN($I$19,IF(MOD(A283-1,$I$21)=0,MAX($I$20,D282+$I$22),D282))),start_rate))</f>
        <v>0.03</v>
      </c>
      <c r="E283" s="13">
        <f t="shared" si="27"/>
        <v>89.72</v>
      </c>
      <c r="F283" s="13">
        <f>IF(A283="","",IF(A283=nper,J282+E283,MIN(J282+E283,IF(D283=D282,F282,IF($E$8="Acc Bi-Weekly",ROUND((-PMT(((1+D283/CP)^(CP/12))-1,(nper-A283+1)*12/26,J282))/2,2),IF($E$8="Acc Weekly",ROUND((-PMT(((1+D283/CP)^(CP/12))-1,(nper-A283+1)*12/52,J282))/4,2),ROUND(-PMT(((1+D283/CP)^(CP/periods_per_year))-1,nper-A283+1,J282),2)))))))</f>
        <v>711.32</v>
      </c>
      <c r="G283" s="13">
        <f>IF(OR(A283="",A283&lt;$X$2),"",IF(J282&lt;=F283,0,IF(IF(AND(A283&gt;=$X$2,MOD(A283-$X$2,int)=0),$X$3,0)+F283&gt;=J282+E283,J282+E283-F283,IF(AND(A283&gt;=$X$2,MOD(A283-$X$2,int)=0),$X$3,0)+IF(IF(AND(A283&gt;=$X$2,MOD(A283-$X$2,int)=0),$X$3,0)+IF(MOD(A283-$X$6,periods_per_year)=0,$X$5,0)+F283&lt;J282+E283,IF(MOD(A283-$X$6,periods_per_year)=0,$X$5,0),J282+E283-IF(AND(A283&gt;=$X$2,MOD(A283-$X$2,int)=0),$X$3,0)-F283))))</f>
        <v>0</v>
      </c>
      <c r="H283" s="14"/>
      <c r="I283" s="13">
        <f t="shared" si="28"/>
        <v>621.6</v>
      </c>
      <c r="J283" s="13">
        <f t="shared" si="29"/>
        <v>35266.709999999919</v>
      </c>
      <c r="M283" s="17">
        <f>IF(S282="","",IF(OR(M282&gt;=nper,ROUND(S282,2)&lt;=0),"",M282+1))</f>
        <v>240</v>
      </c>
      <c r="N283" s="18">
        <f>IF(M283="","",IF(OR(periods_per_year=26,periods_per_year=52),IF(periods_per_year=26,IF(M283=1,fpdate,N282+14),IF(periods_per_year=52,IF(M283=1,fpdate,N282+7),"n/a")),IF(periods_per_year=24,DATE(YEAR(fpdate),MONTH(fpdate)+(M283-1)/2+IF(AND(DAY(fpdate)&gt;=15,MOD(M283,2)=0),1,0),IF(MOD(M283,2)=0,IF(DAY(fpdate)&gt;=15,DAY(fpdate)-14,DAY(fpdate)+14),DAY(fpdate))),IF(DAY(DATE(YEAR(fpdate),MONTH(fpdate)+M283-1,DAY(fpdate)))&lt;&gt;DAY(fpdate),DATE(YEAR(fpdate),MONTH(fpdate)+M283,0),DATE(YEAR(fpdate),MONTH(fpdate)+M283-1,DAY(fpdate))))))</f>
        <v>50740</v>
      </c>
      <c r="O283" s="19">
        <f>IF(M283="","",IF(variable,IF(M283&lt;MortgageCalculator!$I$18*periods_per_year,start_rate,IF(MortgageCalculator!$I$22&gt;=0,MIN(MortgageCalculator!$I$19,start_rate+MortgageCalculator!$I$22*ROUNDUP((M283-MortgageCalculator!$I$18*periods_per_year)/MortgageCalculator!$I$21,0)),MAX(MortgageCalculator!$I$20,start_rate+MortgageCalculator!$I$22*ROUNDUP((M283-MortgageCalculator!$I$18*periods_per_year)/MortgageCalculator!$I$21,0)))),start_rate))</f>
        <v>0.03</v>
      </c>
      <c r="P283" s="20">
        <f>IF(M283="","",ROUND((((1+O283/CP)^(CP/periods_per_year))-1)*S282,2))</f>
        <v>100.49</v>
      </c>
      <c r="Q283" s="20">
        <f>IF(M283="","",IF(M283=nper,S282+P283,MIN(S282+P283,IF(O283=O282,Q282,ROUND(-PMT(((1+O283/CP)^(CP/periods_per_year))-1,nper-M283+1,S282),2)))))</f>
        <v>711.32</v>
      </c>
      <c r="R283" s="20">
        <f t="shared" si="30"/>
        <v>610.83000000000004</v>
      </c>
      <c r="S283" s="20">
        <f t="shared" si="31"/>
        <v>39585.489999999918</v>
      </c>
    </row>
    <row r="284" spans="1:19" x14ac:dyDescent="0.2">
      <c r="A284" s="10">
        <f t="shared" si="24"/>
        <v>248</v>
      </c>
      <c r="B284" s="11">
        <f t="shared" si="25"/>
        <v>50983</v>
      </c>
      <c r="C284" s="15" t="str">
        <f t="shared" si="26"/>
        <v/>
      </c>
      <c r="D284" s="12">
        <f>IF(A284="","",IF(variable,IF(OR(A284=1,A284&lt;$I$18*periods_per_year),start_rate,MIN($I$19,IF(MOD(A284-1,$I$21)=0,MAX($I$20,D283+$I$22),D283))),start_rate))</f>
        <v>0.03</v>
      </c>
      <c r="E284" s="13">
        <f t="shared" si="27"/>
        <v>88.17</v>
      </c>
      <c r="F284" s="13">
        <f>IF(A284="","",IF(A284=nper,J283+E284,MIN(J283+E284,IF(D284=D283,F283,IF($E$8="Acc Bi-Weekly",ROUND((-PMT(((1+D284/CP)^(CP/12))-1,(nper-A284+1)*12/26,J283))/2,2),IF($E$8="Acc Weekly",ROUND((-PMT(((1+D284/CP)^(CP/12))-1,(nper-A284+1)*12/52,J283))/4,2),ROUND(-PMT(((1+D284/CP)^(CP/periods_per_year))-1,nper-A284+1,J283),2)))))))</f>
        <v>711.32</v>
      </c>
      <c r="G284" s="13">
        <f>IF(OR(A284="",A284&lt;$X$2),"",IF(J283&lt;=F284,0,IF(IF(AND(A284&gt;=$X$2,MOD(A284-$X$2,int)=0),$X$3,0)+F284&gt;=J283+E284,J283+E284-F284,IF(AND(A284&gt;=$X$2,MOD(A284-$X$2,int)=0),$X$3,0)+IF(IF(AND(A284&gt;=$X$2,MOD(A284-$X$2,int)=0),$X$3,0)+IF(MOD(A284-$X$6,periods_per_year)=0,$X$5,0)+F284&lt;J283+E284,IF(MOD(A284-$X$6,periods_per_year)=0,$X$5,0),J283+E284-IF(AND(A284&gt;=$X$2,MOD(A284-$X$2,int)=0),$X$3,0)-F284))))</f>
        <v>0</v>
      </c>
      <c r="H284" s="14"/>
      <c r="I284" s="13">
        <f t="shared" si="28"/>
        <v>623.15000000000009</v>
      </c>
      <c r="J284" s="13">
        <f t="shared" si="29"/>
        <v>34643.559999999918</v>
      </c>
      <c r="M284" s="17">
        <f>IF(S283="","",IF(OR(M283&gt;=nper,ROUND(S283,2)&lt;=0),"",M283+1))</f>
        <v>241</v>
      </c>
      <c r="N284" s="18">
        <f>IF(M284="","",IF(OR(periods_per_year=26,periods_per_year=52),IF(periods_per_year=26,IF(M284=1,fpdate,N283+14),IF(periods_per_year=52,IF(M284=1,fpdate,N283+7),"n/a")),IF(periods_per_year=24,DATE(YEAR(fpdate),MONTH(fpdate)+(M284-1)/2+IF(AND(DAY(fpdate)&gt;=15,MOD(M284,2)=0),1,0),IF(MOD(M284,2)=0,IF(DAY(fpdate)&gt;=15,DAY(fpdate)-14,DAY(fpdate)+14),DAY(fpdate))),IF(DAY(DATE(YEAR(fpdate),MONTH(fpdate)+M284-1,DAY(fpdate)))&lt;&gt;DAY(fpdate),DATE(YEAR(fpdate),MONTH(fpdate)+M284,0),DATE(YEAR(fpdate),MONTH(fpdate)+M284-1,DAY(fpdate))))))</f>
        <v>50771</v>
      </c>
      <c r="O284" s="19">
        <f>IF(M284="","",IF(variable,IF(M284&lt;MortgageCalculator!$I$18*periods_per_year,start_rate,IF(MortgageCalculator!$I$22&gt;=0,MIN(MortgageCalculator!$I$19,start_rate+MortgageCalculator!$I$22*ROUNDUP((M284-MortgageCalculator!$I$18*periods_per_year)/MortgageCalculator!$I$21,0)),MAX(MortgageCalculator!$I$20,start_rate+MortgageCalculator!$I$22*ROUNDUP((M284-MortgageCalculator!$I$18*periods_per_year)/MortgageCalculator!$I$21,0)))),start_rate))</f>
        <v>0.03</v>
      </c>
      <c r="P284" s="20">
        <f>IF(M284="","",ROUND((((1+O284/CP)^(CP/periods_per_year))-1)*S283,2))</f>
        <v>98.96</v>
      </c>
      <c r="Q284" s="20">
        <f>IF(M284="","",IF(M284=nper,S283+P284,MIN(S283+P284,IF(O284=O283,Q283,ROUND(-PMT(((1+O284/CP)^(CP/periods_per_year))-1,nper-M284+1,S283),2)))))</f>
        <v>711.32</v>
      </c>
      <c r="R284" s="20">
        <f t="shared" si="30"/>
        <v>612.36</v>
      </c>
      <c r="S284" s="20">
        <f t="shared" si="31"/>
        <v>38973.129999999917</v>
      </c>
    </row>
    <row r="285" spans="1:19" x14ac:dyDescent="0.2">
      <c r="A285" s="10">
        <f t="shared" si="24"/>
        <v>249</v>
      </c>
      <c r="B285" s="11">
        <f t="shared" si="25"/>
        <v>51014</v>
      </c>
      <c r="C285" s="15" t="str">
        <f t="shared" si="26"/>
        <v/>
      </c>
      <c r="D285" s="12">
        <f>IF(A285="","",IF(variable,IF(OR(A285=1,A285&lt;$I$18*periods_per_year),start_rate,MIN($I$19,IF(MOD(A285-1,$I$21)=0,MAX($I$20,D284+$I$22),D284))),start_rate))</f>
        <v>0.03</v>
      </c>
      <c r="E285" s="13">
        <f t="shared" si="27"/>
        <v>86.61</v>
      </c>
      <c r="F285" s="13">
        <f>IF(A285="","",IF(A285=nper,J284+E285,MIN(J284+E285,IF(D285=D284,F284,IF($E$8="Acc Bi-Weekly",ROUND((-PMT(((1+D285/CP)^(CP/12))-1,(nper-A285+1)*12/26,J284))/2,2),IF($E$8="Acc Weekly",ROUND((-PMT(((1+D285/CP)^(CP/12))-1,(nper-A285+1)*12/52,J284))/4,2),ROUND(-PMT(((1+D285/CP)^(CP/periods_per_year))-1,nper-A285+1,J284),2)))))))</f>
        <v>711.32</v>
      </c>
      <c r="G285" s="13">
        <f>IF(OR(A285="",A285&lt;$X$2),"",IF(J284&lt;=F285,0,IF(IF(AND(A285&gt;=$X$2,MOD(A285-$X$2,int)=0),$X$3,0)+F285&gt;=J284+E285,J284+E285-F285,IF(AND(A285&gt;=$X$2,MOD(A285-$X$2,int)=0),$X$3,0)+IF(IF(AND(A285&gt;=$X$2,MOD(A285-$X$2,int)=0),$X$3,0)+IF(MOD(A285-$X$6,periods_per_year)=0,$X$5,0)+F285&lt;J284+E285,IF(MOD(A285-$X$6,periods_per_year)=0,$X$5,0),J284+E285-IF(AND(A285&gt;=$X$2,MOD(A285-$X$2,int)=0),$X$3,0)-F285))))</f>
        <v>0</v>
      </c>
      <c r="H285" s="14"/>
      <c r="I285" s="13">
        <f t="shared" si="28"/>
        <v>624.71</v>
      </c>
      <c r="J285" s="13">
        <f t="shared" si="29"/>
        <v>34018.849999999919</v>
      </c>
      <c r="M285" s="17">
        <f>IF(S284="","",IF(OR(M284&gt;=nper,ROUND(S284,2)&lt;=0),"",M284+1))</f>
        <v>242</v>
      </c>
      <c r="N285" s="18">
        <f>IF(M285="","",IF(OR(periods_per_year=26,periods_per_year=52),IF(periods_per_year=26,IF(M285=1,fpdate,N284+14),IF(periods_per_year=52,IF(M285=1,fpdate,N284+7),"n/a")),IF(periods_per_year=24,DATE(YEAR(fpdate),MONTH(fpdate)+(M285-1)/2+IF(AND(DAY(fpdate)&gt;=15,MOD(M285,2)=0),1,0),IF(MOD(M285,2)=0,IF(DAY(fpdate)&gt;=15,DAY(fpdate)-14,DAY(fpdate)+14),DAY(fpdate))),IF(DAY(DATE(YEAR(fpdate),MONTH(fpdate)+M285-1,DAY(fpdate)))&lt;&gt;DAY(fpdate),DATE(YEAR(fpdate),MONTH(fpdate)+M285,0),DATE(YEAR(fpdate),MONTH(fpdate)+M285-1,DAY(fpdate))))))</f>
        <v>50802</v>
      </c>
      <c r="O285" s="19">
        <f>IF(M285="","",IF(variable,IF(M285&lt;MortgageCalculator!$I$18*periods_per_year,start_rate,IF(MortgageCalculator!$I$22&gt;=0,MIN(MortgageCalculator!$I$19,start_rate+MortgageCalculator!$I$22*ROUNDUP((M285-MortgageCalculator!$I$18*periods_per_year)/MortgageCalculator!$I$21,0)),MAX(MortgageCalculator!$I$20,start_rate+MortgageCalculator!$I$22*ROUNDUP((M285-MortgageCalculator!$I$18*periods_per_year)/MortgageCalculator!$I$21,0)))),start_rate))</f>
        <v>0.03</v>
      </c>
      <c r="P285" s="20">
        <f>IF(M285="","",ROUND((((1+O285/CP)^(CP/periods_per_year))-1)*S284,2))</f>
        <v>97.43</v>
      </c>
      <c r="Q285" s="20">
        <f>IF(M285="","",IF(M285=nper,S284+P285,MIN(S284+P285,IF(O285=O284,Q284,ROUND(-PMT(((1+O285/CP)^(CP/periods_per_year))-1,nper-M285+1,S284),2)))))</f>
        <v>711.32</v>
      </c>
      <c r="R285" s="20">
        <f t="shared" si="30"/>
        <v>613.8900000000001</v>
      </c>
      <c r="S285" s="20">
        <f t="shared" si="31"/>
        <v>38359.239999999918</v>
      </c>
    </row>
    <row r="286" spans="1:19" x14ac:dyDescent="0.2">
      <c r="A286" s="10">
        <f t="shared" si="24"/>
        <v>250</v>
      </c>
      <c r="B286" s="11">
        <f t="shared" si="25"/>
        <v>51044</v>
      </c>
      <c r="C286" s="15" t="str">
        <f t="shared" si="26"/>
        <v/>
      </c>
      <c r="D286" s="12">
        <f>IF(A286="","",IF(variable,IF(OR(A286=1,A286&lt;$I$18*periods_per_year),start_rate,MIN($I$19,IF(MOD(A286-1,$I$21)=0,MAX($I$20,D285+$I$22),D285))),start_rate))</f>
        <v>0.03</v>
      </c>
      <c r="E286" s="13">
        <f t="shared" si="27"/>
        <v>85.05</v>
      </c>
      <c r="F286" s="13">
        <f>IF(A286="","",IF(A286=nper,J285+E286,MIN(J285+E286,IF(D286=D285,F285,IF($E$8="Acc Bi-Weekly",ROUND((-PMT(((1+D286/CP)^(CP/12))-1,(nper-A286+1)*12/26,J285))/2,2),IF($E$8="Acc Weekly",ROUND((-PMT(((1+D286/CP)^(CP/12))-1,(nper-A286+1)*12/52,J285))/4,2),ROUND(-PMT(((1+D286/CP)^(CP/periods_per_year))-1,nper-A286+1,J285),2)))))))</f>
        <v>711.32</v>
      </c>
      <c r="G286" s="13">
        <f>IF(OR(A286="",A286&lt;$X$2),"",IF(J285&lt;=F286,0,IF(IF(AND(A286&gt;=$X$2,MOD(A286-$X$2,int)=0),$X$3,0)+F286&gt;=J285+E286,J285+E286-F286,IF(AND(A286&gt;=$X$2,MOD(A286-$X$2,int)=0),$X$3,0)+IF(IF(AND(A286&gt;=$X$2,MOD(A286-$X$2,int)=0),$X$3,0)+IF(MOD(A286-$X$6,periods_per_year)=0,$X$5,0)+F286&lt;J285+E286,IF(MOD(A286-$X$6,periods_per_year)=0,$X$5,0),J285+E286-IF(AND(A286&gt;=$X$2,MOD(A286-$X$2,int)=0),$X$3,0)-F286))))</f>
        <v>0</v>
      </c>
      <c r="H286" s="14"/>
      <c r="I286" s="13">
        <f t="shared" si="28"/>
        <v>626.2700000000001</v>
      </c>
      <c r="J286" s="13">
        <f t="shared" si="29"/>
        <v>33392.579999999922</v>
      </c>
      <c r="M286" s="17">
        <f>IF(S285="","",IF(OR(M285&gt;=nper,ROUND(S285,2)&lt;=0),"",M285+1))</f>
        <v>243</v>
      </c>
      <c r="N286" s="18">
        <f>IF(M286="","",IF(OR(periods_per_year=26,periods_per_year=52),IF(periods_per_year=26,IF(M286=1,fpdate,N285+14),IF(periods_per_year=52,IF(M286=1,fpdate,N285+7),"n/a")),IF(periods_per_year=24,DATE(YEAR(fpdate),MONTH(fpdate)+(M286-1)/2+IF(AND(DAY(fpdate)&gt;=15,MOD(M286,2)=0),1,0),IF(MOD(M286,2)=0,IF(DAY(fpdate)&gt;=15,DAY(fpdate)-14,DAY(fpdate)+14),DAY(fpdate))),IF(DAY(DATE(YEAR(fpdate),MONTH(fpdate)+M286-1,DAY(fpdate)))&lt;&gt;DAY(fpdate),DATE(YEAR(fpdate),MONTH(fpdate)+M286,0),DATE(YEAR(fpdate),MONTH(fpdate)+M286-1,DAY(fpdate))))))</f>
        <v>50830</v>
      </c>
      <c r="O286" s="19">
        <f>IF(M286="","",IF(variable,IF(M286&lt;MortgageCalculator!$I$18*periods_per_year,start_rate,IF(MortgageCalculator!$I$22&gt;=0,MIN(MortgageCalculator!$I$19,start_rate+MortgageCalculator!$I$22*ROUNDUP((M286-MortgageCalculator!$I$18*periods_per_year)/MortgageCalculator!$I$21,0)),MAX(MortgageCalculator!$I$20,start_rate+MortgageCalculator!$I$22*ROUNDUP((M286-MortgageCalculator!$I$18*periods_per_year)/MortgageCalculator!$I$21,0)))),start_rate))</f>
        <v>0.03</v>
      </c>
      <c r="P286" s="20">
        <f>IF(M286="","",ROUND((((1+O286/CP)^(CP/periods_per_year))-1)*S285,2))</f>
        <v>95.9</v>
      </c>
      <c r="Q286" s="20">
        <f>IF(M286="","",IF(M286=nper,S285+P286,MIN(S285+P286,IF(O286=O285,Q285,ROUND(-PMT(((1+O286/CP)^(CP/periods_per_year))-1,nper-M286+1,S285),2)))))</f>
        <v>711.32</v>
      </c>
      <c r="R286" s="20">
        <f t="shared" si="30"/>
        <v>615.42000000000007</v>
      </c>
      <c r="S286" s="20">
        <f t="shared" si="31"/>
        <v>37743.81999999992</v>
      </c>
    </row>
    <row r="287" spans="1:19" x14ac:dyDescent="0.2">
      <c r="A287" s="10">
        <f t="shared" si="24"/>
        <v>251</v>
      </c>
      <c r="B287" s="11">
        <f t="shared" si="25"/>
        <v>51075</v>
      </c>
      <c r="C287" s="15" t="str">
        <f t="shared" si="26"/>
        <v/>
      </c>
      <c r="D287" s="12">
        <f>IF(A287="","",IF(variable,IF(OR(A287=1,A287&lt;$I$18*periods_per_year),start_rate,MIN($I$19,IF(MOD(A287-1,$I$21)=0,MAX($I$20,D286+$I$22),D286))),start_rate))</f>
        <v>0.03</v>
      </c>
      <c r="E287" s="13">
        <f t="shared" si="27"/>
        <v>83.48</v>
      </c>
      <c r="F287" s="13">
        <f>IF(A287="","",IF(A287=nper,J286+E287,MIN(J286+E287,IF(D287=D286,F286,IF($E$8="Acc Bi-Weekly",ROUND((-PMT(((1+D287/CP)^(CP/12))-1,(nper-A287+1)*12/26,J286))/2,2),IF($E$8="Acc Weekly",ROUND((-PMT(((1+D287/CP)^(CP/12))-1,(nper-A287+1)*12/52,J286))/4,2),ROUND(-PMT(((1+D287/CP)^(CP/periods_per_year))-1,nper-A287+1,J286),2)))))))</f>
        <v>711.32</v>
      </c>
      <c r="G287" s="13">
        <f>IF(OR(A287="",A287&lt;$X$2),"",IF(J286&lt;=F287,0,IF(IF(AND(A287&gt;=$X$2,MOD(A287-$X$2,int)=0),$X$3,0)+F287&gt;=J286+E287,J286+E287-F287,IF(AND(A287&gt;=$X$2,MOD(A287-$X$2,int)=0),$X$3,0)+IF(IF(AND(A287&gt;=$X$2,MOD(A287-$X$2,int)=0),$X$3,0)+IF(MOD(A287-$X$6,periods_per_year)=0,$X$5,0)+F287&lt;J286+E287,IF(MOD(A287-$X$6,periods_per_year)=0,$X$5,0),J286+E287-IF(AND(A287&gt;=$X$2,MOD(A287-$X$2,int)=0),$X$3,0)-F287))))</f>
        <v>0</v>
      </c>
      <c r="H287" s="14"/>
      <c r="I287" s="13">
        <f t="shared" si="28"/>
        <v>627.84</v>
      </c>
      <c r="J287" s="13">
        <f t="shared" si="29"/>
        <v>32764.739999999922</v>
      </c>
      <c r="M287" s="17">
        <f>IF(S286="","",IF(OR(M286&gt;=nper,ROUND(S286,2)&lt;=0),"",M286+1))</f>
        <v>244</v>
      </c>
      <c r="N287" s="18">
        <f>IF(M287="","",IF(OR(periods_per_year=26,periods_per_year=52),IF(periods_per_year=26,IF(M287=1,fpdate,N286+14),IF(periods_per_year=52,IF(M287=1,fpdate,N286+7),"n/a")),IF(periods_per_year=24,DATE(YEAR(fpdate),MONTH(fpdate)+(M287-1)/2+IF(AND(DAY(fpdate)&gt;=15,MOD(M287,2)=0),1,0),IF(MOD(M287,2)=0,IF(DAY(fpdate)&gt;=15,DAY(fpdate)-14,DAY(fpdate)+14),DAY(fpdate))),IF(DAY(DATE(YEAR(fpdate),MONTH(fpdate)+M287-1,DAY(fpdate)))&lt;&gt;DAY(fpdate),DATE(YEAR(fpdate),MONTH(fpdate)+M287,0),DATE(YEAR(fpdate),MONTH(fpdate)+M287-1,DAY(fpdate))))))</f>
        <v>50861</v>
      </c>
      <c r="O287" s="19">
        <f>IF(M287="","",IF(variable,IF(M287&lt;MortgageCalculator!$I$18*periods_per_year,start_rate,IF(MortgageCalculator!$I$22&gt;=0,MIN(MortgageCalculator!$I$19,start_rate+MortgageCalculator!$I$22*ROUNDUP((M287-MortgageCalculator!$I$18*periods_per_year)/MortgageCalculator!$I$21,0)),MAX(MortgageCalculator!$I$20,start_rate+MortgageCalculator!$I$22*ROUNDUP((M287-MortgageCalculator!$I$18*periods_per_year)/MortgageCalculator!$I$21,0)))),start_rate))</f>
        <v>0.03</v>
      </c>
      <c r="P287" s="20">
        <f>IF(M287="","",ROUND((((1+O287/CP)^(CP/periods_per_year))-1)*S286,2))</f>
        <v>94.36</v>
      </c>
      <c r="Q287" s="20">
        <f>IF(M287="","",IF(M287=nper,S286+P287,MIN(S286+P287,IF(O287=O286,Q286,ROUND(-PMT(((1+O287/CP)^(CP/periods_per_year))-1,nper-M287+1,S286),2)))))</f>
        <v>711.32</v>
      </c>
      <c r="R287" s="20">
        <f t="shared" si="30"/>
        <v>616.96</v>
      </c>
      <c r="S287" s="20">
        <f t="shared" si="31"/>
        <v>37126.859999999921</v>
      </c>
    </row>
    <row r="288" spans="1:19" x14ac:dyDescent="0.2">
      <c r="A288" s="10">
        <f t="shared" si="24"/>
        <v>252</v>
      </c>
      <c r="B288" s="11">
        <f t="shared" si="25"/>
        <v>51105</v>
      </c>
      <c r="C288" s="15">
        <f t="shared" si="26"/>
        <v>21</v>
      </c>
      <c r="D288" s="12">
        <f>IF(A288="","",IF(variable,IF(OR(A288=1,A288&lt;$I$18*periods_per_year),start_rate,MIN($I$19,IF(MOD(A288-1,$I$21)=0,MAX($I$20,D287+$I$22),D287))),start_rate))</f>
        <v>0.03</v>
      </c>
      <c r="E288" s="13">
        <f t="shared" si="27"/>
        <v>81.91</v>
      </c>
      <c r="F288" s="13">
        <f>IF(A288="","",IF(A288=nper,J287+E288,MIN(J287+E288,IF(D288=D287,F287,IF($E$8="Acc Bi-Weekly",ROUND((-PMT(((1+D288/CP)^(CP/12))-1,(nper-A288+1)*12/26,J287))/2,2),IF($E$8="Acc Weekly",ROUND((-PMT(((1+D288/CP)^(CP/12))-1,(nper-A288+1)*12/52,J287))/4,2),ROUND(-PMT(((1+D288/CP)^(CP/periods_per_year))-1,nper-A288+1,J287),2)))))))</f>
        <v>711.32</v>
      </c>
      <c r="G288" s="13">
        <f>IF(OR(A288="",A288&lt;$X$2),"",IF(J287&lt;=F288,0,IF(IF(AND(A288&gt;=$X$2,MOD(A288-$X$2,int)=0),$X$3,0)+F288&gt;=J287+E288,J287+E288-F288,IF(AND(A288&gt;=$X$2,MOD(A288-$X$2,int)=0),$X$3,0)+IF(IF(AND(A288&gt;=$X$2,MOD(A288-$X$2,int)=0),$X$3,0)+IF(MOD(A288-$X$6,periods_per_year)=0,$X$5,0)+F288&lt;J287+E288,IF(MOD(A288-$X$6,periods_per_year)=0,$X$5,0),J287+E288-IF(AND(A288&gt;=$X$2,MOD(A288-$X$2,int)=0),$X$3,0)-F288))))</f>
        <v>0</v>
      </c>
      <c r="H288" s="14"/>
      <c r="I288" s="13">
        <f t="shared" si="28"/>
        <v>629.41000000000008</v>
      </c>
      <c r="J288" s="13">
        <f t="shared" si="29"/>
        <v>32135.329999999922</v>
      </c>
      <c r="M288" s="17">
        <f>IF(S287="","",IF(OR(M287&gt;=nper,ROUND(S287,2)&lt;=0),"",M287+1))</f>
        <v>245</v>
      </c>
      <c r="N288" s="18">
        <f>IF(M288="","",IF(OR(periods_per_year=26,periods_per_year=52),IF(periods_per_year=26,IF(M288=1,fpdate,N287+14),IF(periods_per_year=52,IF(M288=1,fpdate,N287+7),"n/a")),IF(periods_per_year=24,DATE(YEAR(fpdate),MONTH(fpdate)+(M288-1)/2+IF(AND(DAY(fpdate)&gt;=15,MOD(M288,2)=0),1,0),IF(MOD(M288,2)=0,IF(DAY(fpdate)&gt;=15,DAY(fpdate)-14,DAY(fpdate)+14),DAY(fpdate))),IF(DAY(DATE(YEAR(fpdate),MONTH(fpdate)+M288-1,DAY(fpdate)))&lt;&gt;DAY(fpdate),DATE(YEAR(fpdate),MONTH(fpdate)+M288,0),DATE(YEAR(fpdate),MONTH(fpdate)+M288-1,DAY(fpdate))))))</f>
        <v>50891</v>
      </c>
      <c r="O288" s="19">
        <f>IF(M288="","",IF(variable,IF(M288&lt;MortgageCalculator!$I$18*periods_per_year,start_rate,IF(MortgageCalculator!$I$22&gt;=0,MIN(MortgageCalculator!$I$19,start_rate+MortgageCalculator!$I$22*ROUNDUP((M288-MortgageCalculator!$I$18*periods_per_year)/MortgageCalculator!$I$21,0)),MAX(MortgageCalculator!$I$20,start_rate+MortgageCalculator!$I$22*ROUNDUP((M288-MortgageCalculator!$I$18*periods_per_year)/MortgageCalculator!$I$21,0)))),start_rate))</f>
        <v>0.03</v>
      </c>
      <c r="P288" s="20">
        <f>IF(M288="","",ROUND((((1+O288/CP)^(CP/periods_per_year))-1)*S287,2))</f>
        <v>92.82</v>
      </c>
      <c r="Q288" s="20">
        <f>IF(M288="","",IF(M288=nper,S287+P288,MIN(S287+P288,IF(O288=O287,Q287,ROUND(-PMT(((1+O288/CP)^(CP/periods_per_year))-1,nper-M288+1,S287),2)))))</f>
        <v>711.32</v>
      </c>
      <c r="R288" s="20">
        <f t="shared" si="30"/>
        <v>618.5</v>
      </c>
      <c r="S288" s="20">
        <f t="shared" si="31"/>
        <v>36508.359999999921</v>
      </c>
    </row>
    <row r="289" spans="1:19" x14ac:dyDescent="0.2">
      <c r="A289" s="10">
        <f t="shared" si="24"/>
        <v>253</v>
      </c>
      <c r="B289" s="11">
        <f t="shared" si="25"/>
        <v>51136</v>
      </c>
      <c r="C289" s="15" t="str">
        <f t="shared" si="26"/>
        <v/>
      </c>
      <c r="D289" s="12">
        <f>IF(A289="","",IF(variable,IF(OR(A289=1,A289&lt;$I$18*periods_per_year),start_rate,MIN($I$19,IF(MOD(A289-1,$I$21)=0,MAX($I$20,D288+$I$22),D288))),start_rate))</f>
        <v>0.03</v>
      </c>
      <c r="E289" s="13">
        <f t="shared" si="27"/>
        <v>80.34</v>
      </c>
      <c r="F289" s="13">
        <f>IF(A289="","",IF(A289=nper,J288+E289,MIN(J288+E289,IF(D289=D288,F288,IF($E$8="Acc Bi-Weekly",ROUND((-PMT(((1+D289/CP)^(CP/12))-1,(nper-A289+1)*12/26,J288))/2,2),IF($E$8="Acc Weekly",ROUND((-PMT(((1+D289/CP)^(CP/12))-1,(nper-A289+1)*12/52,J288))/4,2),ROUND(-PMT(((1+D289/CP)^(CP/periods_per_year))-1,nper-A289+1,J288),2)))))))</f>
        <v>711.32</v>
      </c>
      <c r="G289" s="13">
        <f>IF(OR(A289="",A289&lt;$X$2),"",IF(J288&lt;=F289,0,IF(IF(AND(A289&gt;=$X$2,MOD(A289-$X$2,int)=0),$X$3,0)+F289&gt;=J288+E289,J288+E289-F289,IF(AND(A289&gt;=$X$2,MOD(A289-$X$2,int)=0),$X$3,0)+IF(IF(AND(A289&gt;=$X$2,MOD(A289-$X$2,int)=0),$X$3,0)+IF(MOD(A289-$X$6,periods_per_year)=0,$X$5,0)+F289&lt;J288+E289,IF(MOD(A289-$X$6,periods_per_year)=0,$X$5,0),J288+E289-IF(AND(A289&gt;=$X$2,MOD(A289-$X$2,int)=0),$X$3,0)-F289))))</f>
        <v>0</v>
      </c>
      <c r="H289" s="14"/>
      <c r="I289" s="13">
        <f t="shared" si="28"/>
        <v>630.98</v>
      </c>
      <c r="J289" s="13">
        <f t="shared" si="29"/>
        <v>31504.349999999922</v>
      </c>
      <c r="M289" s="17">
        <f>IF(S288="","",IF(OR(M288&gt;=nper,ROUND(S288,2)&lt;=0),"",M288+1))</f>
        <v>246</v>
      </c>
      <c r="N289" s="18">
        <f>IF(M289="","",IF(OR(periods_per_year=26,periods_per_year=52),IF(periods_per_year=26,IF(M289=1,fpdate,N288+14),IF(periods_per_year=52,IF(M289=1,fpdate,N288+7),"n/a")),IF(periods_per_year=24,DATE(YEAR(fpdate),MONTH(fpdate)+(M289-1)/2+IF(AND(DAY(fpdate)&gt;=15,MOD(M289,2)=0),1,0),IF(MOD(M289,2)=0,IF(DAY(fpdate)&gt;=15,DAY(fpdate)-14,DAY(fpdate)+14),DAY(fpdate))),IF(DAY(DATE(YEAR(fpdate),MONTH(fpdate)+M289-1,DAY(fpdate)))&lt;&gt;DAY(fpdate),DATE(YEAR(fpdate),MONTH(fpdate)+M289,0),DATE(YEAR(fpdate),MONTH(fpdate)+M289-1,DAY(fpdate))))))</f>
        <v>50922</v>
      </c>
      <c r="O289" s="19">
        <f>IF(M289="","",IF(variable,IF(M289&lt;MortgageCalculator!$I$18*periods_per_year,start_rate,IF(MortgageCalculator!$I$22&gt;=0,MIN(MortgageCalculator!$I$19,start_rate+MortgageCalculator!$I$22*ROUNDUP((M289-MortgageCalculator!$I$18*periods_per_year)/MortgageCalculator!$I$21,0)),MAX(MortgageCalculator!$I$20,start_rate+MortgageCalculator!$I$22*ROUNDUP((M289-MortgageCalculator!$I$18*periods_per_year)/MortgageCalculator!$I$21,0)))),start_rate))</f>
        <v>0.03</v>
      </c>
      <c r="P289" s="20">
        <f>IF(M289="","",ROUND((((1+O289/CP)^(CP/periods_per_year))-1)*S288,2))</f>
        <v>91.27</v>
      </c>
      <c r="Q289" s="20">
        <f>IF(M289="","",IF(M289=nper,S288+P289,MIN(S288+P289,IF(O289=O288,Q288,ROUND(-PMT(((1+O289/CP)^(CP/periods_per_year))-1,nper-M289+1,S288),2)))))</f>
        <v>711.32</v>
      </c>
      <c r="R289" s="20">
        <f t="shared" si="30"/>
        <v>620.05000000000007</v>
      </c>
      <c r="S289" s="20">
        <f t="shared" si="31"/>
        <v>35888.309999999918</v>
      </c>
    </row>
    <row r="290" spans="1:19" x14ac:dyDescent="0.2">
      <c r="A290" s="10">
        <f t="shared" si="24"/>
        <v>254</v>
      </c>
      <c r="B290" s="11">
        <f t="shared" si="25"/>
        <v>51167</v>
      </c>
      <c r="C290" s="15" t="str">
        <f t="shared" si="26"/>
        <v/>
      </c>
      <c r="D290" s="12">
        <f>IF(A290="","",IF(variable,IF(OR(A290=1,A290&lt;$I$18*periods_per_year),start_rate,MIN($I$19,IF(MOD(A290-1,$I$21)=0,MAX($I$20,D289+$I$22),D289))),start_rate))</f>
        <v>0.03</v>
      </c>
      <c r="E290" s="13">
        <f t="shared" si="27"/>
        <v>78.760000000000005</v>
      </c>
      <c r="F290" s="13">
        <f>IF(A290="","",IF(A290=nper,J289+E290,MIN(J289+E290,IF(D290=D289,F289,IF($E$8="Acc Bi-Weekly",ROUND((-PMT(((1+D290/CP)^(CP/12))-1,(nper-A290+1)*12/26,J289))/2,2),IF($E$8="Acc Weekly",ROUND((-PMT(((1+D290/CP)^(CP/12))-1,(nper-A290+1)*12/52,J289))/4,2),ROUND(-PMT(((1+D290/CP)^(CP/periods_per_year))-1,nper-A290+1,J289),2)))))))</f>
        <v>711.32</v>
      </c>
      <c r="G290" s="13">
        <f>IF(OR(A290="",A290&lt;$X$2),"",IF(J289&lt;=F290,0,IF(IF(AND(A290&gt;=$X$2,MOD(A290-$X$2,int)=0),$X$3,0)+F290&gt;=J289+E290,J289+E290-F290,IF(AND(A290&gt;=$X$2,MOD(A290-$X$2,int)=0),$X$3,0)+IF(IF(AND(A290&gt;=$X$2,MOD(A290-$X$2,int)=0),$X$3,0)+IF(MOD(A290-$X$6,periods_per_year)=0,$X$5,0)+F290&lt;J289+E290,IF(MOD(A290-$X$6,periods_per_year)=0,$X$5,0),J289+E290-IF(AND(A290&gt;=$X$2,MOD(A290-$X$2,int)=0),$X$3,0)-F290))))</f>
        <v>0</v>
      </c>
      <c r="H290" s="14"/>
      <c r="I290" s="13">
        <f t="shared" si="28"/>
        <v>632.56000000000006</v>
      </c>
      <c r="J290" s="13">
        <f t="shared" si="29"/>
        <v>30871.789999999921</v>
      </c>
      <c r="M290" s="17">
        <f>IF(S289="","",IF(OR(M289&gt;=nper,ROUND(S289,2)&lt;=0),"",M289+1))</f>
        <v>247</v>
      </c>
      <c r="N290" s="18">
        <f>IF(M290="","",IF(OR(periods_per_year=26,periods_per_year=52),IF(periods_per_year=26,IF(M290=1,fpdate,N289+14),IF(periods_per_year=52,IF(M290=1,fpdate,N289+7),"n/a")),IF(periods_per_year=24,DATE(YEAR(fpdate),MONTH(fpdate)+(M290-1)/2+IF(AND(DAY(fpdate)&gt;=15,MOD(M290,2)=0),1,0),IF(MOD(M290,2)=0,IF(DAY(fpdate)&gt;=15,DAY(fpdate)-14,DAY(fpdate)+14),DAY(fpdate))),IF(DAY(DATE(YEAR(fpdate),MONTH(fpdate)+M290-1,DAY(fpdate)))&lt;&gt;DAY(fpdate),DATE(YEAR(fpdate),MONTH(fpdate)+M290,0),DATE(YEAR(fpdate),MONTH(fpdate)+M290-1,DAY(fpdate))))))</f>
        <v>50952</v>
      </c>
      <c r="O290" s="19">
        <f>IF(M290="","",IF(variable,IF(M290&lt;MortgageCalculator!$I$18*periods_per_year,start_rate,IF(MortgageCalculator!$I$22&gt;=0,MIN(MortgageCalculator!$I$19,start_rate+MortgageCalculator!$I$22*ROUNDUP((M290-MortgageCalculator!$I$18*periods_per_year)/MortgageCalculator!$I$21,0)),MAX(MortgageCalculator!$I$20,start_rate+MortgageCalculator!$I$22*ROUNDUP((M290-MortgageCalculator!$I$18*periods_per_year)/MortgageCalculator!$I$21,0)))),start_rate))</f>
        <v>0.03</v>
      </c>
      <c r="P290" s="20">
        <f>IF(M290="","",ROUND((((1+O290/CP)^(CP/periods_per_year))-1)*S289,2))</f>
        <v>89.72</v>
      </c>
      <c r="Q290" s="20">
        <f>IF(M290="","",IF(M290=nper,S289+P290,MIN(S289+P290,IF(O290=O289,Q289,ROUND(-PMT(((1+O290/CP)^(CP/periods_per_year))-1,nper-M290+1,S289),2)))))</f>
        <v>711.32</v>
      </c>
      <c r="R290" s="20">
        <f t="shared" si="30"/>
        <v>621.6</v>
      </c>
      <c r="S290" s="20">
        <f t="shared" si="31"/>
        <v>35266.709999999919</v>
      </c>
    </row>
    <row r="291" spans="1:19" x14ac:dyDescent="0.2">
      <c r="A291" s="10">
        <f t="shared" si="24"/>
        <v>255</v>
      </c>
      <c r="B291" s="11">
        <f t="shared" si="25"/>
        <v>51196</v>
      </c>
      <c r="C291" s="15" t="str">
        <f t="shared" si="26"/>
        <v/>
      </c>
      <c r="D291" s="12">
        <f>IF(A291="","",IF(variable,IF(OR(A291=1,A291&lt;$I$18*periods_per_year),start_rate,MIN($I$19,IF(MOD(A291-1,$I$21)=0,MAX($I$20,D290+$I$22),D290))),start_rate))</f>
        <v>0.03</v>
      </c>
      <c r="E291" s="13">
        <f t="shared" si="27"/>
        <v>77.180000000000007</v>
      </c>
      <c r="F291" s="13">
        <f>IF(A291="","",IF(A291=nper,J290+E291,MIN(J290+E291,IF(D291=D290,F290,IF($E$8="Acc Bi-Weekly",ROUND((-PMT(((1+D291/CP)^(CP/12))-1,(nper-A291+1)*12/26,J290))/2,2),IF($E$8="Acc Weekly",ROUND((-PMT(((1+D291/CP)^(CP/12))-1,(nper-A291+1)*12/52,J290))/4,2),ROUND(-PMT(((1+D291/CP)^(CP/periods_per_year))-1,nper-A291+1,J290),2)))))))</f>
        <v>711.32</v>
      </c>
      <c r="G291" s="13">
        <f>IF(OR(A291="",A291&lt;$X$2),"",IF(J290&lt;=F291,0,IF(IF(AND(A291&gt;=$X$2,MOD(A291-$X$2,int)=0),$X$3,0)+F291&gt;=J290+E291,J290+E291-F291,IF(AND(A291&gt;=$X$2,MOD(A291-$X$2,int)=0),$X$3,0)+IF(IF(AND(A291&gt;=$X$2,MOD(A291-$X$2,int)=0),$X$3,0)+IF(MOD(A291-$X$6,periods_per_year)=0,$X$5,0)+F291&lt;J290+E291,IF(MOD(A291-$X$6,periods_per_year)=0,$X$5,0),J290+E291-IF(AND(A291&gt;=$X$2,MOD(A291-$X$2,int)=0),$X$3,0)-F291))))</f>
        <v>0</v>
      </c>
      <c r="H291" s="14"/>
      <c r="I291" s="13">
        <f t="shared" si="28"/>
        <v>634.1400000000001</v>
      </c>
      <c r="J291" s="13">
        <f t="shared" si="29"/>
        <v>30237.649999999921</v>
      </c>
      <c r="M291" s="17">
        <f>IF(S290="","",IF(OR(M290&gt;=nper,ROUND(S290,2)&lt;=0),"",M290+1))</f>
        <v>248</v>
      </c>
      <c r="N291" s="18">
        <f>IF(M291="","",IF(OR(periods_per_year=26,periods_per_year=52),IF(periods_per_year=26,IF(M291=1,fpdate,N290+14),IF(periods_per_year=52,IF(M291=1,fpdate,N290+7),"n/a")),IF(periods_per_year=24,DATE(YEAR(fpdate),MONTH(fpdate)+(M291-1)/2+IF(AND(DAY(fpdate)&gt;=15,MOD(M291,2)=0),1,0),IF(MOD(M291,2)=0,IF(DAY(fpdate)&gt;=15,DAY(fpdate)-14,DAY(fpdate)+14),DAY(fpdate))),IF(DAY(DATE(YEAR(fpdate),MONTH(fpdate)+M291-1,DAY(fpdate)))&lt;&gt;DAY(fpdate),DATE(YEAR(fpdate),MONTH(fpdate)+M291,0),DATE(YEAR(fpdate),MONTH(fpdate)+M291-1,DAY(fpdate))))))</f>
        <v>50983</v>
      </c>
      <c r="O291" s="19">
        <f>IF(M291="","",IF(variable,IF(M291&lt;MortgageCalculator!$I$18*periods_per_year,start_rate,IF(MortgageCalculator!$I$22&gt;=0,MIN(MortgageCalculator!$I$19,start_rate+MortgageCalculator!$I$22*ROUNDUP((M291-MortgageCalculator!$I$18*periods_per_year)/MortgageCalculator!$I$21,0)),MAX(MortgageCalculator!$I$20,start_rate+MortgageCalculator!$I$22*ROUNDUP((M291-MortgageCalculator!$I$18*periods_per_year)/MortgageCalculator!$I$21,0)))),start_rate))</f>
        <v>0.03</v>
      </c>
      <c r="P291" s="20">
        <f>IF(M291="","",ROUND((((1+O291/CP)^(CP/periods_per_year))-1)*S290,2))</f>
        <v>88.17</v>
      </c>
      <c r="Q291" s="20">
        <f>IF(M291="","",IF(M291=nper,S290+P291,MIN(S290+P291,IF(O291=O290,Q290,ROUND(-PMT(((1+O291/CP)^(CP/periods_per_year))-1,nper-M291+1,S290),2)))))</f>
        <v>711.32</v>
      </c>
      <c r="R291" s="20">
        <f t="shared" si="30"/>
        <v>623.15000000000009</v>
      </c>
      <c r="S291" s="20">
        <f t="shared" si="31"/>
        <v>34643.559999999918</v>
      </c>
    </row>
    <row r="292" spans="1:19" x14ac:dyDescent="0.2">
      <c r="A292" s="10">
        <f t="shared" si="24"/>
        <v>256</v>
      </c>
      <c r="B292" s="11">
        <f t="shared" si="25"/>
        <v>51227</v>
      </c>
      <c r="C292" s="15" t="str">
        <f t="shared" si="26"/>
        <v/>
      </c>
      <c r="D292" s="12">
        <f>IF(A292="","",IF(variable,IF(OR(A292=1,A292&lt;$I$18*periods_per_year),start_rate,MIN($I$19,IF(MOD(A292-1,$I$21)=0,MAX($I$20,D291+$I$22),D291))),start_rate))</f>
        <v>0.03</v>
      </c>
      <c r="E292" s="13">
        <f t="shared" si="27"/>
        <v>75.59</v>
      </c>
      <c r="F292" s="13">
        <f>IF(A292="","",IF(A292=nper,J291+E292,MIN(J291+E292,IF(D292=D291,F291,IF($E$8="Acc Bi-Weekly",ROUND((-PMT(((1+D292/CP)^(CP/12))-1,(nper-A292+1)*12/26,J291))/2,2),IF($E$8="Acc Weekly",ROUND((-PMT(((1+D292/CP)^(CP/12))-1,(nper-A292+1)*12/52,J291))/4,2),ROUND(-PMT(((1+D292/CP)^(CP/periods_per_year))-1,nper-A292+1,J291),2)))))))</f>
        <v>711.32</v>
      </c>
      <c r="G292" s="13">
        <f>IF(OR(A292="",A292&lt;$X$2),"",IF(J291&lt;=F292,0,IF(IF(AND(A292&gt;=$X$2,MOD(A292-$X$2,int)=0),$X$3,0)+F292&gt;=J291+E292,J291+E292-F292,IF(AND(A292&gt;=$X$2,MOD(A292-$X$2,int)=0),$X$3,0)+IF(IF(AND(A292&gt;=$X$2,MOD(A292-$X$2,int)=0),$X$3,0)+IF(MOD(A292-$X$6,periods_per_year)=0,$X$5,0)+F292&lt;J291+E292,IF(MOD(A292-$X$6,periods_per_year)=0,$X$5,0),J291+E292-IF(AND(A292&gt;=$X$2,MOD(A292-$X$2,int)=0),$X$3,0)-F292))))</f>
        <v>0</v>
      </c>
      <c r="H292" s="14"/>
      <c r="I292" s="13">
        <f t="shared" si="28"/>
        <v>635.73</v>
      </c>
      <c r="J292" s="13">
        <f t="shared" si="29"/>
        <v>29601.919999999922</v>
      </c>
      <c r="M292" s="17">
        <f>IF(S291="","",IF(OR(M291&gt;=nper,ROUND(S291,2)&lt;=0),"",M291+1))</f>
        <v>249</v>
      </c>
      <c r="N292" s="18">
        <f>IF(M292="","",IF(OR(periods_per_year=26,periods_per_year=52),IF(periods_per_year=26,IF(M292=1,fpdate,N291+14),IF(periods_per_year=52,IF(M292=1,fpdate,N291+7),"n/a")),IF(periods_per_year=24,DATE(YEAR(fpdate),MONTH(fpdate)+(M292-1)/2+IF(AND(DAY(fpdate)&gt;=15,MOD(M292,2)=0),1,0),IF(MOD(M292,2)=0,IF(DAY(fpdate)&gt;=15,DAY(fpdate)-14,DAY(fpdate)+14),DAY(fpdate))),IF(DAY(DATE(YEAR(fpdate),MONTH(fpdate)+M292-1,DAY(fpdate)))&lt;&gt;DAY(fpdate),DATE(YEAR(fpdate),MONTH(fpdate)+M292,0),DATE(YEAR(fpdate),MONTH(fpdate)+M292-1,DAY(fpdate))))))</f>
        <v>51014</v>
      </c>
      <c r="O292" s="19">
        <f>IF(M292="","",IF(variable,IF(M292&lt;MortgageCalculator!$I$18*periods_per_year,start_rate,IF(MortgageCalculator!$I$22&gt;=0,MIN(MortgageCalculator!$I$19,start_rate+MortgageCalculator!$I$22*ROUNDUP((M292-MortgageCalculator!$I$18*periods_per_year)/MortgageCalculator!$I$21,0)),MAX(MortgageCalculator!$I$20,start_rate+MortgageCalculator!$I$22*ROUNDUP((M292-MortgageCalculator!$I$18*periods_per_year)/MortgageCalculator!$I$21,0)))),start_rate))</f>
        <v>0.03</v>
      </c>
      <c r="P292" s="20">
        <f>IF(M292="","",ROUND((((1+O292/CP)^(CP/periods_per_year))-1)*S291,2))</f>
        <v>86.61</v>
      </c>
      <c r="Q292" s="20">
        <f>IF(M292="","",IF(M292=nper,S291+P292,MIN(S291+P292,IF(O292=O291,Q291,ROUND(-PMT(((1+O292/CP)^(CP/periods_per_year))-1,nper-M292+1,S291),2)))))</f>
        <v>711.32</v>
      </c>
      <c r="R292" s="20">
        <f t="shared" si="30"/>
        <v>624.71</v>
      </c>
      <c r="S292" s="20">
        <f t="shared" si="31"/>
        <v>34018.849999999919</v>
      </c>
    </row>
    <row r="293" spans="1:19" x14ac:dyDescent="0.2">
      <c r="A293" s="10">
        <f t="shared" ref="A293:A356" si="32">IF(J292="","",IF(OR(A292&gt;=nper,ROUND(J292,2)&lt;=0),"",A292+1))</f>
        <v>257</v>
      </c>
      <c r="B293" s="11">
        <f t="shared" ref="B293:B356" si="33">IF(A293="","",IF(OR(periods_per_year=26,periods_per_year=52),IF(periods_per_year=26,IF(A293=1,fpdate,B292+14),IF(periods_per_year=52,IF(A293=1,fpdate,B292+7),"n/a")),IF(periods_per_year=24,DATE(YEAR(fpdate),MONTH(fpdate)+(A293-1)/2+IF(AND(DAY(fpdate)&gt;=15,MOD(A293,2)=0),1,0),IF(MOD(A293,2)=0,IF(DAY(fpdate)&gt;=15,DAY(fpdate)-14,DAY(fpdate)+14),DAY(fpdate))),IF(DAY(DATE(YEAR(fpdate),MONTH(fpdate)+A293-1,DAY(fpdate)))&lt;&gt;DAY(fpdate),DATE(YEAR(fpdate),MONTH(fpdate)+A293,0),DATE(YEAR(fpdate),MONTH(fpdate)+A293-1,DAY(fpdate))))))</f>
        <v>51257</v>
      </c>
      <c r="C293" s="15" t="str">
        <f t="shared" ref="C293:C356" si="34">IF(A293="","",IF(MOD(A293,periods_per_year)=0,A293/periods_per_year,""))</f>
        <v/>
      </c>
      <c r="D293" s="12">
        <f>IF(A293="","",IF(variable,IF(OR(A293=1,A293&lt;$I$18*periods_per_year),start_rate,MIN($I$19,IF(MOD(A293-1,$I$21)=0,MAX($I$20,D292+$I$22),D292))),start_rate))</f>
        <v>0.03</v>
      </c>
      <c r="E293" s="13">
        <f t="shared" ref="E293:E356" si="35">IF(A293="","",ROUND((((1+D293/CP)^(CP/periods_per_year))-1)*J292,2))</f>
        <v>74</v>
      </c>
      <c r="F293" s="13">
        <f>IF(A293="","",IF(A293=nper,J292+E293,MIN(J292+E293,IF(D293=D292,F292,IF($E$8="Acc Bi-Weekly",ROUND((-PMT(((1+D293/CP)^(CP/12))-1,(nper-A293+1)*12/26,J292))/2,2),IF($E$8="Acc Weekly",ROUND((-PMT(((1+D293/CP)^(CP/12))-1,(nper-A293+1)*12/52,J292))/4,2),ROUND(-PMT(((1+D293/CP)^(CP/periods_per_year))-1,nper-A293+1,J292),2)))))))</f>
        <v>711.32</v>
      </c>
      <c r="G293" s="13">
        <f>IF(OR(A293="",A293&lt;$X$2),"",IF(J292&lt;=F293,0,IF(IF(AND(A293&gt;=$X$2,MOD(A293-$X$2,int)=0),$X$3,0)+F293&gt;=J292+E293,J292+E293-F293,IF(AND(A293&gt;=$X$2,MOD(A293-$X$2,int)=0),$X$3,0)+IF(IF(AND(A293&gt;=$X$2,MOD(A293-$X$2,int)=0),$X$3,0)+IF(MOD(A293-$X$6,periods_per_year)=0,$X$5,0)+F293&lt;J292+E293,IF(MOD(A293-$X$6,periods_per_year)=0,$X$5,0),J292+E293-IF(AND(A293&gt;=$X$2,MOD(A293-$X$2,int)=0),$X$3,0)-F293))))</f>
        <v>0</v>
      </c>
      <c r="H293" s="14"/>
      <c r="I293" s="13">
        <f t="shared" ref="I293:I356" si="36">IF(A293="","",F293-E293+H293+IF(G293="",0,G293))</f>
        <v>637.32000000000005</v>
      </c>
      <c r="J293" s="13">
        <f t="shared" ref="J293:J356" si="37">IF(A293="","",J292-I293)</f>
        <v>28964.599999999922</v>
      </c>
      <c r="M293" s="17">
        <f>IF(S292="","",IF(OR(M292&gt;=nper,ROUND(S292,2)&lt;=0),"",M292+1))</f>
        <v>250</v>
      </c>
      <c r="N293" s="18">
        <f>IF(M293="","",IF(OR(periods_per_year=26,periods_per_year=52),IF(periods_per_year=26,IF(M293=1,fpdate,N292+14),IF(periods_per_year=52,IF(M293=1,fpdate,N292+7),"n/a")),IF(periods_per_year=24,DATE(YEAR(fpdate),MONTH(fpdate)+(M293-1)/2+IF(AND(DAY(fpdate)&gt;=15,MOD(M293,2)=0),1,0),IF(MOD(M293,2)=0,IF(DAY(fpdate)&gt;=15,DAY(fpdate)-14,DAY(fpdate)+14),DAY(fpdate))),IF(DAY(DATE(YEAR(fpdate),MONTH(fpdate)+M293-1,DAY(fpdate)))&lt;&gt;DAY(fpdate),DATE(YEAR(fpdate),MONTH(fpdate)+M293,0),DATE(YEAR(fpdate),MONTH(fpdate)+M293-1,DAY(fpdate))))))</f>
        <v>51044</v>
      </c>
      <c r="O293" s="19">
        <f>IF(M293="","",IF(variable,IF(M293&lt;MortgageCalculator!$I$18*periods_per_year,start_rate,IF(MortgageCalculator!$I$22&gt;=0,MIN(MortgageCalculator!$I$19,start_rate+MortgageCalculator!$I$22*ROUNDUP((M293-MortgageCalculator!$I$18*periods_per_year)/MortgageCalculator!$I$21,0)),MAX(MortgageCalculator!$I$20,start_rate+MortgageCalculator!$I$22*ROUNDUP((M293-MortgageCalculator!$I$18*periods_per_year)/MortgageCalculator!$I$21,0)))),start_rate))</f>
        <v>0.03</v>
      </c>
      <c r="P293" s="20">
        <f>IF(M293="","",ROUND((((1+O293/CP)^(CP/periods_per_year))-1)*S292,2))</f>
        <v>85.05</v>
      </c>
      <c r="Q293" s="20">
        <f>IF(M293="","",IF(M293=nper,S292+P293,MIN(S292+P293,IF(O293=O292,Q292,ROUND(-PMT(((1+O293/CP)^(CP/periods_per_year))-1,nper-M293+1,S292),2)))))</f>
        <v>711.32</v>
      </c>
      <c r="R293" s="20">
        <f t="shared" si="30"/>
        <v>626.2700000000001</v>
      </c>
      <c r="S293" s="20">
        <f t="shared" si="31"/>
        <v>33392.579999999922</v>
      </c>
    </row>
    <row r="294" spans="1:19" x14ac:dyDescent="0.2">
      <c r="A294" s="10">
        <f t="shared" si="32"/>
        <v>258</v>
      </c>
      <c r="B294" s="11">
        <f t="shared" si="33"/>
        <v>51288</v>
      </c>
      <c r="C294" s="15" t="str">
        <f t="shared" si="34"/>
        <v/>
      </c>
      <c r="D294" s="12">
        <f>IF(A294="","",IF(variable,IF(OR(A294=1,A294&lt;$I$18*periods_per_year),start_rate,MIN($I$19,IF(MOD(A294-1,$I$21)=0,MAX($I$20,D293+$I$22),D293))),start_rate))</f>
        <v>0.03</v>
      </c>
      <c r="E294" s="13">
        <f t="shared" si="35"/>
        <v>72.41</v>
      </c>
      <c r="F294" s="13">
        <f>IF(A294="","",IF(A294=nper,J293+E294,MIN(J293+E294,IF(D294=D293,F293,IF($E$8="Acc Bi-Weekly",ROUND((-PMT(((1+D294/CP)^(CP/12))-1,(nper-A294+1)*12/26,J293))/2,2),IF($E$8="Acc Weekly",ROUND((-PMT(((1+D294/CP)^(CP/12))-1,(nper-A294+1)*12/52,J293))/4,2),ROUND(-PMT(((1+D294/CP)^(CP/periods_per_year))-1,nper-A294+1,J293),2)))))))</f>
        <v>711.32</v>
      </c>
      <c r="G294" s="13">
        <f>IF(OR(A294="",A294&lt;$X$2),"",IF(J293&lt;=F294,0,IF(IF(AND(A294&gt;=$X$2,MOD(A294-$X$2,int)=0),$X$3,0)+F294&gt;=J293+E294,J293+E294-F294,IF(AND(A294&gt;=$X$2,MOD(A294-$X$2,int)=0),$X$3,0)+IF(IF(AND(A294&gt;=$X$2,MOD(A294-$X$2,int)=0),$X$3,0)+IF(MOD(A294-$X$6,periods_per_year)=0,$X$5,0)+F294&lt;J293+E294,IF(MOD(A294-$X$6,periods_per_year)=0,$X$5,0),J293+E294-IF(AND(A294&gt;=$X$2,MOD(A294-$X$2,int)=0),$X$3,0)-F294))))</f>
        <v>0</v>
      </c>
      <c r="H294" s="14"/>
      <c r="I294" s="13">
        <f t="shared" si="36"/>
        <v>638.91000000000008</v>
      </c>
      <c r="J294" s="13">
        <f t="shared" si="37"/>
        <v>28325.689999999922</v>
      </c>
      <c r="M294" s="17">
        <f>IF(S293="","",IF(OR(M293&gt;=nper,ROUND(S293,2)&lt;=0),"",M293+1))</f>
        <v>251</v>
      </c>
      <c r="N294" s="18">
        <f>IF(M294="","",IF(OR(periods_per_year=26,periods_per_year=52),IF(periods_per_year=26,IF(M294=1,fpdate,N293+14),IF(periods_per_year=52,IF(M294=1,fpdate,N293+7),"n/a")),IF(periods_per_year=24,DATE(YEAR(fpdate),MONTH(fpdate)+(M294-1)/2+IF(AND(DAY(fpdate)&gt;=15,MOD(M294,2)=0),1,0),IF(MOD(M294,2)=0,IF(DAY(fpdate)&gt;=15,DAY(fpdate)-14,DAY(fpdate)+14),DAY(fpdate))),IF(DAY(DATE(YEAR(fpdate),MONTH(fpdate)+M294-1,DAY(fpdate)))&lt;&gt;DAY(fpdate),DATE(YEAR(fpdate),MONTH(fpdate)+M294,0),DATE(YEAR(fpdate),MONTH(fpdate)+M294-1,DAY(fpdate))))))</f>
        <v>51075</v>
      </c>
      <c r="O294" s="19">
        <f>IF(M294="","",IF(variable,IF(M294&lt;MortgageCalculator!$I$18*periods_per_year,start_rate,IF(MortgageCalculator!$I$22&gt;=0,MIN(MortgageCalculator!$I$19,start_rate+MortgageCalculator!$I$22*ROUNDUP((M294-MortgageCalculator!$I$18*periods_per_year)/MortgageCalculator!$I$21,0)),MAX(MortgageCalculator!$I$20,start_rate+MortgageCalculator!$I$22*ROUNDUP((M294-MortgageCalculator!$I$18*periods_per_year)/MortgageCalculator!$I$21,0)))),start_rate))</f>
        <v>0.03</v>
      </c>
      <c r="P294" s="20">
        <f>IF(M294="","",ROUND((((1+O294/CP)^(CP/periods_per_year))-1)*S293,2))</f>
        <v>83.48</v>
      </c>
      <c r="Q294" s="20">
        <f>IF(M294="","",IF(M294=nper,S293+P294,MIN(S293+P294,IF(O294=O293,Q293,ROUND(-PMT(((1+O294/CP)^(CP/periods_per_year))-1,nper-M294+1,S293),2)))))</f>
        <v>711.32</v>
      </c>
      <c r="R294" s="20">
        <f t="shared" si="30"/>
        <v>627.84</v>
      </c>
      <c r="S294" s="20">
        <f t="shared" si="31"/>
        <v>32764.739999999922</v>
      </c>
    </row>
    <row r="295" spans="1:19" x14ac:dyDescent="0.2">
      <c r="A295" s="10">
        <f t="shared" si="32"/>
        <v>259</v>
      </c>
      <c r="B295" s="11">
        <f t="shared" si="33"/>
        <v>51318</v>
      </c>
      <c r="C295" s="15" t="str">
        <f t="shared" si="34"/>
        <v/>
      </c>
      <c r="D295" s="12">
        <f>IF(A295="","",IF(variable,IF(OR(A295=1,A295&lt;$I$18*periods_per_year),start_rate,MIN($I$19,IF(MOD(A295-1,$I$21)=0,MAX($I$20,D294+$I$22),D294))),start_rate))</f>
        <v>0.03</v>
      </c>
      <c r="E295" s="13">
        <f t="shared" si="35"/>
        <v>70.81</v>
      </c>
      <c r="F295" s="13">
        <f>IF(A295="","",IF(A295=nper,J294+E295,MIN(J294+E295,IF(D295=D294,F294,IF($E$8="Acc Bi-Weekly",ROUND((-PMT(((1+D295/CP)^(CP/12))-1,(nper-A295+1)*12/26,J294))/2,2),IF($E$8="Acc Weekly",ROUND((-PMT(((1+D295/CP)^(CP/12))-1,(nper-A295+1)*12/52,J294))/4,2),ROUND(-PMT(((1+D295/CP)^(CP/periods_per_year))-1,nper-A295+1,J294),2)))))))</f>
        <v>711.32</v>
      </c>
      <c r="G295" s="13">
        <f>IF(OR(A295="",A295&lt;$X$2),"",IF(J294&lt;=F295,0,IF(IF(AND(A295&gt;=$X$2,MOD(A295-$X$2,int)=0),$X$3,0)+F295&gt;=J294+E295,J294+E295-F295,IF(AND(A295&gt;=$X$2,MOD(A295-$X$2,int)=0),$X$3,0)+IF(IF(AND(A295&gt;=$X$2,MOD(A295-$X$2,int)=0),$X$3,0)+IF(MOD(A295-$X$6,periods_per_year)=0,$X$5,0)+F295&lt;J294+E295,IF(MOD(A295-$X$6,periods_per_year)=0,$X$5,0),J294+E295-IF(AND(A295&gt;=$X$2,MOD(A295-$X$2,int)=0),$X$3,0)-F295))))</f>
        <v>0</v>
      </c>
      <c r="H295" s="14"/>
      <c r="I295" s="13">
        <f t="shared" si="36"/>
        <v>640.51</v>
      </c>
      <c r="J295" s="13">
        <f t="shared" si="37"/>
        <v>27685.179999999924</v>
      </c>
      <c r="M295" s="17">
        <f>IF(S294="","",IF(OR(M294&gt;=nper,ROUND(S294,2)&lt;=0),"",M294+1))</f>
        <v>252</v>
      </c>
      <c r="N295" s="18">
        <f>IF(M295="","",IF(OR(periods_per_year=26,periods_per_year=52),IF(periods_per_year=26,IF(M295=1,fpdate,N294+14),IF(periods_per_year=52,IF(M295=1,fpdate,N294+7),"n/a")),IF(periods_per_year=24,DATE(YEAR(fpdate),MONTH(fpdate)+(M295-1)/2+IF(AND(DAY(fpdate)&gt;=15,MOD(M295,2)=0),1,0),IF(MOD(M295,2)=0,IF(DAY(fpdate)&gt;=15,DAY(fpdate)-14,DAY(fpdate)+14),DAY(fpdate))),IF(DAY(DATE(YEAR(fpdate),MONTH(fpdate)+M295-1,DAY(fpdate)))&lt;&gt;DAY(fpdate),DATE(YEAR(fpdate),MONTH(fpdate)+M295,0),DATE(YEAR(fpdate),MONTH(fpdate)+M295-1,DAY(fpdate))))))</f>
        <v>51105</v>
      </c>
      <c r="O295" s="19">
        <f>IF(M295="","",IF(variable,IF(M295&lt;MortgageCalculator!$I$18*periods_per_year,start_rate,IF(MortgageCalculator!$I$22&gt;=0,MIN(MortgageCalculator!$I$19,start_rate+MortgageCalculator!$I$22*ROUNDUP((M295-MortgageCalculator!$I$18*periods_per_year)/MortgageCalculator!$I$21,0)),MAX(MortgageCalculator!$I$20,start_rate+MortgageCalculator!$I$22*ROUNDUP((M295-MortgageCalculator!$I$18*periods_per_year)/MortgageCalculator!$I$21,0)))),start_rate))</f>
        <v>0.03</v>
      </c>
      <c r="P295" s="20">
        <f>IF(M295="","",ROUND((((1+O295/CP)^(CP/periods_per_year))-1)*S294,2))</f>
        <v>81.91</v>
      </c>
      <c r="Q295" s="20">
        <f>IF(M295="","",IF(M295=nper,S294+P295,MIN(S294+P295,IF(O295=O294,Q294,ROUND(-PMT(((1+O295/CP)^(CP/periods_per_year))-1,nper-M295+1,S294),2)))))</f>
        <v>711.32</v>
      </c>
      <c r="R295" s="20">
        <f t="shared" si="30"/>
        <v>629.41000000000008</v>
      </c>
      <c r="S295" s="20">
        <f t="shared" si="31"/>
        <v>32135.329999999922</v>
      </c>
    </row>
    <row r="296" spans="1:19" x14ac:dyDescent="0.2">
      <c r="A296" s="10">
        <f t="shared" si="32"/>
        <v>260</v>
      </c>
      <c r="B296" s="11">
        <f t="shared" si="33"/>
        <v>51349</v>
      </c>
      <c r="C296" s="15" t="str">
        <f t="shared" si="34"/>
        <v/>
      </c>
      <c r="D296" s="12">
        <f>IF(A296="","",IF(variable,IF(OR(A296=1,A296&lt;$I$18*periods_per_year),start_rate,MIN($I$19,IF(MOD(A296-1,$I$21)=0,MAX($I$20,D295+$I$22),D295))),start_rate))</f>
        <v>0.03</v>
      </c>
      <c r="E296" s="13">
        <f t="shared" si="35"/>
        <v>69.209999999999994</v>
      </c>
      <c r="F296" s="13">
        <f>IF(A296="","",IF(A296=nper,J295+E296,MIN(J295+E296,IF(D296=D295,F295,IF($E$8="Acc Bi-Weekly",ROUND((-PMT(((1+D296/CP)^(CP/12))-1,(nper-A296+1)*12/26,J295))/2,2),IF($E$8="Acc Weekly",ROUND((-PMT(((1+D296/CP)^(CP/12))-1,(nper-A296+1)*12/52,J295))/4,2),ROUND(-PMT(((1+D296/CP)^(CP/periods_per_year))-1,nper-A296+1,J295),2)))))))</f>
        <v>711.32</v>
      </c>
      <c r="G296" s="13">
        <f>IF(OR(A296="",A296&lt;$X$2),"",IF(J295&lt;=F296,0,IF(IF(AND(A296&gt;=$X$2,MOD(A296-$X$2,int)=0),$X$3,0)+F296&gt;=J295+E296,J295+E296-F296,IF(AND(A296&gt;=$X$2,MOD(A296-$X$2,int)=0),$X$3,0)+IF(IF(AND(A296&gt;=$X$2,MOD(A296-$X$2,int)=0),$X$3,0)+IF(MOD(A296-$X$6,periods_per_year)=0,$X$5,0)+F296&lt;J295+E296,IF(MOD(A296-$X$6,periods_per_year)=0,$X$5,0),J295+E296-IF(AND(A296&gt;=$X$2,MOD(A296-$X$2,int)=0),$X$3,0)-F296))))</f>
        <v>0</v>
      </c>
      <c r="H296" s="14"/>
      <c r="I296" s="13">
        <f t="shared" si="36"/>
        <v>642.11</v>
      </c>
      <c r="J296" s="13">
        <f t="shared" si="37"/>
        <v>27043.069999999923</v>
      </c>
      <c r="M296" s="17">
        <f>IF(S295="","",IF(OR(M295&gt;=nper,ROUND(S295,2)&lt;=0),"",M295+1))</f>
        <v>253</v>
      </c>
      <c r="N296" s="18">
        <f>IF(M296="","",IF(OR(periods_per_year=26,periods_per_year=52),IF(periods_per_year=26,IF(M296=1,fpdate,N295+14),IF(periods_per_year=52,IF(M296=1,fpdate,N295+7),"n/a")),IF(periods_per_year=24,DATE(YEAR(fpdate),MONTH(fpdate)+(M296-1)/2+IF(AND(DAY(fpdate)&gt;=15,MOD(M296,2)=0),1,0),IF(MOD(M296,2)=0,IF(DAY(fpdate)&gt;=15,DAY(fpdate)-14,DAY(fpdate)+14),DAY(fpdate))),IF(DAY(DATE(YEAR(fpdate),MONTH(fpdate)+M296-1,DAY(fpdate)))&lt;&gt;DAY(fpdate),DATE(YEAR(fpdate),MONTH(fpdate)+M296,0),DATE(YEAR(fpdate),MONTH(fpdate)+M296-1,DAY(fpdate))))))</f>
        <v>51136</v>
      </c>
      <c r="O296" s="19">
        <f>IF(M296="","",IF(variable,IF(M296&lt;MortgageCalculator!$I$18*periods_per_year,start_rate,IF(MortgageCalculator!$I$22&gt;=0,MIN(MortgageCalculator!$I$19,start_rate+MortgageCalculator!$I$22*ROUNDUP((M296-MortgageCalculator!$I$18*periods_per_year)/MortgageCalculator!$I$21,0)),MAX(MortgageCalculator!$I$20,start_rate+MortgageCalculator!$I$22*ROUNDUP((M296-MortgageCalculator!$I$18*periods_per_year)/MortgageCalculator!$I$21,0)))),start_rate))</f>
        <v>0.03</v>
      </c>
      <c r="P296" s="20">
        <f>IF(M296="","",ROUND((((1+O296/CP)^(CP/periods_per_year))-1)*S295,2))</f>
        <v>80.34</v>
      </c>
      <c r="Q296" s="20">
        <f>IF(M296="","",IF(M296=nper,S295+P296,MIN(S295+P296,IF(O296=O295,Q295,ROUND(-PMT(((1+O296/CP)^(CP/periods_per_year))-1,nper-M296+1,S295),2)))))</f>
        <v>711.32</v>
      </c>
      <c r="R296" s="20">
        <f t="shared" si="30"/>
        <v>630.98</v>
      </c>
      <c r="S296" s="20">
        <f t="shared" si="31"/>
        <v>31504.349999999922</v>
      </c>
    </row>
    <row r="297" spans="1:19" x14ac:dyDescent="0.2">
      <c r="A297" s="10">
        <f t="shared" si="32"/>
        <v>261</v>
      </c>
      <c r="B297" s="11">
        <f t="shared" si="33"/>
        <v>51380</v>
      </c>
      <c r="C297" s="15" t="str">
        <f t="shared" si="34"/>
        <v/>
      </c>
      <c r="D297" s="12">
        <f>IF(A297="","",IF(variable,IF(OR(A297=1,A297&lt;$I$18*periods_per_year),start_rate,MIN($I$19,IF(MOD(A297-1,$I$21)=0,MAX($I$20,D296+$I$22),D296))),start_rate))</f>
        <v>0.03</v>
      </c>
      <c r="E297" s="13">
        <f t="shared" si="35"/>
        <v>67.61</v>
      </c>
      <c r="F297" s="13">
        <f>IF(A297="","",IF(A297=nper,J296+E297,MIN(J296+E297,IF(D297=D296,F296,IF($E$8="Acc Bi-Weekly",ROUND((-PMT(((1+D297/CP)^(CP/12))-1,(nper-A297+1)*12/26,J296))/2,2),IF($E$8="Acc Weekly",ROUND((-PMT(((1+D297/CP)^(CP/12))-1,(nper-A297+1)*12/52,J296))/4,2),ROUND(-PMT(((1+D297/CP)^(CP/periods_per_year))-1,nper-A297+1,J296),2)))))))</f>
        <v>711.32</v>
      </c>
      <c r="G297" s="13">
        <f>IF(OR(A297="",A297&lt;$X$2),"",IF(J296&lt;=F297,0,IF(IF(AND(A297&gt;=$X$2,MOD(A297-$X$2,int)=0),$X$3,0)+F297&gt;=J296+E297,J296+E297-F297,IF(AND(A297&gt;=$X$2,MOD(A297-$X$2,int)=0),$X$3,0)+IF(IF(AND(A297&gt;=$X$2,MOD(A297-$X$2,int)=0),$X$3,0)+IF(MOD(A297-$X$6,periods_per_year)=0,$X$5,0)+F297&lt;J296+E297,IF(MOD(A297-$X$6,periods_per_year)=0,$X$5,0),J296+E297-IF(AND(A297&gt;=$X$2,MOD(A297-$X$2,int)=0),$X$3,0)-F297))))</f>
        <v>0</v>
      </c>
      <c r="H297" s="14"/>
      <c r="I297" s="13">
        <f t="shared" si="36"/>
        <v>643.71</v>
      </c>
      <c r="J297" s="13">
        <f t="shared" si="37"/>
        <v>26399.359999999924</v>
      </c>
      <c r="M297" s="17">
        <f>IF(S296="","",IF(OR(M296&gt;=nper,ROUND(S296,2)&lt;=0),"",M296+1))</f>
        <v>254</v>
      </c>
      <c r="N297" s="18">
        <f>IF(M297="","",IF(OR(periods_per_year=26,periods_per_year=52),IF(periods_per_year=26,IF(M297=1,fpdate,N296+14),IF(periods_per_year=52,IF(M297=1,fpdate,N296+7),"n/a")),IF(periods_per_year=24,DATE(YEAR(fpdate),MONTH(fpdate)+(M297-1)/2+IF(AND(DAY(fpdate)&gt;=15,MOD(M297,2)=0),1,0),IF(MOD(M297,2)=0,IF(DAY(fpdate)&gt;=15,DAY(fpdate)-14,DAY(fpdate)+14),DAY(fpdate))),IF(DAY(DATE(YEAR(fpdate),MONTH(fpdate)+M297-1,DAY(fpdate)))&lt;&gt;DAY(fpdate),DATE(YEAR(fpdate),MONTH(fpdate)+M297,0),DATE(YEAR(fpdate),MONTH(fpdate)+M297-1,DAY(fpdate))))))</f>
        <v>51167</v>
      </c>
      <c r="O297" s="19">
        <f>IF(M297="","",IF(variable,IF(M297&lt;MortgageCalculator!$I$18*periods_per_year,start_rate,IF(MortgageCalculator!$I$22&gt;=0,MIN(MortgageCalculator!$I$19,start_rate+MortgageCalculator!$I$22*ROUNDUP((M297-MortgageCalculator!$I$18*periods_per_year)/MortgageCalculator!$I$21,0)),MAX(MortgageCalculator!$I$20,start_rate+MortgageCalculator!$I$22*ROUNDUP((M297-MortgageCalculator!$I$18*periods_per_year)/MortgageCalculator!$I$21,0)))),start_rate))</f>
        <v>0.03</v>
      </c>
      <c r="P297" s="20">
        <f>IF(M297="","",ROUND((((1+O297/CP)^(CP/periods_per_year))-1)*S296,2))</f>
        <v>78.760000000000005</v>
      </c>
      <c r="Q297" s="20">
        <f>IF(M297="","",IF(M297=nper,S296+P297,MIN(S296+P297,IF(O297=O296,Q296,ROUND(-PMT(((1+O297/CP)^(CP/periods_per_year))-1,nper-M297+1,S296),2)))))</f>
        <v>711.32</v>
      </c>
      <c r="R297" s="20">
        <f t="shared" si="30"/>
        <v>632.56000000000006</v>
      </c>
      <c r="S297" s="20">
        <f t="shared" si="31"/>
        <v>30871.789999999921</v>
      </c>
    </row>
    <row r="298" spans="1:19" x14ac:dyDescent="0.2">
      <c r="A298" s="10">
        <f t="shared" si="32"/>
        <v>262</v>
      </c>
      <c r="B298" s="11">
        <f t="shared" si="33"/>
        <v>51410</v>
      </c>
      <c r="C298" s="15" t="str">
        <f t="shared" si="34"/>
        <v/>
      </c>
      <c r="D298" s="12">
        <f>IF(A298="","",IF(variable,IF(OR(A298=1,A298&lt;$I$18*periods_per_year),start_rate,MIN($I$19,IF(MOD(A298-1,$I$21)=0,MAX($I$20,D297+$I$22),D297))),start_rate))</f>
        <v>0.03</v>
      </c>
      <c r="E298" s="13">
        <f t="shared" si="35"/>
        <v>66</v>
      </c>
      <c r="F298" s="13">
        <f>IF(A298="","",IF(A298=nper,J297+E298,MIN(J297+E298,IF(D298=D297,F297,IF($E$8="Acc Bi-Weekly",ROUND((-PMT(((1+D298/CP)^(CP/12))-1,(nper-A298+1)*12/26,J297))/2,2),IF($E$8="Acc Weekly",ROUND((-PMT(((1+D298/CP)^(CP/12))-1,(nper-A298+1)*12/52,J297))/4,2),ROUND(-PMT(((1+D298/CP)^(CP/periods_per_year))-1,nper-A298+1,J297),2)))))))</f>
        <v>711.32</v>
      </c>
      <c r="G298" s="13">
        <f>IF(OR(A298="",A298&lt;$X$2),"",IF(J297&lt;=F298,0,IF(IF(AND(A298&gt;=$X$2,MOD(A298-$X$2,int)=0),$X$3,0)+F298&gt;=J297+E298,J297+E298-F298,IF(AND(A298&gt;=$X$2,MOD(A298-$X$2,int)=0),$X$3,0)+IF(IF(AND(A298&gt;=$X$2,MOD(A298-$X$2,int)=0),$X$3,0)+IF(MOD(A298-$X$6,periods_per_year)=0,$X$5,0)+F298&lt;J297+E298,IF(MOD(A298-$X$6,periods_per_year)=0,$X$5,0),J297+E298-IF(AND(A298&gt;=$X$2,MOD(A298-$X$2,int)=0),$X$3,0)-F298))))</f>
        <v>0</v>
      </c>
      <c r="H298" s="14"/>
      <c r="I298" s="13">
        <f t="shared" si="36"/>
        <v>645.32000000000005</v>
      </c>
      <c r="J298" s="13">
        <f t="shared" si="37"/>
        <v>25754.039999999924</v>
      </c>
      <c r="M298" s="17">
        <f>IF(S297="","",IF(OR(M297&gt;=nper,ROUND(S297,2)&lt;=0),"",M297+1))</f>
        <v>255</v>
      </c>
      <c r="N298" s="18">
        <f>IF(M298="","",IF(OR(periods_per_year=26,periods_per_year=52),IF(periods_per_year=26,IF(M298=1,fpdate,N297+14),IF(periods_per_year=52,IF(M298=1,fpdate,N297+7),"n/a")),IF(periods_per_year=24,DATE(YEAR(fpdate),MONTH(fpdate)+(M298-1)/2+IF(AND(DAY(fpdate)&gt;=15,MOD(M298,2)=0),1,0),IF(MOD(M298,2)=0,IF(DAY(fpdate)&gt;=15,DAY(fpdate)-14,DAY(fpdate)+14),DAY(fpdate))),IF(DAY(DATE(YEAR(fpdate),MONTH(fpdate)+M298-1,DAY(fpdate)))&lt;&gt;DAY(fpdate),DATE(YEAR(fpdate),MONTH(fpdate)+M298,0),DATE(YEAR(fpdate),MONTH(fpdate)+M298-1,DAY(fpdate))))))</f>
        <v>51196</v>
      </c>
      <c r="O298" s="19">
        <f>IF(M298="","",IF(variable,IF(M298&lt;MortgageCalculator!$I$18*periods_per_year,start_rate,IF(MortgageCalculator!$I$22&gt;=0,MIN(MortgageCalculator!$I$19,start_rate+MortgageCalculator!$I$22*ROUNDUP((M298-MortgageCalculator!$I$18*periods_per_year)/MortgageCalculator!$I$21,0)),MAX(MortgageCalculator!$I$20,start_rate+MortgageCalculator!$I$22*ROUNDUP((M298-MortgageCalculator!$I$18*periods_per_year)/MortgageCalculator!$I$21,0)))),start_rate))</f>
        <v>0.03</v>
      </c>
      <c r="P298" s="20">
        <f>IF(M298="","",ROUND((((1+O298/CP)^(CP/periods_per_year))-1)*S297,2))</f>
        <v>77.180000000000007</v>
      </c>
      <c r="Q298" s="20">
        <f>IF(M298="","",IF(M298=nper,S297+P298,MIN(S297+P298,IF(O298=O297,Q297,ROUND(-PMT(((1+O298/CP)^(CP/periods_per_year))-1,nper-M298+1,S297),2)))))</f>
        <v>711.32</v>
      </c>
      <c r="R298" s="20">
        <f t="shared" si="30"/>
        <v>634.1400000000001</v>
      </c>
      <c r="S298" s="20">
        <f t="shared" si="31"/>
        <v>30237.649999999921</v>
      </c>
    </row>
    <row r="299" spans="1:19" x14ac:dyDescent="0.2">
      <c r="A299" s="10">
        <f t="shared" si="32"/>
        <v>263</v>
      </c>
      <c r="B299" s="11">
        <f t="shared" si="33"/>
        <v>51441</v>
      </c>
      <c r="C299" s="15" t="str">
        <f t="shared" si="34"/>
        <v/>
      </c>
      <c r="D299" s="12">
        <f>IF(A299="","",IF(variable,IF(OR(A299=1,A299&lt;$I$18*periods_per_year),start_rate,MIN($I$19,IF(MOD(A299-1,$I$21)=0,MAX($I$20,D298+$I$22),D298))),start_rate))</f>
        <v>0.03</v>
      </c>
      <c r="E299" s="13">
        <f t="shared" si="35"/>
        <v>64.39</v>
      </c>
      <c r="F299" s="13">
        <f>IF(A299="","",IF(A299=nper,J298+E299,MIN(J298+E299,IF(D299=D298,F298,IF($E$8="Acc Bi-Weekly",ROUND((-PMT(((1+D299/CP)^(CP/12))-1,(nper-A299+1)*12/26,J298))/2,2),IF($E$8="Acc Weekly",ROUND((-PMT(((1+D299/CP)^(CP/12))-1,(nper-A299+1)*12/52,J298))/4,2),ROUND(-PMT(((1+D299/CP)^(CP/periods_per_year))-1,nper-A299+1,J298),2)))))))</f>
        <v>711.32</v>
      </c>
      <c r="G299" s="13">
        <f>IF(OR(A299="",A299&lt;$X$2),"",IF(J298&lt;=F299,0,IF(IF(AND(A299&gt;=$X$2,MOD(A299-$X$2,int)=0),$X$3,0)+F299&gt;=J298+E299,J298+E299-F299,IF(AND(A299&gt;=$X$2,MOD(A299-$X$2,int)=0),$X$3,0)+IF(IF(AND(A299&gt;=$X$2,MOD(A299-$X$2,int)=0),$X$3,0)+IF(MOD(A299-$X$6,periods_per_year)=0,$X$5,0)+F299&lt;J298+E299,IF(MOD(A299-$X$6,periods_per_year)=0,$X$5,0),J298+E299-IF(AND(A299&gt;=$X$2,MOD(A299-$X$2,int)=0),$X$3,0)-F299))))</f>
        <v>0</v>
      </c>
      <c r="H299" s="14"/>
      <c r="I299" s="13">
        <f t="shared" si="36"/>
        <v>646.93000000000006</v>
      </c>
      <c r="J299" s="13">
        <f t="shared" si="37"/>
        <v>25107.109999999924</v>
      </c>
      <c r="M299" s="17">
        <f>IF(S298="","",IF(OR(M298&gt;=nper,ROUND(S298,2)&lt;=0),"",M298+1))</f>
        <v>256</v>
      </c>
      <c r="N299" s="18">
        <f>IF(M299="","",IF(OR(periods_per_year=26,periods_per_year=52),IF(periods_per_year=26,IF(M299=1,fpdate,N298+14),IF(periods_per_year=52,IF(M299=1,fpdate,N298+7),"n/a")),IF(periods_per_year=24,DATE(YEAR(fpdate),MONTH(fpdate)+(M299-1)/2+IF(AND(DAY(fpdate)&gt;=15,MOD(M299,2)=0),1,0),IF(MOD(M299,2)=0,IF(DAY(fpdate)&gt;=15,DAY(fpdate)-14,DAY(fpdate)+14),DAY(fpdate))),IF(DAY(DATE(YEAR(fpdate),MONTH(fpdate)+M299-1,DAY(fpdate)))&lt;&gt;DAY(fpdate),DATE(YEAR(fpdate),MONTH(fpdate)+M299,0),DATE(YEAR(fpdate),MONTH(fpdate)+M299-1,DAY(fpdate))))))</f>
        <v>51227</v>
      </c>
      <c r="O299" s="19">
        <f>IF(M299="","",IF(variable,IF(M299&lt;MortgageCalculator!$I$18*periods_per_year,start_rate,IF(MortgageCalculator!$I$22&gt;=0,MIN(MortgageCalculator!$I$19,start_rate+MortgageCalculator!$I$22*ROUNDUP((M299-MortgageCalculator!$I$18*periods_per_year)/MortgageCalculator!$I$21,0)),MAX(MortgageCalculator!$I$20,start_rate+MortgageCalculator!$I$22*ROUNDUP((M299-MortgageCalculator!$I$18*periods_per_year)/MortgageCalculator!$I$21,0)))),start_rate))</f>
        <v>0.03</v>
      </c>
      <c r="P299" s="20">
        <f>IF(M299="","",ROUND((((1+O299/CP)^(CP/periods_per_year))-1)*S298,2))</f>
        <v>75.59</v>
      </c>
      <c r="Q299" s="20">
        <f>IF(M299="","",IF(M299=nper,S298+P299,MIN(S298+P299,IF(O299=O298,Q298,ROUND(-PMT(((1+O299/CP)^(CP/periods_per_year))-1,nper-M299+1,S298),2)))))</f>
        <v>711.32</v>
      </c>
      <c r="R299" s="20">
        <f t="shared" si="30"/>
        <v>635.73</v>
      </c>
      <c r="S299" s="20">
        <f t="shared" si="31"/>
        <v>29601.919999999922</v>
      </c>
    </row>
    <row r="300" spans="1:19" x14ac:dyDescent="0.2">
      <c r="A300" s="10">
        <f t="shared" si="32"/>
        <v>264</v>
      </c>
      <c r="B300" s="11">
        <f t="shared" si="33"/>
        <v>51471</v>
      </c>
      <c r="C300" s="15">
        <f t="shared" si="34"/>
        <v>22</v>
      </c>
      <c r="D300" s="12">
        <f>IF(A300="","",IF(variable,IF(OR(A300=1,A300&lt;$I$18*periods_per_year),start_rate,MIN($I$19,IF(MOD(A300-1,$I$21)=0,MAX($I$20,D299+$I$22),D299))),start_rate))</f>
        <v>0.03</v>
      </c>
      <c r="E300" s="13">
        <f t="shared" si="35"/>
        <v>62.77</v>
      </c>
      <c r="F300" s="13">
        <f>IF(A300="","",IF(A300=nper,J299+E300,MIN(J299+E300,IF(D300=D299,F299,IF($E$8="Acc Bi-Weekly",ROUND((-PMT(((1+D300/CP)^(CP/12))-1,(nper-A300+1)*12/26,J299))/2,2),IF($E$8="Acc Weekly",ROUND((-PMT(((1+D300/CP)^(CP/12))-1,(nper-A300+1)*12/52,J299))/4,2),ROUND(-PMT(((1+D300/CP)^(CP/periods_per_year))-1,nper-A300+1,J299),2)))))))</f>
        <v>711.32</v>
      </c>
      <c r="G300" s="13">
        <f>IF(OR(A300="",A300&lt;$X$2),"",IF(J299&lt;=F300,0,IF(IF(AND(A300&gt;=$X$2,MOD(A300-$X$2,int)=0),$X$3,0)+F300&gt;=J299+E300,J299+E300-F300,IF(AND(A300&gt;=$X$2,MOD(A300-$X$2,int)=0),$X$3,0)+IF(IF(AND(A300&gt;=$X$2,MOD(A300-$X$2,int)=0),$X$3,0)+IF(MOD(A300-$X$6,periods_per_year)=0,$X$5,0)+F300&lt;J299+E300,IF(MOD(A300-$X$6,periods_per_year)=0,$X$5,0),J299+E300-IF(AND(A300&gt;=$X$2,MOD(A300-$X$2,int)=0),$X$3,0)-F300))))</f>
        <v>0</v>
      </c>
      <c r="H300" s="14"/>
      <c r="I300" s="13">
        <f t="shared" si="36"/>
        <v>648.55000000000007</v>
      </c>
      <c r="J300" s="13">
        <f t="shared" si="37"/>
        <v>24458.559999999925</v>
      </c>
      <c r="M300" s="17">
        <f>IF(S299="","",IF(OR(M299&gt;=nper,ROUND(S299,2)&lt;=0),"",M299+1))</f>
        <v>257</v>
      </c>
      <c r="N300" s="18">
        <f>IF(M300="","",IF(OR(periods_per_year=26,periods_per_year=52),IF(periods_per_year=26,IF(M300=1,fpdate,N299+14),IF(periods_per_year=52,IF(M300=1,fpdate,N299+7),"n/a")),IF(periods_per_year=24,DATE(YEAR(fpdate),MONTH(fpdate)+(M300-1)/2+IF(AND(DAY(fpdate)&gt;=15,MOD(M300,2)=0),1,0),IF(MOD(M300,2)=0,IF(DAY(fpdate)&gt;=15,DAY(fpdate)-14,DAY(fpdate)+14),DAY(fpdate))),IF(DAY(DATE(YEAR(fpdate),MONTH(fpdate)+M300-1,DAY(fpdate)))&lt;&gt;DAY(fpdate),DATE(YEAR(fpdate),MONTH(fpdate)+M300,0),DATE(YEAR(fpdate),MONTH(fpdate)+M300-1,DAY(fpdate))))))</f>
        <v>51257</v>
      </c>
      <c r="O300" s="19">
        <f>IF(M300="","",IF(variable,IF(M300&lt;MortgageCalculator!$I$18*periods_per_year,start_rate,IF(MortgageCalculator!$I$22&gt;=0,MIN(MortgageCalculator!$I$19,start_rate+MortgageCalculator!$I$22*ROUNDUP((M300-MortgageCalculator!$I$18*periods_per_year)/MortgageCalculator!$I$21,0)),MAX(MortgageCalculator!$I$20,start_rate+MortgageCalculator!$I$22*ROUNDUP((M300-MortgageCalculator!$I$18*periods_per_year)/MortgageCalculator!$I$21,0)))),start_rate))</f>
        <v>0.03</v>
      </c>
      <c r="P300" s="20">
        <f>IF(M300="","",ROUND((((1+O300/CP)^(CP/periods_per_year))-1)*S299,2))</f>
        <v>74</v>
      </c>
      <c r="Q300" s="20">
        <f>IF(M300="","",IF(M300=nper,S299+P300,MIN(S299+P300,IF(O300=O299,Q299,ROUND(-PMT(((1+O300/CP)^(CP/periods_per_year))-1,nper-M300+1,S299),2)))))</f>
        <v>711.32</v>
      </c>
      <c r="R300" s="20">
        <f t="shared" ref="R300:R363" si="38">IF(M300="","",Q300-P300)</f>
        <v>637.32000000000005</v>
      </c>
      <c r="S300" s="20">
        <f t="shared" ref="S300:S363" si="39">IF(M300="","",S299-R300)</f>
        <v>28964.599999999922</v>
      </c>
    </row>
    <row r="301" spans="1:19" x14ac:dyDescent="0.2">
      <c r="A301" s="10">
        <f t="shared" si="32"/>
        <v>265</v>
      </c>
      <c r="B301" s="11">
        <f t="shared" si="33"/>
        <v>51502</v>
      </c>
      <c r="C301" s="15" t="str">
        <f t="shared" si="34"/>
        <v/>
      </c>
      <c r="D301" s="12">
        <f>IF(A301="","",IF(variable,IF(OR(A301=1,A301&lt;$I$18*periods_per_year),start_rate,MIN($I$19,IF(MOD(A301-1,$I$21)=0,MAX($I$20,D300+$I$22),D300))),start_rate))</f>
        <v>0.03</v>
      </c>
      <c r="E301" s="13">
        <f t="shared" si="35"/>
        <v>61.15</v>
      </c>
      <c r="F301" s="13">
        <f>IF(A301="","",IF(A301=nper,J300+E301,MIN(J300+E301,IF(D301=D300,F300,IF($E$8="Acc Bi-Weekly",ROUND((-PMT(((1+D301/CP)^(CP/12))-1,(nper-A301+1)*12/26,J300))/2,2),IF($E$8="Acc Weekly",ROUND((-PMT(((1+D301/CP)^(CP/12))-1,(nper-A301+1)*12/52,J300))/4,2),ROUND(-PMT(((1+D301/CP)^(CP/periods_per_year))-1,nper-A301+1,J300),2)))))))</f>
        <v>711.32</v>
      </c>
      <c r="G301" s="13">
        <f>IF(OR(A301="",A301&lt;$X$2),"",IF(J300&lt;=F301,0,IF(IF(AND(A301&gt;=$X$2,MOD(A301-$X$2,int)=0),$X$3,0)+F301&gt;=J300+E301,J300+E301-F301,IF(AND(A301&gt;=$X$2,MOD(A301-$X$2,int)=0),$X$3,0)+IF(IF(AND(A301&gt;=$X$2,MOD(A301-$X$2,int)=0),$X$3,0)+IF(MOD(A301-$X$6,periods_per_year)=0,$X$5,0)+F301&lt;J300+E301,IF(MOD(A301-$X$6,periods_per_year)=0,$X$5,0),J300+E301-IF(AND(A301&gt;=$X$2,MOD(A301-$X$2,int)=0),$X$3,0)-F301))))</f>
        <v>0</v>
      </c>
      <c r="H301" s="14"/>
      <c r="I301" s="13">
        <f t="shared" si="36"/>
        <v>650.17000000000007</v>
      </c>
      <c r="J301" s="13">
        <f t="shared" si="37"/>
        <v>23808.389999999927</v>
      </c>
      <c r="M301" s="17">
        <f>IF(S300="","",IF(OR(M300&gt;=nper,ROUND(S300,2)&lt;=0),"",M300+1))</f>
        <v>258</v>
      </c>
      <c r="N301" s="18">
        <f>IF(M301="","",IF(OR(periods_per_year=26,periods_per_year=52),IF(periods_per_year=26,IF(M301=1,fpdate,N300+14),IF(periods_per_year=52,IF(M301=1,fpdate,N300+7),"n/a")),IF(periods_per_year=24,DATE(YEAR(fpdate),MONTH(fpdate)+(M301-1)/2+IF(AND(DAY(fpdate)&gt;=15,MOD(M301,2)=0),1,0),IF(MOD(M301,2)=0,IF(DAY(fpdate)&gt;=15,DAY(fpdate)-14,DAY(fpdate)+14),DAY(fpdate))),IF(DAY(DATE(YEAR(fpdate),MONTH(fpdate)+M301-1,DAY(fpdate)))&lt;&gt;DAY(fpdate),DATE(YEAR(fpdate),MONTH(fpdate)+M301,0),DATE(YEAR(fpdate),MONTH(fpdate)+M301-1,DAY(fpdate))))))</f>
        <v>51288</v>
      </c>
      <c r="O301" s="19">
        <f>IF(M301="","",IF(variable,IF(M301&lt;MortgageCalculator!$I$18*periods_per_year,start_rate,IF(MortgageCalculator!$I$22&gt;=0,MIN(MortgageCalculator!$I$19,start_rate+MortgageCalculator!$I$22*ROUNDUP((M301-MortgageCalculator!$I$18*periods_per_year)/MortgageCalculator!$I$21,0)),MAX(MortgageCalculator!$I$20,start_rate+MortgageCalculator!$I$22*ROUNDUP((M301-MortgageCalculator!$I$18*periods_per_year)/MortgageCalculator!$I$21,0)))),start_rate))</f>
        <v>0.03</v>
      </c>
      <c r="P301" s="20">
        <f>IF(M301="","",ROUND((((1+O301/CP)^(CP/periods_per_year))-1)*S300,2))</f>
        <v>72.41</v>
      </c>
      <c r="Q301" s="20">
        <f>IF(M301="","",IF(M301=nper,S300+P301,MIN(S300+P301,IF(O301=O300,Q300,ROUND(-PMT(((1+O301/CP)^(CP/periods_per_year))-1,nper-M301+1,S300),2)))))</f>
        <v>711.32</v>
      </c>
      <c r="R301" s="20">
        <f t="shared" si="38"/>
        <v>638.91000000000008</v>
      </c>
      <c r="S301" s="20">
        <f t="shared" si="39"/>
        <v>28325.689999999922</v>
      </c>
    </row>
    <row r="302" spans="1:19" x14ac:dyDescent="0.2">
      <c r="A302" s="10">
        <f t="shared" si="32"/>
        <v>266</v>
      </c>
      <c r="B302" s="11">
        <f t="shared" si="33"/>
        <v>51533</v>
      </c>
      <c r="C302" s="15" t="str">
        <f t="shared" si="34"/>
        <v/>
      </c>
      <c r="D302" s="12">
        <f>IF(A302="","",IF(variable,IF(OR(A302=1,A302&lt;$I$18*periods_per_year),start_rate,MIN($I$19,IF(MOD(A302-1,$I$21)=0,MAX($I$20,D301+$I$22),D301))),start_rate))</f>
        <v>0.03</v>
      </c>
      <c r="E302" s="13">
        <f t="shared" si="35"/>
        <v>59.52</v>
      </c>
      <c r="F302" s="13">
        <f>IF(A302="","",IF(A302=nper,J301+E302,MIN(J301+E302,IF(D302=D301,F301,IF($E$8="Acc Bi-Weekly",ROUND((-PMT(((1+D302/CP)^(CP/12))-1,(nper-A302+1)*12/26,J301))/2,2),IF($E$8="Acc Weekly",ROUND((-PMT(((1+D302/CP)^(CP/12))-1,(nper-A302+1)*12/52,J301))/4,2),ROUND(-PMT(((1+D302/CP)^(CP/periods_per_year))-1,nper-A302+1,J301),2)))))))</f>
        <v>711.32</v>
      </c>
      <c r="G302" s="13">
        <f>IF(OR(A302="",A302&lt;$X$2),"",IF(J301&lt;=F302,0,IF(IF(AND(A302&gt;=$X$2,MOD(A302-$X$2,int)=0),$X$3,0)+F302&gt;=J301+E302,J301+E302-F302,IF(AND(A302&gt;=$X$2,MOD(A302-$X$2,int)=0),$X$3,0)+IF(IF(AND(A302&gt;=$X$2,MOD(A302-$X$2,int)=0),$X$3,0)+IF(MOD(A302-$X$6,periods_per_year)=0,$X$5,0)+F302&lt;J301+E302,IF(MOD(A302-$X$6,periods_per_year)=0,$X$5,0),J301+E302-IF(AND(A302&gt;=$X$2,MOD(A302-$X$2,int)=0),$X$3,0)-F302))))</f>
        <v>0</v>
      </c>
      <c r="H302" s="14"/>
      <c r="I302" s="13">
        <f t="shared" si="36"/>
        <v>651.80000000000007</v>
      </c>
      <c r="J302" s="13">
        <f t="shared" si="37"/>
        <v>23156.589999999927</v>
      </c>
      <c r="M302" s="17">
        <f>IF(S301="","",IF(OR(M301&gt;=nper,ROUND(S301,2)&lt;=0),"",M301+1))</f>
        <v>259</v>
      </c>
      <c r="N302" s="18">
        <f>IF(M302="","",IF(OR(periods_per_year=26,periods_per_year=52),IF(periods_per_year=26,IF(M302=1,fpdate,N301+14),IF(periods_per_year=52,IF(M302=1,fpdate,N301+7),"n/a")),IF(periods_per_year=24,DATE(YEAR(fpdate),MONTH(fpdate)+(M302-1)/2+IF(AND(DAY(fpdate)&gt;=15,MOD(M302,2)=0),1,0),IF(MOD(M302,2)=0,IF(DAY(fpdate)&gt;=15,DAY(fpdate)-14,DAY(fpdate)+14),DAY(fpdate))),IF(DAY(DATE(YEAR(fpdate),MONTH(fpdate)+M302-1,DAY(fpdate)))&lt;&gt;DAY(fpdate),DATE(YEAR(fpdate),MONTH(fpdate)+M302,0),DATE(YEAR(fpdate),MONTH(fpdate)+M302-1,DAY(fpdate))))))</f>
        <v>51318</v>
      </c>
      <c r="O302" s="19">
        <f>IF(M302="","",IF(variable,IF(M302&lt;MortgageCalculator!$I$18*periods_per_year,start_rate,IF(MortgageCalculator!$I$22&gt;=0,MIN(MortgageCalculator!$I$19,start_rate+MortgageCalculator!$I$22*ROUNDUP((M302-MortgageCalculator!$I$18*periods_per_year)/MortgageCalculator!$I$21,0)),MAX(MortgageCalculator!$I$20,start_rate+MortgageCalculator!$I$22*ROUNDUP((M302-MortgageCalculator!$I$18*periods_per_year)/MortgageCalculator!$I$21,0)))),start_rate))</f>
        <v>0.03</v>
      </c>
      <c r="P302" s="20">
        <f>IF(M302="","",ROUND((((1+O302/CP)^(CP/periods_per_year))-1)*S301,2))</f>
        <v>70.81</v>
      </c>
      <c r="Q302" s="20">
        <f>IF(M302="","",IF(M302=nper,S301+P302,MIN(S301+P302,IF(O302=O301,Q301,ROUND(-PMT(((1+O302/CP)^(CP/periods_per_year))-1,nper-M302+1,S301),2)))))</f>
        <v>711.32</v>
      </c>
      <c r="R302" s="20">
        <f t="shared" si="38"/>
        <v>640.51</v>
      </c>
      <c r="S302" s="20">
        <f t="shared" si="39"/>
        <v>27685.179999999924</v>
      </c>
    </row>
    <row r="303" spans="1:19" x14ac:dyDescent="0.2">
      <c r="A303" s="10">
        <f t="shared" si="32"/>
        <v>267</v>
      </c>
      <c r="B303" s="11">
        <f t="shared" si="33"/>
        <v>51561</v>
      </c>
      <c r="C303" s="15" t="str">
        <f t="shared" si="34"/>
        <v/>
      </c>
      <c r="D303" s="12">
        <f>IF(A303="","",IF(variable,IF(OR(A303=1,A303&lt;$I$18*periods_per_year),start_rate,MIN($I$19,IF(MOD(A303-1,$I$21)=0,MAX($I$20,D302+$I$22),D302))),start_rate))</f>
        <v>0.03</v>
      </c>
      <c r="E303" s="13">
        <f t="shared" si="35"/>
        <v>57.89</v>
      </c>
      <c r="F303" s="13">
        <f>IF(A303="","",IF(A303=nper,J302+E303,MIN(J302+E303,IF(D303=D302,F302,IF($E$8="Acc Bi-Weekly",ROUND((-PMT(((1+D303/CP)^(CP/12))-1,(nper-A303+1)*12/26,J302))/2,2),IF($E$8="Acc Weekly",ROUND((-PMT(((1+D303/CP)^(CP/12))-1,(nper-A303+1)*12/52,J302))/4,2),ROUND(-PMT(((1+D303/CP)^(CP/periods_per_year))-1,nper-A303+1,J302),2)))))))</f>
        <v>711.32</v>
      </c>
      <c r="G303" s="13">
        <f>IF(OR(A303="",A303&lt;$X$2),"",IF(J302&lt;=F303,0,IF(IF(AND(A303&gt;=$X$2,MOD(A303-$X$2,int)=0),$X$3,0)+F303&gt;=J302+E303,J302+E303-F303,IF(AND(A303&gt;=$X$2,MOD(A303-$X$2,int)=0),$X$3,0)+IF(IF(AND(A303&gt;=$X$2,MOD(A303-$X$2,int)=0),$X$3,0)+IF(MOD(A303-$X$6,periods_per_year)=0,$X$5,0)+F303&lt;J302+E303,IF(MOD(A303-$X$6,periods_per_year)=0,$X$5,0),J302+E303-IF(AND(A303&gt;=$X$2,MOD(A303-$X$2,int)=0),$X$3,0)-F303))))</f>
        <v>0</v>
      </c>
      <c r="H303" s="14"/>
      <c r="I303" s="13">
        <f t="shared" si="36"/>
        <v>653.43000000000006</v>
      </c>
      <c r="J303" s="13">
        <f t="shared" si="37"/>
        <v>22503.159999999927</v>
      </c>
      <c r="M303" s="17">
        <f>IF(S302="","",IF(OR(M302&gt;=nper,ROUND(S302,2)&lt;=0),"",M302+1))</f>
        <v>260</v>
      </c>
      <c r="N303" s="18">
        <f>IF(M303="","",IF(OR(periods_per_year=26,periods_per_year=52),IF(periods_per_year=26,IF(M303=1,fpdate,N302+14),IF(periods_per_year=52,IF(M303=1,fpdate,N302+7),"n/a")),IF(periods_per_year=24,DATE(YEAR(fpdate),MONTH(fpdate)+(M303-1)/2+IF(AND(DAY(fpdate)&gt;=15,MOD(M303,2)=0),1,0),IF(MOD(M303,2)=0,IF(DAY(fpdate)&gt;=15,DAY(fpdate)-14,DAY(fpdate)+14),DAY(fpdate))),IF(DAY(DATE(YEAR(fpdate),MONTH(fpdate)+M303-1,DAY(fpdate)))&lt;&gt;DAY(fpdate),DATE(YEAR(fpdate),MONTH(fpdate)+M303,0),DATE(YEAR(fpdate),MONTH(fpdate)+M303-1,DAY(fpdate))))))</f>
        <v>51349</v>
      </c>
      <c r="O303" s="19">
        <f>IF(M303="","",IF(variable,IF(M303&lt;MortgageCalculator!$I$18*periods_per_year,start_rate,IF(MortgageCalculator!$I$22&gt;=0,MIN(MortgageCalculator!$I$19,start_rate+MortgageCalculator!$I$22*ROUNDUP((M303-MortgageCalculator!$I$18*periods_per_year)/MortgageCalculator!$I$21,0)),MAX(MortgageCalculator!$I$20,start_rate+MortgageCalculator!$I$22*ROUNDUP((M303-MortgageCalculator!$I$18*periods_per_year)/MortgageCalculator!$I$21,0)))),start_rate))</f>
        <v>0.03</v>
      </c>
      <c r="P303" s="20">
        <f>IF(M303="","",ROUND((((1+O303/CP)^(CP/periods_per_year))-1)*S302,2))</f>
        <v>69.209999999999994</v>
      </c>
      <c r="Q303" s="20">
        <f>IF(M303="","",IF(M303=nper,S302+P303,MIN(S302+P303,IF(O303=O302,Q302,ROUND(-PMT(((1+O303/CP)^(CP/periods_per_year))-1,nper-M303+1,S302),2)))))</f>
        <v>711.32</v>
      </c>
      <c r="R303" s="20">
        <f t="shared" si="38"/>
        <v>642.11</v>
      </c>
      <c r="S303" s="20">
        <f t="shared" si="39"/>
        <v>27043.069999999923</v>
      </c>
    </row>
    <row r="304" spans="1:19" x14ac:dyDescent="0.2">
      <c r="A304" s="10">
        <f t="shared" si="32"/>
        <v>268</v>
      </c>
      <c r="B304" s="11">
        <f t="shared" si="33"/>
        <v>51592</v>
      </c>
      <c r="C304" s="15" t="str">
        <f t="shared" si="34"/>
        <v/>
      </c>
      <c r="D304" s="12">
        <f>IF(A304="","",IF(variable,IF(OR(A304=1,A304&lt;$I$18*periods_per_year),start_rate,MIN($I$19,IF(MOD(A304-1,$I$21)=0,MAX($I$20,D303+$I$22),D303))),start_rate))</f>
        <v>0.03</v>
      </c>
      <c r="E304" s="13">
        <f t="shared" si="35"/>
        <v>56.26</v>
      </c>
      <c r="F304" s="13">
        <f>IF(A304="","",IF(A304=nper,J303+E304,MIN(J303+E304,IF(D304=D303,F303,IF($E$8="Acc Bi-Weekly",ROUND((-PMT(((1+D304/CP)^(CP/12))-1,(nper-A304+1)*12/26,J303))/2,2),IF($E$8="Acc Weekly",ROUND((-PMT(((1+D304/CP)^(CP/12))-1,(nper-A304+1)*12/52,J303))/4,2),ROUND(-PMT(((1+D304/CP)^(CP/periods_per_year))-1,nper-A304+1,J303),2)))))))</f>
        <v>711.32</v>
      </c>
      <c r="G304" s="13">
        <f>IF(OR(A304="",A304&lt;$X$2),"",IF(J303&lt;=F304,0,IF(IF(AND(A304&gt;=$X$2,MOD(A304-$X$2,int)=0),$X$3,0)+F304&gt;=J303+E304,J303+E304-F304,IF(AND(A304&gt;=$X$2,MOD(A304-$X$2,int)=0),$X$3,0)+IF(IF(AND(A304&gt;=$X$2,MOD(A304-$X$2,int)=0),$X$3,0)+IF(MOD(A304-$X$6,periods_per_year)=0,$X$5,0)+F304&lt;J303+E304,IF(MOD(A304-$X$6,periods_per_year)=0,$X$5,0),J303+E304-IF(AND(A304&gt;=$X$2,MOD(A304-$X$2,int)=0),$X$3,0)-F304))))</f>
        <v>0</v>
      </c>
      <c r="H304" s="14"/>
      <c r="I304" s="13">
        <f t="shared" si="36"/>
        <v>655.06000000000006</v>
      </c>
      <c r="J304" s="13">
        <f t="shared" si="37"/>
        <v>21848.099999999926</v>
      </c>
      <c r="M304" s="17">
        <f>IF(S303="","",IF(OR(M303&gt;=nper,ROUND(S303,2)&lt;=0),"",M303+1))</f>
        <v>261</v>
      </c>
      <c r="N304" s="18">
        <f>IF(M304="","",IF(OR(periods_per_year=26,periods_per_year=52),IF(periods_per_year=26,IF(M304=1,fpdate,N303+14),IF(periods_per_year=52,IF(M304=1,fpdate,N303+7),"n/a")),IF(periods_per_year=24,DATE(YEAR(fpdate),MONTH(fpdate)+(M304-1)/2+IF(AND(DAY(fpdate)&gt;=15,MOD(M304,2)=0),1,0),IF(MOD(M304,2)=0,IF(DAY(fpdate)&gt;=15,DAY(fpdate)-14,DAY(fpdate)+14),DAY(fpdate))),IF(DAY(DATE(YEAR(fpdate),MONTH(fpdate)+M304-1,DAY(fpdate)))&lt;&gt;DAY(fpdate),DATE(YEAR(fpdate),MONTH(fpdate)+M304,0),DATE(YEAR(fpdate),MONTH(fpdate)+M304-1,DAY(fpdate))))))</f>
        <v>51380</v>
      </c>
      <c r="O304" s="19">
        <f>IF(M304="","",IF(variable,IF(M304&lt;MortgageCalculator!$I$18*periods_per_year,start_rate,IF(MortgageCalculator!$I$22&gt;=0,MIN(MortgageCalculator!$I$19,start_rate+MortgageCalculator!$I$22*ROUNDUP((M304-MortgageCalculator!$I$18*periods_per_year)/MortgageCalculator!$I$21,0)),MAX(MortgageCalculator!$I$20,start_rate+MortgageCalculator!$I$22*ROUNDUP((M304-MortgageCalculator!$I$18*periods_per_year)/MortgageCalculator!$I$21,0)))),start_rate))</f>
        <v>0.03</v>
      </c>
      <c r="P304" s="20">
        <f>IF(M304="","",ROUND((((1+O304/CP)^(CP/periods_per_year))-1)*S303,2))</f>
        <v>67.61</v>
      </c>
      <c r="Q304" s="20">
        <f>IF(M304="","",IF(M304=nper,S303+P304,MIN(S303+P304,IF(O304=O303,Q303,ROUND(-PMT(((1+O304/CP)^(CP/periods_per_year))-1,nper-M304+1,S303),2)))))</f>
        <v>711.32</v>
      </c>
      <c r="R304" s="20">
        <f t="shared" si="38"/>
        <v>643.71</v>
      </c>
      <c r="S304" s="20">
        <f t="shared" si="39"/>
        <v>26399.359999999924</v>
      </c>
    </row>
    <row r="305" spans="1:19" x14ac:dyDescent="0.2">
      <c r="A305" s="10">
        <f t="shared" si="32"/>
        <v>269</v>
      </c>
      <c r="B305" s="11">
        <f t="shared" si="33"/>
        <v>51622</v>
      </c>
      <c r="C305" s="15" t="str">
        <f t="shared" si="34"/>
        <v/>
      </c>
      <c r="D305" s="12">
        <f>IF(A305="","",IF(variable,IF(OR(A305=1,A305&lt;$I$18*periods_per_year),start_rate,MIN($I$19,IF(MOD(A305-1,$I$21)=0,MAX($I$20,D304+$I$22),D304))),start_rate))</f>
        <v>0.03</v>
      </c>
      <c r="E305" s="13">
        <f t="shared" si="35"/>
        <v>54.62</v>
      </c>
      <c r="F305" s="13">
        <f>IF(A305="","",IF(A305=nper,J304+E305,MIN(J304+E305,IF(D305=D304,F304,IF($E$8="Acc Bi-Weekly",ROUND((-PMT(((1+D305/CP)^(CP/12))-1,(nper-A305+1)*12/26,J304))/2,2),IF($E$8="Acc Weekly",ROUND((-PMT(((1+D305/CP)^(CP/12))-1,(nper-A305+1)*12/52,J304))/4,2),ROUND(-PMT(((1+D305/CP)^(CP/periods_per_year))-1,nper-A305+1,J304),2)))))))</f>
        <v>711.32</v>
      </c>
      <c r="G305" s="13">
        <f>IF(OR(A305="",A305&lt;$X$2),"",IF(J304&lt;=F305,0,IF(IF(AND(A305&gt;=$X$2,MOD(A305-$X$2,int)=0),$X$3,0)+F305&gt;=J304+E305,J304+E305-F305,IF(AND(A305&gt;=$X$2,MOD(A305-$X$2,int)=0),$X$3,0)+IF(IF(AND(A305&gt;=$X$2,MOD(A305-$X$2,int)=0),$X$3,0)+IF(MOD(A305-$X$6,periods_per_year)=0,$X$5,0)+F305&lt;J304+E305,IF(MOD(A305-$X$6,periods_per_year)=0,$X$5,0),J304+E305-IF(AND(A305&gt;=$X$2,MOD(A305-$X$2,int)=0),$X$3,0)-F305))))</f>
        <v>0</v>
      </c>
      <c r="H305" s="14"/>
      <c r="I305" s="13">
        <f t="shared" si="36"/>
        <v>656.7</v>
      </c>
      <c r="J305" s="13">
        <f t="shared" si="37"/>
        <v>21191.399999999925</v>
      </c>
      <c r="M305" s="17">
        <f>IF(S304="","",IF(OR(M304&gt;=nper,ROUND(S304,2)&lt;=0),"",M304+1))</f>
        <v>262</v>
      </c>
      <c r="N305" s="18">
        <f>IF(M305="","",IF(OR(periods_per_year=26,periods_per_year=52),IF(periods_per_year=26,IF(M305=1,fpdate,N304+14),IF(periods_per_year=52,IF(M305=1,fpdate,N304+7),"n/a")),IF(periods_per_year=24,DATE(YEAR(fpdate),MONTH(fpdate)+(M305-1)/2+IF(AND(DAY(fpdate)&gt;=15,MOD(M305,2)=0),1,0),IF(MOD(M305,2)=0,IF(DAY(fpdate)&gt;=15,DAY(fpdate)-14,DAY(fpdate)+14),DAY(fpdate))),IF(DAY(DATE(YEAR(fpdate),MONTH(fpdate)+M305-1,DAY(fpdate)))&lt;&gt;DAY(fpdate),DATE(YEAR(fpdate),MONTH(fpdate)+M305,0),DATE(YEAR(fpdate),MONTH(fpdate)+M305-1,DAY(fpdate))))))</f>
        <v>51410</v>
      </c>
      <c r="O305" s="19">
        <f>IF(M305="","",IF(variable,IF(M305&lt;MortgageCalculator!$I$18*periods_per_year,start_rate,IF(MortgageCalculator!$I$22&gt;=0,MIN(MortgageCalculator!$I$19,start_rate+MortgageCalculator!$I$22*ROUNDUP((M305-MortgageCalculator!$I$18*periods_per_year)/MortgageCalculator!$I$21,0)),MAX(MortgageCalculator!$I$20,start_rate+MortgageCalculator!$I$22*ROUNDUP((M305-MortgageCalculator!$I$18*periods_per_year)/MortgageCalculator!$I$21,0)))),start_rate))</f>
        <v>0.03</v>
      </c>
      <c r="P305" s="20">
        <f>IF(M305="","",ROUND((((1+O305/CP)^(CP/periods_per_year))-1)*S304,2))</f>
        <v>66</v>
      </c>
      <c r="Q305" s="20">
        <f>IF(M305="","",IF(M305=nper,S304+P305,MIN(S304+P305,IF(O305=O304,Q304,ROUND(-PMT(((1+O305/CP)^(CP/periods_per_year))-1,nper-M305+1,S304),2)))))</f>
        <v>711.32</v>
      </c>
      <c r="R305" s="20">
        <f t="shared" si="38"/>
        <v>645.32000000000005</v>
      </c>
      <c r="S305" s="20">
        <f t="shared" si="39"/>
        <v>25754.039999999924</v>
      </c>
    </row>
    <row r="306" spans="1:19" x14ac:dyDescent="0.2">
      <c r="A306" s="10">
        <f t="shared" si="32"/>
        <v>270</v>
      </c>
      <c r="B306" s="11">
        <f t="shared" si="33"/>
        <v>51653</v>
      </c>
      <c r="C306" s="15" t="str">
        <f t="shared" si="34"/>
        <v/>
      </c>
      <c r="D306" s="12">
        <f>IF(A306="","",IF(variable,IF(OR(A306=1,A306&lt;$I$18*periods_per_year),start_rate,MIN($I$19,IF(MOD(A306-1,$I$21)=0,MAX($I$20,D305+$I$22),D305))),start_rate))</f>
        <v>0.03</v>
      </c>
      <c r="E306" s="13">
        <f t="shared" si="35"/>
        <v>52.98</v>
      </c>
      <c r="F306" s="13">
        <f>IF(A306="","",IF(A306=nper,J305+E306,MIN(J305+E306,IF(D306=D305,F305,IF($E$8="Acc Bi-Weekly",ROUND((-PMT(((1+D306/CP)^(CP/12))-1,(nper-A306+1)*12/26,J305))/2,2),IF($E$8="Acc Weekly",ROUND((-PMT(((1+D306/CP)^(CP/12))-1,(nper-A306+1)*12/52,J305))/4,2),ROUND(-PMT(((1+D306/CP)^(CP/periods_per_year))-1,nper-A306+1,J305),2)))))))</f>
        <v>711.32</v>
      </c>
      <c r="G306" s="13">
        <f>IF(OR(A306="",A306&lt;$X$2),"",IF(J305&lt;=F306,0,IF(IF(AND(A306&gt;=$X$2,MOD(A306-$X$2,int)=0),$X$3,0)+F306&gt;=J305+E306,J305+E306-F306,IF(AND(A306&gt;=$X$2,MOD(A306-$X$2,int)=0),$X$3,0)+IF(IF(AND(A306&gt;=$X$2,MOD(A306-$X$2,int)=0),$X$3,0)+IF(MOD(A306-$X$6,periods_per_year)=0,$X$5,0)+F306&lt;J305+E306,IF(MOD(A306-$X$6,periods_per_year)=0,$X$5,0),J305+E306-IF(AND(A306&gt;=$X$2,MOD(A306-$X$2,int)=0),$X$3,0)-F306))))</f>
        <v>0</v>
      </c>
      <c r="H306" s="14"/>
      <c r="I306" s="13">
        <f t="shared" si="36"/>
        <v>658.34</v>
      </c>
      <c r="J306" s="13">
        <f t="shared" si="37"/>
        <v>20533.059999999925</v>
      </c>
      <c r="M306" s="17">
        <f>IF(S305="","",IF(OR(M305&gt;=nper,ROUND(S305,2)&lt;=0),"",M305+1))</f>
        <v>263</v>
      </c>
      <c r="N306" s="18">
        <f>IF(M306="","",IF(OR(periods_per_year=26,periods_per_year=52),IF(periods_per_year=26,IF(M306=1,fpdate,N305+14),IF(periods_per_year=52,IF(M306=1,fpdate,N305+7),"n/a")),IF(periods_per_year=24,DATE(YEAR(fpdate),MONTH(fpdate)+(M306-1)/2+IF(AND(DAY(fpdate)&gt;=15,MOD(M306,2)=0),1,0),IF(MOD(M306,2)=0,IF(DAY(fpdate)&gt;=15,DAY(fpdate)-14,DAY(fpdate)+14),DAY(fpdate))),IF(DAY(DATE(YEAR(fpdate),MONTH(fpdate)+M306-1,DAY(fpdate)))&lt;&gt;DAY(fpdate),DATE(YEAR(fpdate),MONTH(fpdate)+M306,0),DATE(YEAR(fpdate),MONTH(fpdate)+M306-1,DAY(fpdate))))))</f>
        <v>51441</v>
      </c>
      <c r="O306" s="19">
        <f>IF(M306="","",IF(variable,IF(M306&lt;MortgageCalculator!$I$18*periods_per_year,start_rate,IF(MortgageCalculator!$I$22&gt;=0,MIN(MortgageCalculator!$I$19,start_rate+MortgageCalculator!$I$22*ROUNDUP((M306-MortgageCalculator!$I$18*periods_per_year)/MortgageCalculator!$I$21,0)),MAX(MortgageCalculator!$I$20,start_rate+MortgageCalculator!$I$22*ROUNDUP((M306-MortgageCalculator!$I$18*periods_per_year)/MortgageCalculator!$I$21,0)))),start_rate))</f>
        <v>0.03</v>
      </c>
      <c r="P306" s="20">
        <f>IF(M306="","",ROUND((((1+O306/CP)^(CP/periods_per_year))-1)*S305,2))</f>
        <v>64.39</v>
      </c>
      <c r="Q306" s="20">
        <f>IF(M306="","",IF(M306=nper,S305+P306,MIN(S305+P306,IF(O306=O305,Q305,ROUND(-PMT(((1+O306/CP)^(CP/periods_per_year))-1,nper-M306+1,S305),2)))))</f>
        <v>711.32</v>
      </c>
      <c r="R306" s="20">
        <f t="shared" si="38"/>
        <v>646.93000000000006</v>
      </c>
      <c r="S306" s="20">
        <f t="shared" si="39"/>
        <v>25107.109999999924</v>
      </c>
    </row>
    <row r="307" spans="1:19" x14ac:dyDescent="0.2">
      <c r="A307" s="10">
        <f t="shared" si="32"/>
        <v>271</v>
      </c>
      <c r="B307" s="11">
        <f t="shared" si="33"/>
        <v>51683</v>
      </c>
      <c r="C307" s="15" t="str">
        <f t="shared" si="34"/>
        <v/>
      </c>
      <c r="D307" s="12">
        <f>IF(A307="","",IF(variable,IF(OR(A307=1,A307&lt;$I$18*periods_per_year),start_rate,MIN($I$19,IF(MOD(A307-1,$I$21)=0,MAX($I$20,D306+$I$22),D306))),start_rate))</f>
        <v>0.03</v>
      </c>
      <c r="E307" s="13">
        <f t="shared" si="35"/>
        <v>51.33</v>
      </c>
      <c r="F307" s="13">
        <f>IF(A307="","",IF(A307=nper,J306+E307,MIN(J306+E307,IF(D307=D306,F306,IF($E$8="Acc Bi-Weekly",ROUND((-PMT(((1+D307/CP)^(CP/12))-1,(nper-A307+1)*12/26,J306))/2,2),IF($E$8="Acc Weekly",ROUND((-PMT(((1+D307/CP)^(CP/12))-1,(nper-A307+1)*12/52,J306))/4,2),ROUND(-PMT(((1+D307/CP)^(CP/periods_per_year))-1,nper-A307+1,J306),2)))))))</f>
        <v>711.32</v>
      </c>
      <c r="G307" s="13">
        <f>IF(OR(A307="",A307&lt;$X$2),"",IF(J306&lt;=F307,0,IF(IF(AND(A307&gt;=$X$2,MOD(A307-$X$2,int)=0),$X$3,0)+F307&gt;=J306+E307,J306+E307-F307,IF(AND(A307&gt;=$X$2,MOD(A307-$X$2,int)=0),$X$3,0)+IF(IF(AND(A307&gt;=$X$2,MOD(A307-$X$2,int)=0),$X$3,0)+IF(MOD(A307-$X$6,periods_per_year)=0,$X$5,0)+F307&lt;J306+E307,IF(MOD(A307-$X$6,periods_per_year)=0,$X$5,0),J306+E307-IF(AND(A307&gt;=$X$2,MOD(A307-$X$2,int)=0),$X$3,0)-F307))))</f>
        <v>0</v>
      </c>
      <c r="H307" s="14"/>
      <c r="I307" s="13">
        <f t="shared" si="36"/>
        <v>659.99</v>
      </c>
      <c r="J307" s="13">
        <f t="shared" si="37"/>
        <v>19873.069999999923</v>
      </c>
      <c r="M307" s="17">
        <f>IF(S306="","",IF(OR(M306&gt;=nper,ROUND(S306,2)&lt;=0),"",M306+1))</f>
        <v>264</v>
      </c>
      <c r="N307" s="18">
        <f>IF(M307="","",IF(OR(periods_per_year=26,periods_per_year=52),IF(periods_per_year=26,IF(M307=1,fpdate,N306+14),IF(periods_per_year=52,IF(M307=1,fpdate,N306+7),"n/a")),IF(periods_per_year=24,DATE(YEAR(fpdate),MONTH(fpdate)+(M307-1)/2+IF(AND(DAY(fpdate)&gt;=15,MOD(M307,2)=0),1,0),IF(MOD(M307,2)=0,IF(DAY(fpdate)&gt;=15,DAY(fpdate)-14,DAY(fpdate)+14),DAY(fpdate))),IF(DAY(DATE(YEAR(fpdate),MONTH(fpdate)+M307-1,DAY(fpdate)))&lt;&gt;DAY(fpdate),DATE(YEAR(fpdate),MONTH(fpdate)+M307,0),DATE(YEAR(fpdate),MONTH(fpdate)+M307-1,DAY(fpdate))))))</f>
        <v>51471</v>
      </c>
      <c r="O307" s="19">
        <f>IF(M307="","",IF(variable,IF(M307&lt;MortgageCalculator!$I$18*periods_per_year,start_rate,IF(MortgageCalculator!$I$22&gt;=0,MIN(MortgageCalculator!$I$19,start_rate+MortgageCalculator!$I$22*ROUNDUP((M307-MortgageCalculator!$I$18*periods_per_year)/MortgageCalculator!$I$21,0)),MAX(MortgageCalculator!$I$20,start_rate+MortgageCalculator!$I$22*ROUNDUP((M307-MortgageCalculator!$I$18*periods_per_year)/MortgageCalculator!$I$21,0)))),start_rate))</f>
        <v>0.03</v>
      </c>
      <c r="P307" s="20">
        <f>IF(M307="","",ROUND((((1+O307/CP)^(CP/periods_per_year))-1)*S306,2))</f>
        <v>62.77</v>
      </c>
      <c r="Q307" s="20">
        <f>IF(M307="","",IF(M307=nper,S306+P307,MIN(S306+P307,IF(O307=O306,Q306,ROUND(-PMT(((1+O307/CP)^(CP/periods_per_year))-1,nper-M307+1,S306),2)))))</f>
        <v>711.32</v>
      </c>
      <c r="R307" s="20">
        <f t="shared" si="38"/>
        <v>648.55000000000007</v>
      </c>
      <c r="S307" s="20">
        <f t="shared" si="39"/>
        <v>24458.559999999925</v>
      </c>
    </row>
    <row r="308" spans="1:19" x14ac:dyDescent="0.2">
      <c r="A308" s="10">
        <f t="shared" si="32"/>
        <v>272</v>
      </c>
      <c r="B308" s="11">
        <f t="shared" si="33"/>
        <v>51714</v>
      </c>
      <c r="C308" s="15" t="str">
        <f t="shared" si="34"/>
        <v/>
      </c>
      <c r="D308" s="12">
        <f>IF(A308="","",IF(variable,IF(OR(A308=1,A308&lt;$I$18*periods_per_year),start_rate,MIN($I$19,IF(MOD(A308-1,$I$21)=0,MAX($I$20,D307+$I$22),D307))),start_rate))</f>
        <v>0.03</v>
      </c>
      <c r="E308" s="13">
        <f t="shared" si="35"/>
        <v>49.68</v>
      </c>
      <c r="F308" s="13">
        <f>IF(A308="","",IF(A308=nper,J307+E308,MIN(J307+E308,IF(D308=D307,F307,IF($E$8="Acc Bi-Weekly",ROUND((-PMT(((1+D308/CP)^(CP/12))-1,(nper-A308+1)*12/26,J307))/2,2),IF($E$8="Acc Weekly",ROUND((-PMT(((1+D308/CP)^(CP/12))-1,(nper-A308+1)*12/52,J307))/4,2),ROUND(-PMT(((1+D308/CP)^(CP/periods_per_year))-1,nper-A308+1,J307),2)))))))</f>
        <v>711.32</v>
      </c>
      <c r="G308" s="13">
        <f>IF(OR(A308="",A308&lt;$X$2),"",IF(J307&lt;=F308,0,IF(IF(AND(A308&gt;=$X$2,MOD(A308-$X$2,int)=0),$X$3,0)+F308&gt;=J307+E308,J307+E308-F308,IF(AND(A308&gt;=$X$2,MOD(A308-$X$2,int)=0),$X$3,0)+IF(IF(AND(A308&gt;=$X$2,MOD(A308-$X$2,int)=0),$X$3,0)+IF(MOD(A308-$X$6,periods_per_year)=0,$X$5,0)+F308&lt;J307+E308,IF(MOD(A308-$X$6,periods_per_year)=0,$X$5,0),J307+E308-IF(AND(A308&gt;=$X$2,MOD(A308-$X$2,int)=0),$X$3,0)-F308))))</f>
        <v>0</v>
      </c>
      <c r="H308" s="14"/>
      <c r="I308" s="13">
        <f t="shared" si="36"/>
        <v>661.6400000000001</v>
      </c>
      <c r="J308" s="13">
        <f t="shared" si="37"/>
        <v>19211.429999999924</v>
      </c>
      <c r="M308" s="17">
        <f>IF(S307="","",IF(OR(M307&gt;=nper,ROUND(S307,2)&lt;=0),"",M307+1))</f>
        <v>265</v>
      </c>
      <c r="N308" s="18">
        <f>IF(M308="","",IF(OR(periods_per_year=26,periods_per_year=52),IF(periods_per_year=26,IF(M308=1,fpdate,N307+14),IF(periods_per_year=52,IF(M308=1,fpdate,N307+7),"n/a")),IF(periods_per_year=24,DATE(YEAR(fpdate),MONTH(fpdate)+(M308-1)/2+IF(AND(DAY(fpdate)&gt;=15,MOD(M308,2)=0),1,0),IF(MOD(M308,2)=0,IF(DAY(fpdate)&gt;=15,DAY(fpdate)-14,DAY(fpdate)+14),DAY(fpdate))),IF(DAY(DATE(YEAR(fpdate),MONTH(fpdate)+M308-1,DAY(fpdate)))&lt;&gt;DAY(fpdate),DATE(YEAR(fpdate),MONTH(fpdate)+M308,0),DATE(YEAR(fpdate),MONTH(fpdate)+M308-1,DAY(fpdate))))))</f>
        <v>51502</v>
      </c>
      <c r="O308" s="19">
        <f>IF(M308="","",IF(variable,IF(M308&lt;MortgageCalculator!$I$18*periods_per_year,start_rate,IF(MortgageCalculator!$I$22&gt;=0,MIN(MortgageCalculator!$I$19,start_rate+MortgageCalculator!$I$22*ROUNDUP((M308-MortgageCalculator!$I$18*periods_per_year)/MortgageCalculator!$I$21,0)),MAX(MortgageCalculator!$I$20,start_rate+MortgageCalculator!$I$22*ROUNDUP((M308-MortgageCalculator!$I$18*periods_per_year)/MortgageCalculator!$I$21,0)))),start_rate))</f>
        <v>0.03</v>
      </c>
      <c r="P308" s="20">
        <f>IF(M308="","",ROUND((((1+O308/CP)^(CP/periods_per_year))-1)*S307,2))</f>
        <v>61.15</v>
      </c>
      <c r="Q308" s="20">
        <f>IF(M308="","",IF(M308=nper,S307+P308,MIN(S307+P308,IF(O308=O307,Q307,ROUND(-PMT(((1+O308/CP)^(CP/periods_per_year))-1,nper-M308+1,S307),2)))))</f>
        <v>711.32</v>
      </c>
      <c r="R308" s="20">
        <f t="shared" si="38"/>
        <v>650.17000000000007</v>
      </c>
      <c r="S308" s="20">
        <f t="shared" si="39"/>
        <v>23808.389999999927</v>
      </c>
    </row>
    <row r="309" spans="1:19" x14ac:dyDescent="0.2">
      <c r="A309" s="10">
        <f t="shared" si="32"/>
        <v>273</v>
      </c>
      <c r="B309" s="11">
        <f t="shared" si="33"/>
        <v>51745</v>
      </c>
      <c r="C309" s="15" t="str">
        <f t="shared" si="34"/>
        <v/>
      </c>
      <c r="D309" s="12">
        <f>IF(A309="","",IF(variable,IF(OR(A309=1,A309&lt;$I$18*periods_per_year),start_rate,MIN($I$19,IF(MOD(A309-1,$I$21)=0,MAX($I$20,D308+$I$22),D308))),start_rate))</f>
        <v>0.03</v>
      </c>
      <c r="E309" s="13">
        <f t="shared" si="35"/>
        <v>48.03</v>
      </c>
      <c r="F309" s="13">
        <f>IF(A309="","",IF(A309=nper,J308+E309,MIN(J308+E309,IF(D309=D308,F308,IF($E$8="Acc Bi-Weekly",ROUND((-PMT(((1+D309/CP)^(CP/12))-1,(nper-A309+1)*12/26,J308))/2,2),IF($E$8="Acc Weekly",ROUND((-PMT(((1+D309/CP)^(CP/12))-1,(nper-A309+1)*12/52,J308))/4,2),ROUND(-PMT(((1+D309/CP)^(CP/periods_per_year))-1,nper-A309+1,J308),2)))))))</f>
        <v>711.32</v>
      </c>
      <c r="G309" s="13">
        <f>IF(OR(A309="",A309&lt;$X$2),"",IF(J308&lt;=F309,0,IF(IF(AND(A309&gt;=$X$2,MOD(A309-$X$2,int)=0),$X$3,0)+F309&gt;=J308+E309,J308+E309-F309,IF(AND(A309&gt;=$X$2,MOD(A309-$X$2,int)=0),$X$3,0)+IF(IF(AND(A309&gt;=$X$2,MOD(A309-$X$2,int)=0),$X$3,0)+IF(MOD(A309-$X$6,periods_per_year)=0,$X$5,0)+F309&lt;J308+E309,IF(MOD(A309-$X$6,periods_per_year)=0,$X$5,0),J308+E309-IF(AND(A309&gt;=$X$2,MOD(A309-$X$2,int)=0),$X$3,0)-F309))))</f>
        <v>0</v>
      </c>
      <c r="H309" s="14"/>
      <c r="I309" s="13">
        <f t="shared" si="36"/>
        <v>663.29000000000008</v>
      </c>
      <c r="J309" s="13">
        <f t="shared" si="37"/>
        <v>18548.139999999923</v>
      </c>
      <c r="M309" s="17">
        <f>IF(S308="","",IF(OR(M308&gt;=nper,ROUND(S308,2)&lt;=0),"",M308+1))</f>
        <v>266</v>
      </c>
      <c r="N309" s="18">
        <f>IF(M309="","",IF(OR(periods_per_year=26,periods_per_year=52),IF(periods_per_year=26,IF(M309=1,fpdate,N308+14),IF(periods_per_year=52,IF(M309=1,fpdate,N308+7),"n/a")),IF(periods_per_year=24,DATE(YEAR(fpdate),MONTH(fpdate)+(M309-1)/2+IF(AND(DAY(fpdate)&gt;=15,MOD(M309,2)=0),1,0),IF(MOD(M309,2)=0,IF(DAY(fpdate)&gt;=15,DAY(fpdate)-14,DAY(fpdate)+14),DAY(fpdate))),IF(DAY(DATE(YEAR(fpdate),MONTH(fpdate)+M309-1,DAY(fpdate)))&lt;&gt;DAY(fpdate),DATE(YEAR(fpdate),MONTH(fpdate)+M309,0),DATE(YEAR(fpdate),MONTH(fpdate)+M309-1,DAY(fpdate))))))</f>
        <v>51533</v>
      </c>
      <c r="O309" s="19">
        <f>IF(M309="","",IF(variable,IF(M309&lt;MortgageCalculator!$I$18*periods_per_year,start_rate,IF(MortgageCalculator!$I$22&gt;=0,MIN(MortgageCalculator!$I$19,start_rate+MortgageCalculator!$I$22*ROUNDUP((M309-MortgageCalculator!$I$18*periods_per_year)/MortgageCalculator!$I$21,0)),MAX(MortgageCalculator!$I$20,start_rate+MortgageCalculator!$I$22*ROUNDUP((M309-MortgageCalculator!$I$18*periods_per_year)/MortgageCalculator!$I$21,0)))),start_rate))</f>
        <v>0.03</v>
      </c>
      <c r="P309" s="20">
        <f>IF(M309="","",ROUND((((1+O309/CP)^(CP/periods_per_year))-1)*S308,2))</f>
        <v>59.52</v>
      </c>
      <c r="Q309" s="20">
        <f>IF(M309="","",IF(M309=nper,S308+P309,MIN(S308+P309,IF(O309=O308,Q308,ROUND(-PMT(((1+O309/CP)^(CP/periods_per_year))-1,nper-M309+1,S308),2)))))</f>
        <v>711.32</v>
      </c>
      <c r="R309" s="20">
        <f t="shared" si="38"/>
        <v>651.80000000000007</v>
      </c>
      <c r="S309" s="20">
        <f t="shared" si="39"/>
        <v>23156.589999999927</v>
      </c>
    </row>
    <row r="310" spans="1:19" x14ac:dyDescent="0.2">
      <c r="A310" s="10">
        <f t="shared" si="32"/>
        <v>274</v>
      </c>
      <c r="B310" s="11">
        <f t="shared" si="33"/>
        <v>51775</v>
      </c>
      <c r="C310" s="15" t="str">
        <f t="shared" si="34"/>
        <v/>
      </c>
      <c r="D310" s="12">
        <f>IF(A310="","",IF(variable,IF(OR(A310=1,A310&lt;$I$18*periods_per_year),start_rate,MIN($I$19,IF(MOD(A310-1,$I$21)=0,MAX($I$20,D309+$I$22),D309))),start_rate))</f>
        <v>0.03</v>
      </c>
      <c r="E310" s="13">
        <f t="shared" si="35"/>
        <v>46.37</v>
      </c>
      <c r="F310" s="13">
        <f>IF(A310="","",IF(A310=nper,J309+E310,MIN(J309+E310,IF(D310=D309,F309,IF($E$8="Acc Bi-Weekly",ROUND((-PMT(((1+D310/CP)^(CP/12))-1,(nper-A310+1)*12/26,J309))/2,2),IF($E$8="Acc Weekly",ROUND((-PMT(((1+D310/CP)^(CP/12))-1,(nper-A310+1)*12/52,J309))/4,2),ROUND(-PMT(((1+D310/CP)^(CP/periods_per_year))-1,nper-A310+1,J309),2)))))))</f>
        <v>711.32</v>
      </c>
      <c r="G310" s="13">
        <f>IF(OR(A310="",A310&lt;$X$2),"",IF(J309&lt;=F310,0,IF(IF(AND(A310&gt;=$X$2,MOD(A310-$X$2,int)=0),$X$3,0)+F310&gt;=J309+E310,J309+E310-F310,IF(AND(A310&gt;=$X$2,MOD(A310-$X$2,int)=0),$X$3,0)+IF(IF(AND(A310&gt;=$X$2,MOD(A310-$X$2,int)=0),$X$3,0)+IF(MOD(A310-$X$6,periods_per_year)=0,$X$5,0)+F310&lt;J309+E310,IF(MOD(A310-$X$6,periods_per_year)=0,$X$5,0),J309+E310-IF(AND(A310&gt;=$X$2,MOD(A310-$X$2,int)=0),$X$3,0)-F310))))</f>
        <v>0</v>
      </c>
      <c r="H310" s="14"/>
      <c r="I310" s="13">
        <f t="shared" si="36"/>
        <v>664.95</v>
      </c>
      <c r="J310" s="13">
        <f t="shared" si="37"/>
        <v>17883.189999999922</v>
      </c>
      <c r="M310" s="17">
        <f>IF(S309="","",IF(OR(M309&gt;=nper,ROUND(S309,2)&lt;=0),"",M309+1))</f>
        <v>267</v>
      </c>
      <c r="N310" s="18">
        <f>IF(M310="","",IF(OR(periods_per_year=26,periods_per_year=52),IF(periods_per_year=26,IF(M310=1,fpdate,N309+14),IF(periods_per_year=52,IF(M310=1,fpdate,N309+7),"n/a")),IF(periods_per_year=24,DATE(YEAR(fpdate),MONTH(fpdate)+(M310-1)/2+IF(AND(DAY(fpdate)&gt;=15,MOD(M310,2)=0),1,0),IF(MOD(M310,2)=0,IF(DAY(fpdate)&gt;=15,DAY(fpdate)-14,DAY(fpdate)+14),DAY(fpdate))),IF(DAY(DATE(YEAR(fpdate),MONTH(fpdate)+M310-1,DAY(fpdate)))&lt;&gt;DAY(fpdate),DATE(YEAR(fpdate),MONTH(fpdate)+M310,0),DATE(YEAR(fpdate),MONTH(fpdate)+M310-1,DAY(fpdate))))))</f>
        <v>51561</v>
      </c>
      <c r="O310" s="19">
        <f>IF(M310="","",IF(variable,IF(M310&lt;MortgageCalculator!$I$18*periods_per_year,start_rate,IF(MortgageCalculator!$I$22&gt;=0,MIN(MortgageCalculator!$I$19,start_rate+MortgageCalculator!$I$22*ROUNDUP((M310-MortgageCalculator!$I$18*periods_per_year)/MortgageCalculator!$I$21,0)),MAX(MortgageCalculator!$I$20,start_rate+MortgageCalculator!$I$22*ROUNDUP((M310-MortgageCalculator!$I$18*periods_per_year)/MortgageCalculator!$I$21,0)))),start_rate))</f>
        <v>0.03</v>
      </c>
      <c r="P310" s="20">
        <f>IF(M310="","",ROUND((((1+O310/CP)^(CP/periods_per_year))-1)*S309,2))</f>
        <v>57.89</v>
      </c>
      <c r="Q310" s="20">
        <f>IF(M310="","",IF(M310=nper,S309+P310,MIN(S309+P310,IF(O310=O309,Q309,ROUND(-PMT(((1+O310/CP)^(CP/periods_per_year))-1,nper-M310+1,S309),2)))))</f>
        <v>711.32</v>
      </c>
      <c r="R310" s="20">
        <f t="shared" si="38"/>
        <v>653.43000000000006</v>
      </c>
      <c r="S310" s="20">
        <f t="shared" si="39"/>
        <v>22503.159999999927</v>
      </c>
    </row>
    <row r="311" spans="1:19" x14ac:dyDescent="0.2">
      <c r="A311" s="10">
        <f t="shared" si="32"/>
        <v>275</v>
      </c>
      <c r="B311" s="11">
        <f t="shared" si="33"/>
        <v>51806</v>
      </c>
      <c r="C311" s="15" t="str">
        <f t="shared" si="34"/>
        <v/>
      </c>
      <c r="D311" s="12">
        <f>IF(A311="","",IF(variable,IF(OR(A311=1,A311&lt;$I$18*periods_per_year),start_rate,MIN($I$19,IF(MOD(A311-1,$I$21)=0,MAX($I$20,D310+$I$22),D310))),start_rate))</f>
        <v>0.03</v>
      </c>
      <c r="E311" s="13">
        <f t="shared" si="35"/>
        <v>44.71</v>
      </c>
      <c r="F311" s="13">
        <f>IF(A311="","",IF(A311=nper,J310+E311,MIN(J310+E311,IF(D311=D310,F310,IF($E$8="Acc Bi-Weekly",ROUND((-PMT(((1+D311/CP)^(CP/12))-1,(nper-A311+1)*12/26,J310))/2,2),IF($E$8="Acc Weekly",ROUND((-PMT(((1+D311/CP)^(CP/12))-1,(nper-A311+1)*12/52,J310))/4,2),ROUND(-PMT(((1+D311/CP)^(CP/periods_per_year))-1,nper-A311+1,J310),2)))))))</f>
        <v>711.32</v>
      </c>
      <c r="G311" s="13">
        <f>IF(OR(A311="",A311&lt;$X$2),"",IF(J310&lt;=F311,0,IF(IF(AND(A311&gt;=$X$2,MOD(A311-$X$2,int)=0),$X$3,0)+F311&gt;=J310+E311,J310+E311-F311,IF(AND(A311&gt;=$X$2,MOD(A311-$X$2,int)=0),$X$3,0)+IF(IF(AND(A311&gt;=$X$2,MOD(A311-$X$2,int)=0),$X$3,0)+IF(MOD(A311-$X$6,periods_per_year)=0,$X$5,0)+F311&lt;J310+E311,IF(MOD(A311-$X$6,periods_per_year)=0,$X$5,0),J310+E311-IF(AND(A311&gt;=$X$2,MOD(A311-$X$2,int)=0),$X$3,0)-F311))))</f>
        <v>0</v>
      </c>
      <c r="H311" s="14"/>
      <c r="I311" s="13">
        <f t="shared" si="36"/>
        <v>666.61</v>
      </c>
      <c r="J311" s="13">
        <f t="shared" si="37"/>
        <v>17216.579999999922</v>
      </c>
      <c r="M311" s="17">
        <f>IF(S310="","",IF(OR(M310&gt;=nper,ROUND(S310,2)&lt;=0),"",M310+1))</f>
        <v>268</v>
      </c>
      <c r="N311" s="18">
        <f>IF(M311="","",IF(OR(periods_per_year=26,periods_per_year=52),IF(periods_per_year=26,IF(M311=1,fpdate,N310+14),IF(periods_per_year=52,IF(M311=1,fpdate,N310+7),"n/a")),IF(periods_per_year=24,DATE(YEAR(fpdate),MONTH(fpdate)+(M311-1)/2+IF(AND(DAY(fpdate)&gt;=15,MOD(M311,2)=0),1,0),IF(MOD(M311,2)=0,IF(DAY(fpdate)&gt;=15,DAY(fpdate)-14,DAY(fpdate)+14),DAY(fpdate))),IF(DAY(DATE(YEAR(fpdate),MONTH(fpdate)+M311-1,DAY(fpdate)))&lt;&gt;DAY(fpdate),DATE(YEAR(fpdate),MONTH(fpdate)+M311,0),DATE(YEAR(fpdate),MONTH(fpdate)+M311-1,DAY(fpdate))))))</f>
        <v>51592</v>
      </c>
      <c r="O311" s="19">
        <f>IF(M311="","",IF(variable,IF(M311&lt;MortgageCalculator!$I$18*periods_per_year,start_rate,IF(MortgageCalculator!$I$22&gt;=0,MIN(MortgageCalculator!$I$19,start_rate+MortgageCalculator!$I$22*ROUNDUP((M311-MortgageCalculator!$I$18*periods_per_year)/MortgageCalculator!$I$21,0)),MAX(MortgageCalculator!$I$20,start_rate+MortgageCalculator!$I$22*ROUNDUP((M311-MortgageCalculator!$I$18*periods_per_year)/MortgageCalculator!$I$21,0)))),start_rate))</f>
        <v>0.03</v>
      </c>
      <c r="P311" s="20">
        <f>IF(M311="","",ROUND((((1+O311/CP)^(CP/periods_per_year))-1)*S310,2))</f>
        <v>56.26</v>
      </c>
      <c r="Q311" s="20">
        <f>IF(M311="","",IF(M311=nper,S310+P311,MIN(S310+P311,IF(O311=O310,Q310,ROUND(-PMT(((1+O311/CP)^(CP/periods_per_year))-1,nper-M311+1,S310),2)))))</f>
        <v>711.32</v>
      </c>
      <c r="R311" s="20">
        <f t="shared" si="38"/>
        <v>655.06000000000006</v>
      </c>
      <c r="S311" s="20">
        <f t="shared" si="39"/>
        <v>21848.099999999926</v>
      </c>
    </row>
    <row r="312" spans="1:19" x14ac:dyDescent="0.2">
      <c r="A312" s="10">
        <f t="shared" si="32"/>
        <v>276</v>
      </c>
      <c r="B312" s="11">
        <f t="shared" si="33"/>
        <v>51836</v>
      </c>
      <c r="C312" s="15">
        <f t="shared" si="34"/>
        <v>23</v>
      </c>
      <c r="D312" s="12">
        <f>IF(A312="","",IF(variable,IF(OR(A312=1,A312&lt;$I$18*periods_per_year),start_rate,MIN($I$19,IF(MOD(A312-1,$I$21)=0,MAX($I$20,D311+$I$22),D311))),start_rate))</f>
        <v>0.03</v>
      </c>
      <c r="E312" s="13">
        <f t="shared" si="35"/>
        <v>43.04</v>
      </c>
      <c r="F312" s="13">
        <f>IF(A312="","",IF(A312=nper,J311+E312,MIN(J311+E312,IF(D312=D311,F311,IF($E$8="Acc Bi-Weekly",ROUND((-PMT(((1+D312/CP)^(CP/12))-1,(nper-A312+1)*12/26,J311))/2,2),IF($E$8="Acc Weekly",ROUND((-PMT(((1+D312/CP)^(CP/12))-1,(nper-A312+1)*12/52,J311))/4,2),ROUND(-PMT(((1+D312/CP)^(CP/periods_per_year))-1,nper-A312+1,J311),2)))))))</f>
        <v>711.32</v>
      </c>
      <c r="G312" s="13">
        <f>IF(OR(A312="",A312&lt;$X$2),"",IF(J311&lt;=F312,0,IF(IF(AND(A312&gt;=$X$2,MOD(A312-$X$2,int)=0),$X$3,0)+F312&gt;=J311+E312,J311+E312-F312,IF(AND(A312&gt;=$X$2,MOD(A312-$X$2,int)=0),$X$3,0)+IF(IF(AND(A312&gt;=$X$2,MOD(A312-$X$2,int)=0),$X$3,0)+IF(MOD(A312-$X$6,periods_per_year)=0,$X$5,0)+F312&lt;J311+E312,IF(MOD(A312-$X$6,periods_per_year)=0,$X$5,0),J311+E312-IF(AND(A312&gt;=$X$2,MOD(A312-$X$2,int)=0),$X$3,0)-F312))))</f>
        <v>0</v>
      </c>
      <c r="H312" s="14"/>
      <c r="I312" s="13">
        <f t="shared" si="36"/>
        <v>668.28000000000009</v>
      </c>
      <c r="J312" s="13">
        <f t="shared" si="37"/>
        <v>16548.299999999923</v>
      </c>
      <c r="M312" s="17">
        <f>IF(S311="","",IF(OR(M311&gt;=nper,ROUND(S311,2)&lt;=0),"",M311+1))</f>
        <v>269</v>
      </c>
      <c r="N312" s="18">
        <f>IF(M312="","",IF(OR(periods_per_year=26,periods_per_year=52),IF(periods_per_year=26,IF(M312=1,fpdate,N311+14),IF(periods_per_year=52,IF(M312=1,fpdate,N311+7),"n/a")),IF(periods_per_year=24,DATE(YEAR(fpdate),MONTH(fpdate)+(M312-1)/2+IF(AND(DAY(fpdate)&gt;=15,MOD(M312,2)=0),1,0),IF(MOD(M312,2)=0,IF(DAY(fpdate)&gt;=15,DAY(fpdate)-14,DAY(fpdate)+14),DAY(fpdate))),IF(DAY(DATE(YEAR(fpdate),MONTH(fpdate)+M312-1,DAY(fpdate)))&lt;&gt;DAY(fpdate),DATE(YEAR(fpdate),MONTH(fpdate)+M312,0),DATE(YEAR(fpdate),MONTH(fpdate)+M312-1,DAY(fpdate))))))</f>
        <v>51622</v>
      </c>
      <c r="O312" s="19">
        <f>IF(M312="","",IF(variable,IF(M312&lt;MortgageCalculator!$I$18*periods_per_year,start_rate,IF(MortgageCalculator!$I$22&gt;=0,MIN(MortgageCalculator!$I$19,start_rate+MortgageCalculator!$I$22*ROUNDUP((M312-MortgageCalculator!$I$18*periods_per_year)/MortgageCalculator!$I$21,0)),MAX(MortgageCalculator!$I$20,start_rate+MortgageCalculator!$I$22*ROUNDUP((M312-MortgageCalculator!$I$18*periods_per_year)/MortgageCalculator!$I$21,0)))),start_rate))</f>
        <v>0.03</v>
      </c>
      <c r="P312" s="20">
        <f>IF(M312="","",ROUND((((1+O312/CP)^(CP/periods_per_year))-1)*S311,2))</f>
        <v>54.62</v>
      </c>
      <c r="Q312" s="20">
        <f>IF(M312="","",IF(M312=nper,S311+P312,MIN(S311+P312,IF(O312=O311,Q311,ROUND(-PMT(((1+O312/CP)^(CP/periods_per_year))-1,nper-M312+1,S311),2)))))</f>
        <v>711.32</v>
      </c>
      <c r="R312" s="20">
        <f t="shared" si="38"/>
        <v>656.7</v>
      </c>
      <c r="S312" s="20">
        <f t="shared" si="39"/>
        <v>21191.399999999925</v>
      </c>
    </row>
    <row r="313" spans="1:19" x14ac:dyDescent="0.2">
      <c r="A313" s="10">
        <f t="shared" si="32"/>
        <v>277</v>
      </c>
      <c r="B313" s="11">
        <f t="shared" si="33"/>
        <v>51867</v>
      </c>
      <c r="C313" s="15" t="str">
        <f t="shared" si="34"/>
        <v/>
      </c>
      <c r="D313" s="12">
        <f>IF(A313="","",IF(variable,IF(OR(A313=1,A313&lt;$I$18*periods_per_year),start_rate,MIN($I$19,IF(MOD(A313-1,$I$21)=0,MAX($I$20,D312+$I$22),D312))),start_rate))</f>
        <v>0.03</v>
      </c>
      <c r="E313" s="13">
        <f t="shared" si="35"/>
        <v>41.37</v>
      </c>
      <c r="F313" s="13">
        <f>IF(A313="","",IF(A313=nper,J312+E313,MIN(J312+E313,IF(D313=D312,F312,IF($E$8="Acc Bi-Weekly",ROUND((-PMT(((1+D313/CP)^(CP/12))-1,(nper-A313+1)*12/26,J312))/2,2),IF($E$8="Acc Weekly",ROUND((-PMT(((1+D313/CP)^(CP/12))-1,(nper-A313+1)*12/52,J312))/4,2),ROUND(-PMT(((1+D313/CP)^(CP/periods_per_year))-1,nper-A313+1,J312),2)))))))</f>
        <v>711.32</v>
      </c>
      <c r="G313" s="13">
        <f>IF(OR(A313="",A313&lt;$X$2),"",IF(J312&lt;=F313,0,IF(IF(AND(A313&gt;=$X$2,MOD(A313-$X$2,int)=0),$X$3,0)+F313&gt;=J312+E313,J312+E313-F313,IF(AND(A313&gt;=$X$2,MOD(A313-$X$2,int)=0),$X$3,0)+IF(IF(AND(A313&gt;=$X$2,MOD(A313-$X$2,int)=0),$X$3,0)+IF(MOD(A313-$X$6,periods_per_year)=0,$X$5,0)+F313&lt;J312+E313,IF(MOD(A313-$X$6,periods_per_year)=0,$X$5,0),J312+E313-IF(AND(A313&gt;=$X$2,MOD(A313-$X$2,int)=0),$X$3,0)-F313))))</f>
        <v>0</v>
      </c>
      <c r="H313" s="14"/>
      <c r="I313" s="13">
        <f t="shared" si="36"/>
        <v>669.95</v>
      </c>
      <c r="J313" s="13">
        <f t="shared" si="37"/>
        <v>15878.349999999922</v>
      </c>
      <c r="M313" s="17">
        <f>IF(S312="","",IF(OR(M312&gt;=nper,ROUND(S312,2)&lt;=0),"",M312+1))</f>
        <v>270</v>
      </c>
      <c r="N313" s="18">
        <f>IF(M313="","",IF(OR(periods_per_year=26,periods_per_year=52),IF(periods_per_year=26,IF(M313=1,fpdate,N312+14),IF(periods_per_year=52,IF(M313=1,fpdate,N312+7),"n/a")),IF(periods_per_year=24,DATE(YEAR(fpdate),MONTH(fpdate)+(M313-1)/2+IF(AND(DAY(fpdate)&gt;=15,MOD(M313,2)=0),1,0),IF(MOD(M313,2)=0,IF(DAY(fpdate)&gt;=15,DAY(fpdate)-14,DAY(fpdate)+14),DAY(fpdate))),IF(DAY(DATE(YEAR(fpdate),MONTH(fpdate)+M313-1,DAY(fpdate)))&lt;&gt;DAY(fpdate),DATE(YEAR(fpdate),MONTH(fpdate)+M313,0),DATE(YEAR(fpdate),MONTH(fpdate)+M313-1,DAY(fpdate))))))</f>
        <v>51653</v>
      </c>
      <c r="O313" s="19">
        <f>IF(M313="","",IF(variable,IF(M313&lt;MortgageCalculator!$I$18*periods_per_year,start_rate,IF(MortgageCalculator!$I$22&gt;=0,MIN(MortgageCalculator!$I$19,start_rate+MortgageCalculator!$I$22*ROUNDUP((M313-MortgageCalculator!$I$18*periods_per_year)/MortgageCalculator!$I$21,0)),MAX(MortgageCalculator!$I$20,start_rate+MortgageCalculator!$I$22*ROUNDUP((M313-MortgageCalculator!$I$18*periods_per_year)/MortgageCalculator!$I$21,0)))),start_rate))</f>
        <v>0.03</v>
      </c>
      <c r="P313" s="20">
        <f>IF(M313="","",ROUND((((1+O313/CP)^(CP/periods_per_year))-1)*S312,2))</f>
        <v>52.98</v>
      </c>
      <c r="Q313" s="20">
        <f>IF(M313="","",IF(M313=nper,S312+P313,MIN(S312+P313,IF(O313=O312,Q312,ROUND(-PMT(((1+O313/CP)^(CP/periods_per_year))-1,nper-M313+1,S312),2)))))</f>
        <v>711.32</v>
      </c>
      <c r="R313" s="20">
        <f t="shared" si="38"/>
        <v>658.34</v>
      </c>
      <c r="S313" s="20">
        <f t="shared" si="39"/>
        <v>20533.059999999925</v>
      </c>
    </row>
    <row r="314" spans="1:19" x14ac:dyDescent="0.2">
      <c r="A314" s="10">
        <f t="shared" si="32"/>
        <v>278</v>
      </c>
      <c r="B314" s="11">
        <f t="shared" si="33"/>
        <v>51898</v>
      </c>
      <c r="C314" s="15" t="str">
        <f t="shared" si="34"/>
        <v/>
      </c>
      <c r="D314" s="12">
        <f>IF(A314="","",IF(variable,IF(OR(A314=1,A314&lt;$I$18*periods_per_year),start_rate,MIN($I$19,IF(MOD(A314-1,$I$21)=0,MAX($I$20,D313+$I$22),D313))),start_rate))</f>
        <v>0.03</v>
      </c>
      <c r="E314" s="13">
        <f t="shared" si="35"/>
        <v>39.700000000000003</v>
      </c>
      <c r="F314" s="13">
        <f>IF(A314="","",IF(A314=nper,J313+E314,MIN(J313+E314,IF(D314=D313,F313,IF($E$8="Acc Bi-Weekly",ROUND((-PMT(((1+D314/CP)^(CP/12))-1,(nper-A314+1)*12/26,J313))/2,2),IF($E$8="Acc Weekly",ROUND((-PMT(((1+D314/CP)^(CP/12))-1,(nper-A314+1)*12/52,J313))/4,2),ROUND(-PMT(((1+D314/CP)^(CP/periods_per_year))-1,nper-A314+1,J313),2)))))))</f>
        <v>711.32</v>
      </c>
      <c r="G314" s="13">
        <f>IF(OR(A314="",A314&lt;$X$2),"",IF(J313&lt;=F314,0,IF(IF(AND(A314&gt;=$X$2,MOD(A314-$X$2,int)=0),$X$3,0)+F314&gt;=J313+E314,J313+E314-F314,IF(AND(A314&gt;=$X$2,MOD(A314-$X$2,int)=0),$X$3,0)+IF(IF(AND(A314&gt;=$X$2,MOD(A314-$X$2,int)=0),$X$3,0)+IF(MOD(A314-$X$6,periods_per_year)=0,$X$5,0)+F314&lt;J313+E314,IF(MOD(A314-$X$6,periods_per_year)=0,$X$5,0),J313+E314-IF(AND(A314&gt;=$X$2,MOD(A314-$X$2,int)=0),$X$3,0)-F314))))</f>
        <v>0</v>
      </c>
      <c r="H314" s="14"/>
      <c r="I314" s="13">
        <f t="shared" si="36"/>
        <v>671.62</v>
      </c>
      <c r="J314" s="13">
        <f t="shared" si="37"/>
        <v>15206.729999999921</v>
      </c>
      <c r="M314" s="17">
        <f>IF(S313="","",IF(OR(M313&gt;=nper,ROUND(S313,2)&lt;=0),"",M313+1))</f>
        <v>271</v>
      </c>
      <c r="N314" s="18">
        <f>IF(M314="","",IF(OR(periods_per_year=26,periods_per_year=52),IF(periods_per_year=26,IF(M314=1,fpdate,N313+14),IF(periods_per_year=52,IF(M314=1,fpdate,N313+7),"n/a")),IF(periods_per_year=24,DATE(YEAR(fpdate),MONTH(fpdate)+(M314-1)/2+IF(AND(DAY(fpdate)&gt;=15,MOD(M314,2)=0),1,0),IF(MOD(M314,2)=0,IF(DAY(fpdate)&gt;=15,DAY(fpdate)-14,DAY(fpdate)+14),DAY(fpdate))),IF(DAY(DATE(YEAR(fpdate),MONTH(fpdate)+M314-1,DAY(fpdate)))&lt;&gt;DAY(fpdate),DATE(YEAR(fpdate),MONTH(fpdate)+M314,0),DATE(YEAR(fpdate),MONTH(fpdate)+M314-1,DAY(fpdate))))))</f>
        <v>51683</v>
      </c>
      <c r="O314" s="19">
        <f>IF(M314="","",IF(variable,IF(M314&lt;MortgageCalculator!$I$18*periods_per_year,start_rate,IF(MortgageCalculator!$I$22&gt;=0,MIN(MortgageCalculator!$I$19,start_rate+MortgageCalculator!$I$22*ROUNDUP((M314-MortgageCalculator!$I$18*periods_per_year)/MortgageCalculator!$I$21,0)),MAX(MortgageCalculator!$I$20,start_rate+MortgageCalculator!$I$22*ROUNDUP((M314-MortgageCalculator!$I$18*periods_per_year)/MortgageCalculator!$I$21,0)))),start_rate))</f>
        <v>0.03</v>
      </c>
      <c r="P314" s="20">
        <f>IF(M314="","",ROUND((((1+O314/CP)^(CP/periods_per_year))-1)*S313,2))</f>
        <v>51.33</v>
      </c>
      <c r="Q314" s="20">
        <f>IF(M314="","",IF(M314=nper,S313+P314,MIN(S313+P314,IF(O314=O313,Q313,ROUND(-PMT(((1+O314/CP)^(CP/periods_per_year))-1,nper-M314+1,S313),2)))))</f>
        <v>711.32</v>
      </c>
      <c r="R314" s="20">
        <f t="shared" si="38"/>
        <v>659.99</v>
      </c>
      <c r="S314" s="20">
        <f t="shared" si="39"/>
        <v>19873.069999999923</v>
      </c>
    </row>
    <row r="315" spans="1:19" x14ac:dyDescent="0.2">
      <c r="A315" s="10">
        <f t="shared" si="32"/>
        <v>279</v>
      </c>
      <c r="B315" s="11">
        <f t="shared" si="33"/>
        <v>51926</v>
      </c>
      <c r="C315" s="15" t="str">
        <f t="shared" si="34"/>
        <v/>
      </c>
      <c r="D315" s="12">
        <f>IF(A315="","",IF(variable,IF(OR(A315=1,A315&lt;$I$18*periods_per_year),start_rate,MIN($I$19,IF(MOD(A315-1,$I$21)=0,MAX($I$20,D314+$I$22),D314))),start_rate))</f>
        <v>0.03</v>
      </c>
      <c r="E315" s="13">
        <f t="shared" si="35"/>
        <v>38.020000000000003</v>
      </c>
      <c r="F315" s="13">
        <f>IF(A315="","",IF(A315=nper,J314+E315,MIN(J314+E315,IF(D315=D314,F314,IF($E$8="Acc Bi-Weekly",ROUND((-PMT(((1+D315/CP)^(CP/12))-1,(nper-A315+1)*12/26,J314))/2,2),IF($E$8="Acc Weekly",ROUND((-PMT(((1+D315/CP)^(CP/12))-1,(nper-A315+1)*12/52,J314))/4,2),ROUND(-PMT(((1+D315/CP)^(CP/periods_per_year))-1,nper-A315+1,J314),2)))))))</f>
        <v>711.32</v>
      </c>
      <c r="G315" s="13">
        <f>IF(OR(A315="",A315&lt;$X$2),"",IF(J314&lt;=F315,0,IF(IF(AND(A315&gt;=$X$2,MOD(A315-$X$2,int)=0),$X$3,0)+F315&gt;=J314+E315,J314+E315-F315,IF(AND(A315&gt;=$X$2,MOD(A315-$X$2,int)=0),$X$3,0)+IF(IF(AND(A315&gt;=$X$2,MOD(A315-$X$2,int)=0),$X$3,0)+IF(MOD(A315-$X$6,periods_per_year)=0,$X$5,0)+F315&lt;J314+E315,IF(MOD(A315-$X$6,periods_per_year)=0,$X$5,0),J314+E315-IF(AND(A315&gt;=$X$2,MOD(A315-$X$2,int)=0),$X$3,0)-F315))))</f>
        <v>0</v>
      </c>
      <c r="H315" s="14"/>
      <c r="I315" s="13">
        <f t="shared" si="36"/>
        <v>673.30000000000007</v>
      </c>
      <c r="J315" s="13">
        <f t="shared" si="37"/>
        <v>14533.429999999922</v>
      </c>
      <c r="M315" s="17">
        <f>IF(S314="","",IF(OR(M314&gt;=nper,ROUND(S314,2)&lt;=0),"",M314+1))</f>
        <v>272</v>
      </c>
      <c r="N315" s="18">
        <f>IF(M315="","",IF(OR(periods_per_year=26,periods_per_year=52),IF(periods_per_year=26,IF(M315=1,fpdate,N314+14),IF(periods_per_year=52,IF(M315=1,fpdate,N314+7),"n/a")),IF(periods_per_year=24,DATE(YEAR(fpdate),MONTH(fpdate)+(M315-1)/2+IF(AND(DAY(fpdate)&gt;=15,MOD(M315,2)=0),1,0),IF(MOD(M315,2)=0,IF(DAY(fpdate)&gt;=15,DAY(fpdate)-14,DAY(fpdate)+14),DAY(fpdate))),IF(DAY(DATE(YEAR(fpdate),MONTH(fpdate)+M315-1,DAY(fpdate)))&lt;&gt;DAY(fpdate),DATE(YEAR(fpdate),MONTH(fpdate)+M315,0),DATE(YEAR(fpdate),MONTH(fpdate)+M315-1,DAY(fpdate))))))</f>
        <v>51714</v>
      </c>
      <c r="O315" s="19">
        <f>IF(M315="","",IF(variable,IF(M315&lt;MortgageCalculator!$I$18*periods_per_year,start_rate,IF(MortgageCalculator!$I$22&gt;=0,MIN(MortgageCalculator!$I$19,start_rate+MortgageCalculator!$I$22*ROUNDUP((M315-MortgageCalculator!$I$18*periods_per_year)/MortgageCalculator!$I$21,0)),MAX(MortgageCalculator!$I$20,start_rate+MortgageCalculator!$I$22*ROUNDUP((M315-MortgageCalculator!$I$18*periods_per_year)/MortgageCalculator!$I$21,0)))),start_rate))</f>
        <v>0.03</v>
      </c>
      <c r="P315" s="20">
        <f>IF(M315="","",ROUND((((1+O315/CP)^(CP/periods_per_year))-1)*S314,2))</f>
        <v>49.68</v>
      </c>
      <c r="Q315" s="20">
        <f>IF(M315="","",IF(M315=nper,S314+P315,MIN(S314+P315,IF(O315=O314,Q314,ROUND(-PMT(((1+O315/CP)^(CP/periods_per_year))-1,nper-M315+1,S314),2)))))</f>
        <v>711.32</v>
      </c>
      <c r="R315" s="20">
        <f t="shared" si="38"/>
        <v>661.6400000000001</v>
      </c>
      <c r="S315" s="20">
        <f t="shared" si="39"/>
        <v>19211.429999999924</v>
      </c>
    </row>
    <row r="316" spans="1:19" x14ac:dyDescent="0.2">
      <c r="A316" s="10">
        <f t="shared" si="32"/>
        <v>280</v>
      </c>
      <c r="B316" s="11">
        <f t="shared" si="33"/>
        <v>51957</v>
      </c>
      <c r="C316" s="15" t="str">
        <f t="shared" si="34"/>
        <v/>
      </c>
      <c r="D316" s="12">
        <f>IF(A316="","",IF(variable,IF(OR(A316=1,A316&lt;$I$18*periods_per_year),start_rate,MIN($I$19,IF(MOD(A316-1,$I$21)=0,MAX($I$20,D315+$I$22),D315))),start_rate))</f>
        <v>0.03</v>
      </c>
      <c r="E316" s="13">
        <f t="shared" si="35"/>
        <v>36.33</v>
      </c>
      <c r="F316" s="13">
        <f>IF(A316="","",IF(A316=nper,J315+E316,MIN(J315+E316,IF(D316=D315,F315,IF($E$8="Acc Bi-Weekly",ROUND((-PMT(((1+D316/CP)^(CP/12))-1,(nper-A316+1)*12/26,J315))/2,2),IF($E$8="Acc Weekly",ROUND((-PMT(((1+D316/CP)^(CP/12))-1,(nper-A316+1)*12/52,J315))/4,2),ROUND(-PMT(((1+D316/CP)^(CP/periods_per_year))-1,nper-A316+1,J315),2)))))))</f>
        <v>711.32</v>
      </c>
      <c r="G316" s="13">
        <f>IF(OR(A316="",A316&lt;$X$2),"",IF(J315&lt;=F316,0,IF(IF(AND(A316&gt;=$X$2,MOD(A316-$X$2,int)=0),$X$3,0)+F316&gt;=J315+E316,J315+E316-F316,IF(AND(A316&gt;=$X$2,MOD(A316-$X$2,int)=0),$X$3,0)+IF(IF(AND(A316&gt;=$X$2,MOD(A316-$X$2,int)=0),$X$3,0)+IF(MOD(A316-$X$6,periods_per_year)=0,$X$5,0)+F316&lt;J315+E316,IF(MOD(A316-$X$6,periods_per_year)=0,$X$5,0),J315+E316-IF(AND(A316&gt;=$X$2,MOD(A316-$X$2,int)=0),$X$3,0)-F316))))</f>
        <v>0</v>
      </c>
      <c r="H316" s="14"/>
      <c r="I316" s="13">
        <f t="shared" si="36"/>
        <v>674.99</v>
      </c>
      <c r="J316" s="13">
        <f t="shared" si="37"/>
        <v>13858.439999999922</v>
      </c>
      <c r="M316" s="17">
        <f>IF(S315="","",IF(OR(M315&gt;=nper,ROUND(S315,2)&lt;=0),"",M315+1))</f>
        <v>273</v>
      </c>
      <c r="N316" s="18">
        <f>IF(M316="","",IF(OR(periods_per_year=26,periods_per_year=52),IF(periods_per_year=26,IF(M316=1,fpdate,N315+14),IF(periods_per_year=52,IF(M316=1,fpdate,N315+7),"n/a")),IF(periods_per_year=24,DATE(YEAR(fpdate),MONTH(fpdate)+(M316-1)/2+IF(AND(DAY(fpdate)&gt;=15,MOD(M316,2)=0),1,0),IF(MOD(M316,2)=0,IF(DAY(fpdate)&gt;=15,DAY(fpdate)-14,DAY(fpdate)+14),DAY(fpdate))),IF(DAY(DATE(YEAR(fpdate),MONTH(fpdate)+M316-1,DAY(fpdate)))&lt;&gt;DAY(fpdate),DATE(YEAR(fpdate),MONTH(fpdate)+M316,0),DATE(YEAR(fpdate),MONTH(fpdate)+M316-1,DAY(fpdate))))))</f>
        <v>51745</v>
      </c>
      <c r="O316" s="19">
        <f>IF(M316="","",IF(variable,IF(M316&lt;MortgageCalculator!$I$18*periods_per_year,start_rate,IF(MortgageCalculator!$I$22&gt;=0,MIN(MortgageCalculator!$I$19,start_rate+MortgageCalculator!$I$22*ROUNDUP((M316-MortgageCalculator!$I$18*periods_per_year)/MortgageCalculator!$I$21,0)),MAX(MortgageCalculator!$I$20,start_rate+MortgageCalculator!$I$22*ROUNDUP((M316-MortgageCalculator!$I$18*periods_per_year)/MortgageCalculator!$I$21,0)))),start_rate))</f>
        <v>0.03</v>
      </c>
      <c r="P316" s="20">
        <f>IF(M316="","",ROUND((((1+O316/CP)^(CP/periods_per_year))-1)*S315,2))</f>
        <v>48.03</v>
      </c>
      <c r="Q316" s="20">
        <f>IF(M316="","",IF(M316=nper,S315+P316,MIN(S315+P316,IF(O316=O315,Q315,ROUND(-PMT(((1+O316/CP)^(CP/periods_per_year))-1,nper-M316+1,S315),2)))))</f>
        <v>711.32</v>
      </c>
      <c r="R316" s="20">
        <f t="shared" si="38"/>
        <v>663.29000000000008</v>
      </c>
      <c r="S316" s="20">
        <f t="shared" si="39"/>
        <v>18548.139999999923</v>
      </c>
    </row>
    <row r="317" spans="1:19" x14ac:dyDescent="0.2">
      <c r="A317" s="10">
        <f t="shared" si="32"/>
        <v>281</v>
      </c>
      <c r="B317" s="11">
        <f t="shared" si="33"/>
        <v>51987</v>
      </c>
      <c r="C317" s="15" t="str">
        <f t="shared" si="34"/>
        <v/>
      </c>
      <c r="D317" s="12">
        <f>IF(A317="","",IF(variable,IF(OR(A317=1,A317&lt;$I$18*periods_per_year),start_rate,MIN($I$19,IF(MOD(A317-1,$I$21)=0,MAX($I$20,D316+$I$22),D316))),start_rate))</f>
        <v>0.03</v>
      </c>
      <c r="E317" s="13">
        <f t="shared" si="35"/>
        <v>34.65</v>
      </c>
      <c r="F317" s="13">
        <f>IF(A317="","",IF(A317=nper,J316+E317,MIN(J316+E317,IF(D317=D316,F316,IF($E$8="Acc Bi-Weekly",ROUND((-PMT(((1+D317/CP)^(CP/12))-1,(nper-A317+1)*12/26,J316))/2,2),IF($E$8="Acc Weekly",ROUND((-PMT(((1+D317/CP)^(CP/12))-1,(nper-A317+1)*12/52,J316))/4,2),ROUND(-PMT(((1+D317/CP)^(CP/periods_per_year))-1,nper-A317+1,J316),2)))))))</f>
        <v>711.32</v>
      </c>
      <c r="G317" s="13">
        <f>IF(OR(A317="",A317&lt;$X$2),"",IF(J316&lt;=F317,0,IF(IF(AND(A317&gt;=$X$2,MOD(A317-$X$2,int)=0),$X$3,0)+F317&gt;=J316+E317,J316+E317-F317,IF(AND(A317&gt;=$X$2,MOD(A317-$X$2,int)=0),$X$3,0)+IF(IF(AND(A317&gt;=$X$2,MOD(A317-$X$2,int)=0),$X$3,0)+IF(MOD(A317-$X$6,periods_per_year)=0,$X$5,0)+F317&lt;J316+E317,IF(MOD(A317-$X$6,periods_per_year)=0,$X$5,0),J316+E317-IF(AND(A317&gt;=$X$2,MOD(A317-$X$2,int)=0),$X$3,0)-F317))))</f>
        <v>0</v>
      </c>
      <c r="H317" s="14"/>
      <c r="I317" s="13">
        <f t="shared" si="36"/>
        <v>676.67000000000007</v>
      </c>
      <c r="J317" s="13">
        <f t="shared" si="37"/>
        <v>13181.769999999922</v>
      </c>
      <c r="M317" s="17">
        <f>IF(S316="","",IF(OR(M316&gt;=nper,ROUND(S316,2)&lt;=0),"",M316+1))</f>
        <v>274</v>
      </c>
      <c r="N317" s="18">
        <f>IF(M317="","",IF(OR(periods_per_year=26,periods_per_year=52),IF(periods_per_year=26,IF(M317=1,fpdate,N316+14),IF(periods_per_year=52,IF(M317=1,fpdate,N316+7),"n/a")),IF(periods_per_year=24,DATE(YEAR(fpdate),MONTH(fpdate)+(M317-1)/2+IF(AND(DAY(fpdate)&gt;=15,MOD(M317,2)=0),1,0),IF(MOD(M317,2)=0,IF(DAY(fpdate)&gt;=15,DAY(fpdate)-14,DAY(fpdate)+14),DAY(fpdate))),IF(DAY(DATE(YEAR(fpdate),MONTH(fpdate)+M317-1,DAY(fpdate)))&lt;&gt;DAY(fpdate),DATE(YEAR(fpdate),MONTH(fpdate)+M317,0),DATE(YEAR(fpdate),MONTH(fpdate)+M317-1,DAY(fpdate))))))</f>
        <v>51775</v>
      </c>
      <c r="O317" s="19">
        <f>IF(M317="","",IF(variable,IF(M317&lt;MortgageCalculator!$I$18*periods_per_year,start_rate,IF(MortgageCalculator!$I$22&gt;=0,MIN(MortgageCalculator!$I$19,start_rate+MortgageCalculator!$I$22*ROUNDUP((M317-MortgageCalculator!$I$18*periods_per_year)/MortgageCalculator!$I$21,0)),MAX(MortgageCalculator!$I$20,start_rate+MortgageCalculator!$I$22*ROUNDUP((M317-MortgageCalculator!$I$18*periods_per_year)/MortgageCalculator!$I$21,0)))),start_rate))</f>
        <v>0.03</v>
      </c>
      <c r="P317" s="20">
        <f>IF(M317="","",ROUND((((1+O317/CP)^(CP/periods_per_year))-1)*S316,2))</f>
        <v>46.37</v>
      </c>
      <c r="Q317" s="20">
        <f>IF(M317="","",IF(M317=nper,S316+P317,MIN(S316+P317,IF(O317=O316,Q316,ROUND(-PMT(((1+O317/CP)^(CP/periods_per_year))-1,nper-M317+1,S316),2)))))</f>
        <v>711.32</v>
      </c>
      <c r="R317" s="20">
        <f t="shared" si="38"/>
        <v>664.95</v>
      </c>
      <c r="S317" s="20">
        <f t="shared" si="39"/>
        <v>17883.189999999922</v>
      </c>
    </row>
    <row r="318" spans="1:19" x14ac:dyDescent="0.2">
      <c r="A318" s="10">
        <f t="shared" si="32"/>
        <v>282</v>
      </c>
      <c r="B318" s="11">
        <f t="shared" si="33"/>
        <v>52018</v>
      </c>
      <c r="C318" s="15" t="str">
        <f t="shared" si="34"/>
        <v/>
      </c>
      <c r="D318" s="12">
        <f>IF(A318="","",IF(variable,IF(OR(A318=1,A318&lt;$I$18*periods_per_year),start_rate,MIN($I$19,IF(MOD(A318-1,$I$21)=0,MAX($I$20,D317+$I$22),D317))),start_rate))</f>
        <v>0.03</v>
      </c>
      <c r="E318" s="13">
        <f t="shared" si="35"/>
        <v>32.950000000000003</v>
      </c>
      <c r="F318" s="13">
        <f>IF(A318="","",IF(A318=nper,J317+E318,MIN(J317+E318,IF(D318=D317,F317,IF($E$8="Acc Bi-Weekly",ROUND((-PMT(((1+D318/CP)^(CP/12))-1,(nper-A318+1)*12/26,J317))/2,2),IF($E$8="Acc Weekly",ROUND((-PMT(((1+D318/CP)^(CP/12))-1,(nper-A318+1)*12/52,J317))/4,2),ROUND(-PMT(((1+D318/CP)^(CP/periods_per_year))-1,nper-A318+1,J317),2)))))))</f>
        <v>711.32</v>
      </c>
      <c r="G318" s="13">
        <f>IF(OR(A318="",A318&lt;$X$2),"",IF(J317&lt;=F318,0,IF(IF(AND(A318&gt;=$X$2,MOD(A318-$X$2,int)=0),$X$3,0)+F318&gt;=J317+E318,J317+E318-F318,IF(AND(A318&gt;=$X$2,MOD(A318-$X$2,int)=0),$X$3,0)+IF(IF(AND(A318&gt;=$X$2,MOD(A318-$X$2,int)=0),$X$3,0)+IF(MOD(A318-$X$6,periods_per_year)=0,$X$5,0)+F318&lt;J317+E318,IF(MOD(A318-$X$6,periods_per_year)=0,$X$5,0),J317+E318-IF(AND(A318&gt;=$X$2,MOD(A318-$X$2,int)=0),$X$3,0)-F318))))</f>
        <v>0</v>
      </c>
      <c r="H318" s="14"/>
      <c r="I318" s="13">
        <f t="shared" si="36"/>
        <v>678.37</v>
      </c>
      <c r="J318" s="13">
        <f t="shared" si="37"/>
        <v>12503.399999999921</v>
      </c>
      <c r="M318" s="17">
        <f>IF(S317="","",IF(OR(M317&gt;=nper,ROUND(S317,2)&lt;=0),"",M317+1))</f>
        <v>275</v>
      </c>
      <c r="N318" s="18">
        <f>IF(M318="","",IF(OR(periods_per_year=26,periods_per_year=52),IF(periods_per_year=26,IF(M318=1,fpdate,N317+14),IF(periods_per_year=52,IF(M318=1,fpdate,N317+7),"n/a")),IF(periods_per_year=24,DATE(YEAR(fpdate),MONTH(fpdate)+(M318-1)/2+IF(AND(DAY(fpdate)&gt;=15,MOD(M318,2)=0),1,0),IF(MOD(M318,2)=0,IF(DAY(fpdate)&gt;=15,DAY(fpdate)-14,DAY(fpdate)+14),DAY(fpdate))),IF(DAY(DATE(YEAR(fpdate),MONTH(fpdate)+M318-1,DAY(fpdate)))&lt;&gt;DAY(fpdate),DATE(YEAR(fpdate),MONTH(fpdate)+M318,0),DATE(YEAR(fpdate),MONTH(fpdate)+M318-1,DAY(fpdate))))))</f>
        <v>51806</v>
      </c>
      <c r="O318" s="19">
        <f>IF(M318="","",IF(variable,IF(M318&lt;MortgageCalculator!$I$18*periods_per_year,start_rate,IF(MortgageCalculator!$I$22&gt;=0,MIN(MortgageCalculator!$I$19,start_rate+MortgageCalculator!$I$22*ROUNDUP((M318-MortgageCalculator!$I$18*periods_per_year)/MortgageCalculator!$I$21,0)),MAX(MortgageCalculator!$I$20,start_rate+MortgageCalculator!$I$22*ROUNDUP((M318-MortgageCalculator!$I$18*periods_per_year)/MortgageCalculator!$I$21,0)))),start_rate))</f>
        <v>0.03</v>
      </c>
      <c r="P318" s="20">
        <f>IF(M318="","",ROUND((((1+O318/CP)^(CP/periods_per_year))-1)*S317,2))</f>
        <v>44.71</v>
      </c>
      <c r="Q318" s="20">
        <f>IF(M318="","",IF(M318=nper,S317+P318,MIN(S317+P318,IF(O318=O317,Q317,ROUND(-PMT(((1+O318/CP)^(CP/periods_per_year))-1,nper-M318+1,S317),2)))))</f>
        <v>711.32</v>
      </c>
      <c r="R318" s="20">
        <f t="shared" si="38"/>
        <v>666.61</v>
      </c>
      <c r="S318" s="20">
        <f t="shared" si="39"/>
        <v>17216.579999999922</v>
      </c>
    </row>
    <row r="319" spans="1:19" x14ac:dyDescent="0.2">
      <c r="A319" s="10">
        <f t="shared" si="32"/>
        <v>283</v>
      </c>
      <c r="B319" s="11">
        <f t="shared" si="33"/>
        <v>52048</v>
      </c>
      <c r="C319" s="15" t="str">
        <f t="shared" si="34"/>
        <v/>
      </c>
      <c r="D319" s="12">
        <f>IF(A319="","",IF(variable,IF(OR(A319=1,A319&lt;$I$18*periods_per_year),start_rate,MIN($I$19,IF(MOD(A319-1,$I$21)=0,MAX($I$20,D318+$I$22),D318))),start_rate))</f>
        <v>0.03</v>
      </c>
      <c r="E319" s="13">
        <f t="shared" si="35"/>
        <v>31.26</v>
      </c>
      <c r="F319" s="13">
        <f>IF(A319="","",IF(A319=nper,J318+E319,MIN(J318+E319,IF(D319=D318,F318,IF($E$8="Acc Bi-Weekly",ROUND((-PMT(((1+D319/CP)^(CP/12))-1,(nper-A319+1)*12/26,J318))/2,2),IF($E$8="Acc Weekly",ROUND((-PMT(((1+D319/CP)^(CP/12))-1,(nper-A319+1)*12/52,J318))/4,2),ROUND(-PMT(((1+D319/CP)^(CP/periods_per_year))-1,nper-A319+1,J318),2)))))))</f>
        <v>711.32</v>
      </c>
      <c r="G319" s="13">
        <f>IF(OR(A319="",A319&lt;$X$2),"",IF(J318&lt;=F319,0,IF(IF(AND(A319&gt;=$X$2,MOD(A319-$X$2,int)=0),$X$3,0)+F319&gt;=J318+E319,J318+E319-F319,IF(AND(A319&gt;=$X$2,MOD(A319-$X$2,int)=0),$X$3,0)+IF(IF(AND(A319&gt;=$X$2,MOD(A319-$X$2,int)=0),$X$3,0)+IF(MOD(A319-$X$6,periods_per_year)=0,$X$5,0)+F319&lt;J318+E319,IF(MOD(A319-$X$6,periods_per_year)=0,$X$5,0),J318+E319-IF(AND(A319&gt;=$X$2,MOD(A319-$X$2,int)=0),$X$3,0)-F319))))</f>
        <v>0</v>
      </c>
      <c r="H319" s="14"/>
      <c r="I319" s="13">
        <f t="shared" si="36"/>
        <v>680.06000000000006</v>
      </c>
      <c r="J319" s="13">
        <f t="shared" si="37"/>
        <v>11823.339999999922</v>
      </c>
      <c r="M319" s="17">
        <f>IF(S318="","",IF(OR(M318&gt;=nper,ROUND(S318,2)&lt;=0),"",M318+1))</f>
        <v>276</v>
      </c>
      <c r="N319" s="18">
        <f>IF(M319="","",IF(OR(periods_per_year=26,periods_per_year=52),IF(periods_per_year=26,IF(M319=1,fpdate,N318+14),IF(periods_per_year=52,IF(M319=1,fpdate,N318+7),"n/a")),IF(periods_per_year=24,DATE(YEAR(fpdate),MONTH(fpdate)+(M319-1)/2+IF(AND(DAY(fpdate)&gt;=15,MOD(M319,2)=0),1,0),IF(MOD(M319,2)=0,IF(DAY(fpdate)&gt;=15,DAY(fpdate)-14,DAY(fpdate)+14),DAY(fpdate))),IF(DAY(DATE(YEAR(fpdate),MONTH(fpdate)+M319-1,DAY(fpdate)))&lt;&gt;DAY(fpdate),DATE(YEAR(fpdate),MONTH(fpdate)+M319,0),DATE(YEAR(fpdate),MONTH(fpdate)+M319-1,DAY(fpdate))))))</f>
        <v>51836</v>
      </c>
      <c r="O319" s="19">
        <f>IF(M319="","",IF(variable,IF(M319&lt;MortgageCalculator!$I$18*periods_per_year,start_rate,IF(MortgageCalculator!$I$22&gt;=0,MIN(MortgageCalculator!$I$19,start_rate+MortgageCalculator!$I$22*ROUNDUP((M319-MortgageCalculator!$I$18*periods_per_year)/MortgageCalculator!$I$21,0)),MAX(MortgageCalculator!$I$20,start_rate+MortgageCalculator!$I$22*ROUNDUP((M319-MortgageCalculator!$I$18*periods_per_year)/MortgageCalculator!$I$21,0)))),start_rate))</f>
        <v>0.03</v>
      </c>
      <c r="P319" s="20">
        <f>IF(M319="","",ROUND((((1+O319/CP)^(CP/periods_per_year))-1)*S318,2))</f>
        <v>43.04</v>
      </c>
      <c r="Q319" s="20">
        <f>IF(M319="","",IF(M319=nper,S318+P319,MIN(S318+P319,IF(O319=O318,Q318,ROUND(-PMT(((1+O319/CP)^(CP/periods_per_year))-1,nper-M319+1,S318),2)))))</f>
        <v>711.32</v>
      </c>
      <c r="R319" s="20">
        <f t="shared" si="38"/>
        <v>668.28000000000009</v>
      </c>
      <c r="S319" s="20">
        <f t="shared" si="39"/>
        <v>16548.299999999923</v>
      </c>
    </row>
    <row r="320" spans="1:19" x14ac:dyDescent="0.2">
      <c r="A320" s="10">
        <f t="shared" si="32"/>
        <v>284</v>
      </c>
      <c r="B320" s="11">
        <f t="shared" si="33"/>
        <v>52079</v>
      </c>
      <c r="C320" s="15" t="str">
        <f t="shared" si="34"/>
        <v/>
      </c>
      <c r="D320" s="12">
        <f>IF(A320="","",IF(variable,IF(OR(A320=1,A320&lt;$I$18*periods_per_year),start_rate,MIN($I$19,IF(MOD(A320-1,$I$21)=0,MAX($I$20,D319+$I$22),D319))),start_rate))</f>
        <v>0.03</v>
      </c>
      <c r="E320" s="13">
        <f t="shared" si="35"/>
        <v>29.56</v>
      </c>
      <c r="F320" s="13">
        <f>IF(A320="","",IF(A320=nper,J319+E320,MIN(J319+E320,IF(D320=D319,F319,IF($E$8="Acc Bi-Weekly",ROUND((-PMT(((1+D320/CP)^(CP/12))-1,(nper-A320+1)*12/26,J319))/2,2),IF($E$8="Acc Weekly",ROUND((-PMT(((1+D320/CP)^(CP/12))-1,(nper-A320+1)*12/52,J319))/4,2),ROUND(-PMT(((1+D320/CP)^(CP/periods_per_year))-1,nper-A320+1,J319),2)))))))</f>
        <v>711.32</v>
      </c>
      <c r="G320" s="13">
        <f>IF(OR(A320="",A320&lt;$X$2),"",IF(J319&lt;=F320,0,IF(IF(AND(A320&gt;=$X$2,MOD(A320-$X$2,int)=0),$X$3,0)+F320&gt;=J319+E320,J319+E320-F320,IF(AND(A320&gt;=$X$2,MOD(A320-$X$2,int)=0),$X$3,0)+IF(IF(AND(A320&gt;=$X$2,MOD(A320-$X$2,int)=0),$X$3,0)+IF(MOD(A320-$X$6,periods_per_year)=0,$X$5,0)+F320&lt;J319+E320,IF(MOD(A320-$X$6,periods_per_year)=0,$X$5,0),J319+E320-IF(AND(A320&gt;=$X$2,MOD(A320-$X$2,int)=0),$X$3,0)-F320))))</f>
        <v>0</v>
      </c>
      <c r="H320" s="14"/>
      <c r="I320" s="13">
        <f t="shared" si="36"/>
        <v>681.7600000000001</v>
      </c>
      <c r="J320" s="13">
        <f t="shared" si="37"/>
        <v>11141.579999999922</v>
      </c>
      <c r="M320" s="17">
        <f>IF(S319="","",IF(OR(M319&gt;=nper,ROUND(S319,2)&lt;=0),"",M319+1))</f>
        <v>277</v>
      </c>
      <c r="N320" s="18">
        <f>IF(M320="","",IF(OR(periods_per_year=26,periods_per_year=52),IF(periods_per_year=26,IF(M320=1,fpdate,N319+14),IF(periods_per_year=52,IF(M320=1,fpdate,N319+7),"n/a")),IF(periods_per_year=24,DATE(YEAR(fpdate),MONTH(fpdate)+(M320-1)/2+IF(AND(DAY(fpdate)&gt;=15,MOD(M320,2)=0),1,0),IF(MOD(M320,2)=0,IF(DAY(fpdate)&gt;=15,DAY(fpdate)-14,DAY(fpdate)+14),DAY(fpdate))),IF(DAY(DATE(YEAR(fpdate),MONTH(fpdate)+M320-1,DAY(fpdate)))&lt;&gt;DAY(fpdate),DATE(YEAR(fpdate),MONTH(fpdate)+M320,0),DATE(YEAR(fpdate),MONTH(fpdate)+M320-1,DAY(fpdate))))))</f>
        <v>51867</v>
      </c>
      <c r="O320" s="19">
        <f>IF(M320="","",IF(variable,IF(M320&lt;MortgageCalculator!$I$18*periods_per_year,start_rate,IF(MortgageCalculator!$I$22&gt;=0,MIN(MortgageCalculator!$I$19,start_rate+MortgageCalculator!$I$22*ROUNDUP((M320-MortgageCalculator!$I$18*periods_per_year)/MortgageCalculator!$I$21,0)),MAX(MortgageCalculator!$I$20,start_rate+MortgageCalculator!$I$22*ROUNDUP((M320-MortgageCalculator!$I$18*periods_per_year)/MortgageCalculator!$I$21,0)))),start_rate))</f>
        <v>0.03</v>
      </c>
      <c r="P320" s="20">
        <f>IF(M320="","",ROUND((((1+O320/CP)^(CP/periods_per_year))-1)*S319,2))</f>
        <v>41.37</v>
      </c>
      <c r="Q320" s="20">
        <f>IF(M320="","",IF(M320=nper,S319+P320,MIN(S319+P320,IF(O320=O319,Q319,ROUND(-PMT(((1+O320/CP)^(CP/periods_per_year))-1,nper-M320+1,S319),2)))))</f>
        <v>711.32</v>
      </c>
      <c r="R320" s="20">
        <f t="shared" si="38"/>
        <v>669.95</v>
      </c>
      <c r="S320" s="20">
        <f t="shared" si="39"/>
        <v>15878.349999999922</v>
      </c>
    </row>
    <row r="321" spans="1:19" x14ac:dyDescent="0.2">
      <c r="A321" s="10">
        <f t="shared" si="32"/>
        <v>285</v>
      </c>
      <c r="B321" s="11">
        <f t="shared" si="33"/>
        <v>52110</v>
      </c>
      <c r="C321" s="15" t="str">
        <f t="shared" si="34"/>
        <v/>
      </c>
      <c r="D321" s="12">
        <f>IF(A321="","",IF(variable,IF(OR(A321=1,A321&lt;$I$18*periods_per_year),start_rate,MIN($I$19,IF(MOD(A321-1,$I$21)=0,MAX($I$20,D320+$I$22),D320))),start_rate))</f>
        <v>0.03</v>
      </c>
      <c r="E321" s="13">
        <f t="shared" si="35"/>
        <v>27.85</v>
      </c>
      <c r="F321" s="13">
        <f>IF(A321="","",IF(A321=nper,J320+E321,MIN(J320+E321,IF(D321=D320,F320,IF($E$8="Acc Bi-Weekly",ROUND((-PMT(((1+D321/CP)^(CP/12))-1,(nper-A321+1)*12/26,J320))/2,2),IF($E$8="Acc Weekly",ROUND((-PMT(((1+D321/CP)^(CP/12))-1,(nper-A321+1)*12/52,J320))/4,2),ROUND(-PMT(((1+D321/CP)^(CP/periods_per_year))-1,nper-A321+1,J320),2)))))))</f>
        <v>711.32</v>
      </c>
      <c r="G321" s="13">
        <f>IF(OR(A321="",A321&lt;$X$2),"",IF(J320&lt;=F321,0,IF(IF(AND(A321&gt;=$X$2,MOD(A321-$X$2,int)=0),$X$3,0)+F321&gt;=J320+E321,J320+E321-F321,IF(AND(A321&gt;=$X$2,MOD(A321-$X$2,int)=0),$X$3,0)+IF(IF(AND(A321&gt;=$X$2,MOD(A321-$X$2,int)=0),$X$3,0)+IF(MOD(A321-$X$6,periods_per_year)=0,$X$5,0)+F321&lt;J320+E321,IF(MOD(A321-$X$6,periods_per_year)=0,$X$5,0),J320+E321-IF(AND(A321&gt;=$X$2,MOD(A321-$X$2,int)=0),$X$3,0)-F321))))</f>
        <v>0</v>
      </c>
      <c r="H321" s="14"/>
      <c r="I321" s="13">
        <f t="shared" si="36"/>
        <v>683.47</v>
      </c>
      <c r="J321" s="13">
        <f t="shared" si="37"/>
        <v>10458.109999999922</v>
      </c>
      <c r="M321" s="17">
        <f>IF(S320="","",IF(OR(M320&gt;=nper,ROUND(S320,2)&lt;=0),"",M320+1))</f>
        <v>278</v>
      </c>
      <c r="N321" s="18">
        <f>IF(M321="","",IF(OR(periods_per_year=26,periods_per_year=52),IF(periods_per_year=26,IF(M321=1,fpdate,N320+14),IF(periods_per_year=52,IF(M321=1,fpdate,N320+7),"n/a")),IF(periods_per_year=24,DATE(YEAR(fpdate),MONTH(fpdate)+(M321-1)/2+IF(AND(DAY(fpdate)&gt;=15,MOD(M321,2)=0),1,0),IF(MOD(M321,2)=0,IF(DAY(fpdate)&gt;=15,DAY(fpdate)-14,DAY(fpdate)+14),DAY(fpdate))),IF(DAY(DATE(YEAR(fpdate),MONTH(fpdate)+M321-1,DAY(fpdate)))&lt;&gt;DAY(fpdate),DATE(YEAR(fpdate),MONTH(fpdate)+M321,0),DATE(YEAR(fpdate),MONTH(fpdate)+M321-1,DAY(fpdate))))))</f>
        <v>51898</v>
      </c>
      <c r="O321" s="19">
        <f>IF(M321="","",IF(variable,IF(M321&lt;MortgageCalculator!$I$18*periods_per_year,start_rate,IF(MortgageCalculator!$I$22&gt;=0,MIN(MortgageCalculator!$I$19,start_rate+MortgageCalculator!$I$22*ROUNDUP((M321-MortgageCalculator!$I$18*periods_per_year)/MortgageCalculator!$I$21,0)),MAX(MortgageCalculator!$I$20,start_rate+MortgageCalculator!$I$22*ROUNDUP((M321-MortgageCalculator!$I$18*periods_per_year)/MortgageCalculator!$I$21,0)))),start_rate))</f>
        <v>0.03</v>
      </c>
      <c r="P321" s="20">
        <f>IF(M321="","",ROUND((((1+O321/CP)^(CP/periods_per_year))-1)*S320,2))</f>
        <v>39.700000000000003</v>
      </c>
      <c r="Q321" s="20">
        <f>IF(M321="","",IF(M321=nper,S320+P321,MIN(S320+P321,IF(O321=O320,Q320,ROUND(-PMT(((1+O321/CP)^(CP/periods_per_year))-1,nper-M321+1,S320),2)))))</f>
        <v>711.32</v>
      </c>
      <c r="R321" s="20">
        <f t="shared" si="38"/>
        <v>671.62</v>
      </c>
      <c r="S321" s="20">
        <f t="shared" si="39"/>
        <v>15206.729999999921</v>
      </c>
    </row>
    <row r="322" spans="1:19" x14ac:dyDescent="0.2">
      <c r="A322" s="10">
        <f t="shared" si="32"/>
        <v>286</v>
      </c>
      <c r="B322" s="11">
        <f t="shared" si="33"/>
        <v>52140</v>
      </c>
      <c r="C322" s="15" t="str">
        <f t="shared" si="34"/>
        <v/>
      </c>
      <c r="D322" s="12">
        <f>IF(A322="","",IF(variable,IF(OR(A322=1,A322&lt;$I$18*periods_per_year),start_rate,MIN($I$19,IF(MOD(A322-1,$I$21)=0,MAX($I$20,D321+$I$22),D321))),start_rate))</f>
        <v>0.03</v>
      </c>
      <c r="E322" s="13">
        <f t="shared" si="35"/>
        <v>26.15</v>
      </c>
      <c r="F322" s="13">
        <f>IF(A322="","",IF(A322=nper,J321+E322,MIN(J321+E322,IF(D322=D321,F321,IF($E$8="Acc Bi-Weekly",ROUND((-PMT(((1+D322/CP)^(CP/12))-1,(nper-A322+1)*12/26,J321))/2,2),IF($E$8="Acc Weekly",ROUND((-PMT(((1+D322/CP)^(CP/12))-1,(nper-A322+1)*12/52,J321))/4,2),ROUND(-PMT(((1+D322/CP)^(CP/periods_per_year))-1,nper-A322+1,J321),2)))))))</f>
        <v>711.32</v>
      </c>
      <c r="G322" s="13">
        <f>IF(OR(A322="",A322&lt;$X$2),"",IF(J321&lt;=F322,0,IF(IF(AND(A322&gt;=$X$2,MOD(A322-$X$2,int)=0),$X$3,0)+F322&gt;=J321+E322,J321+E322-F322,IF(AND(A322&gt;=$X$2,MOD(A322-$X$2,int)=0),$X$3,0)+IF(IF(AND(A322&gt;=$X$2,MOD(A322-$X$2,int)=0),$X$3,0)+IF(MOD(A322-$X$6,periods_per_year)=0,$X$5,0)+F322&lt;J321+E322,IF(MOD(A322-$X$6,periods_per_year)=0,$X$5,0),J321+E322-IF(AND(A322&gt;=$X$2,MOD(A322-$X$2,int)=0),$X$3,0)-F322))))</f>
        <v>0</v>
      </c>
      <c r="H322" s="14"/>
      <c r="I322" s="13">
        <f t="shared" si="36"/>
        <v>685.17000000000007</v>
      </c>
      <c r="J322" s="13">
        <f t="shared" si="37"/>
        <v>9772.9399999999223</v>
      </c>
      <c r="M322" s="17">
        <f>IF(S321="","",IF(OR(M321&gt;=nper,ROUND(S321,2)&lt;=0),"",M321+1))</f>
        <v>279</v>
      </c>
      <c r="N322" s="18">
        <f>IF(M322="","",IF(OR(periods_per_year=26,periods_per_year=52),IF(periods_per_year=26,IF(M322=1,fpdate,N321+14),IF(periods_per_year=52,IF(M322=1,fpdate,N321+7),"n/a")),IF(periods_per_year=24,DATE(YEAR(fpdate),MONTH(fpdate)+(M322-1)/2+IF(AND(DAY(fpdate)&gt;=15,MOD(M322,2)=0),1,0),IF(MOD(M322,2)=0,IF(DAY(fpdate)&gt;=15,DAY(fpdate)-14,DAY(fpdate)+14),DAY(fpdate))),IF(DAY(DATE(YEAR(fpdate),MONTH(fpdate)+M322-1,DAY(fpdate)))&lt;&gt;DAY(fpdate),DATE(YEAR(fpdate),MONTH(fpdate)+M322,0),DATE(YEAR(fpdate),MONTH(fpdate)+M322-1,DAY(fpdate))))))</f>
        <v>51926</v>
      </c>
      <c r="O322" s="19">
        <f>IF(M322="","",IF(variable,IF(M322&lt;MortgageCalculator!$I$18*periods_per_year,start_rate,IF(MortgageCalculator!$I$22&gt;=0,MIN(MortgageCalculator!$I$19,start_rate+MortgageCalculator!$I$22*ROUNDUP((M322-MortgageCalculator!$I$18*periods_per_year)/MortgageCalculator!$I$21,0)),MAX(MortgageCalculator!$I$20,start_rate+MortgageCalculator!$I$22*ROUNDUP((M322-MortgageCalculator!$I$18*periods_per_year)/MortgageCalculator!$I$21,0)))),start_rate))</f>
        <v>0.03</v>
      </c>
      <c r="P322" s="20">
        <f>IF(M322="","",ROUND((((1+O322/CP)^(CP/periods_per_year))-1)*S321,2))</f>
        <v>38.020000000000003</v>
      </c>
      <c r="Q322" s="20">
        <f>IF(M322="","",IF(M322=nper,S321+P322,MIN(S321+P322,IF(O322=O321,Q321,ROUND(-PMT(((1+O322/CP)^(CP/periods_per_year))-1,nper-M322+1,S321),2)))))</f>
        <v>711.32</v>
      </c>
      <c r="R322" s="20">
        <f t="shared" si="38"/>
        <v>673.30000000000007</v>
      </c>
      <c r="S322" s="20">
        <f t="shared" si="39"/>
        <v>14533.429999999922</v>
      </c>
    </row>
    <row r="323" spans="1:19" x14ac:dyDescent="0.2">
      <c r="A323" s="10">
        <f t="shared" si="32"/>
        <v>287</v>
      </c>
      <c r="B323" s="11">
        <f t="shared" si="33"/>
        <v>52171</v>
      </c>
      <c r="C323" s="15" t="str">
        <f t="shared" si="34"/>
        <v/>
      </c>
      <c r="D323" s="12">
        <f>IF(A323="","",IF(variable,IF(OR(A323=1,A323&lt;$I$18*periods_per_year),start_rate,MIN($I$19,IF(MOD(A323-1,$I$21)=0,MAX($I$20,D322+$I$22),D322))),start_rate))</f>
        <v>0.03</v>
      </c>
      <c r="E323" s="13">
        <f t="shared" si="35"/>
        <v>24.43</v>
      </c>
      <c r="F323" s="13">
        <f>IF(A323="","",IF(A323=nper,J322+E323,MIN(J322+E323,IF(D323=D322,F322,IF($E$8="Acc Bi-Weekly",ROUND((-PMT(((1+D323/CP)^(CP/12))-1,(nper-A323+1)*12/26,J322))/2,2),IF($E$8="Acc Weekly",ROUND((-PMT(((1+D323/CP)^(CP/12))-1,(nper-A323+1)*12/52,J322))/4,2),ROUND(-PMT(((1+D323/CP)^(CP/periods_per_year))-1,nper-A323+1,J322),2)))))))</f>
        <v>711.32</v>
      </c>
      <c r="G323" s="13">
        <f>IF(OR(A323="",A323&lt;$X$2),"",IF(J322&lt;=F323,0,IF(IF(AND(A323&gt;=$X$2,MOD(A323-$X$2,int)=0),$X$3,0)+F323&gt;=J322+E323,J322+E323-F323,IF(AND(A323&gt;=$X$2,MOD(A323-$X$2,int)=0),$X$3,0)+IF(IF(AND(A323&gt;=$X$2,MOD(A323-$X$2,int)=0),$X$3,0)+IF(MOD(A323-$X$6,periods_per_year)=0,$X$5,0)+F323&lt;J322+E323,IF(MOD(A323-$X$6,periods_per_year)=0,$X$5,0),J322+E323-IF(AND(A323&gt;=$X$2,MOD(A323-$X$2,int)=0),$X$3,0)-F323))))</f>
        <v>0</v>
      </c>
      <c r="H323" s="14"/>
      <c r="I323" s="13">
        <f t="shared" si="36"/>
        <v>686.8900000000001</v>
      </c>
      <c r="J323" s="13">
        <f t="shared" si="37"/>
        <v>9086.0499999999229</v>
      </c>
      <c r="M323" s="17">
        <f>IF(S322="","",IF(OR(M322&gt;=nper,ROUND(S322,2)&lt;=0),"",M322+1))</f>
        <v>280</v>
      </c>
      <c r="N323" s="18">
        <f>IF(M323="","",IF(OR(periods_per_year=26,periods_per_year=52),IF(periods_per_year=26,IF(M323=1,fpdate,N322+14),IF(periods_per_year=52,IF(M323=1,fpdate,N322+7),"n/a")),IF(periods_per_year=24,DATE(YEAR(fpdate),MONTH(fpdate)+(M323-1)/2+IF(AND(DAY(fpdate)&gt;=15,MOD(M323,2)=0),1,0),IF(MOD(M323,2)=0,IF(DAY(fpdate)&gt;=15,DAY(fpdate)-14,DAY(fpdate)+14),DAY(fpdate))),IF(DAY(DATE(YEAR(fpdate),MONTH(fpdate)+M323-1,DAY(fpdate)))&lt;&gt;DAY(fpdate),DATE(YEAR(fpdate),MONTH(fpdate)+M323,0),DATE(YEAR(fpdate),MONTH(fpdate)+M323-1,DAY(fpdate))))))</f>
        <v>51957</v>
      </c>
      <c r="O323" s="19">
        <f>IF(M323="","",IF(variable,IF(M323&lt;MortgageCalculator!$I$18*periods_per_year,start_rate,IF(MortgageCalculator!$I$22&gt;=0,MIN(MortgageCalculator!$I$19,start_rate+MortgageCalculator!$I$22*ROUNDUP((M323-MortgageCalculator!$I$18*periods_per_year)/MortgageCalculator!$I$21,0)),MAX(MortgageCalculator!$I$20,start_rate+MortgageCalculator!$I$22*ROUNDUP((M323-MortgageCalculator!$I$18*periods_per_year)/MortgageCalculator!$I$21,0)))),start_rate))</f>
        <v>0.03</v>
      </c>
      <c r="P323" s="20">
        <f>IF(M323="","",ROUND((((1+O323/CP)^(CP/periods_per_year))-1)*S322,2))</f>
        <v>36.33</v>
      </c>
      <c r="Q323" s="20">
        <f>IF(M323="","",IF(M323=nper,S322+P323,MIN(S322+P323,IF(O323=O322,Q322,ROUND(-PMT(((1+O323/CP)^(CP/periods_per_year))-1,nper-M323+1,S322),2)))))</f>
        <v>711.32</v>
      </c>
      <c r="R323" s="20">
        <f t="shared" si="38"/>
        <v>674.99</v>
      </c>
      <c r="S323" s="20">
        <f t="shared" si="39"/>
        <v>13858.439999999922</v>
      </c>
    </row>
    <row r="324" spans="1:19" x14ac:dyDescent="0.2">
      <c r="A324" s="10">
        <f t="shared" si="32"/>
        <v>288</v>
      </c>
      <c r="B324" s="11">
        <f t="shared" si="33"/>
        <v>52201</v>
      </c>
      <c r="C324" s="15">
        <f t="shared" si="34"/>
        <v>24</v>
      </c>
      <c r="D324" s="12">
        <f>IF(A324="","",IF(variable,IF(OR(A324=1,A324&lt;$I$18*periods_per_year),start_rate,MIN($I$19,IF(MOD(A324-1,$I$21)=0,MAX($I$20,D323+$I$22),D323))),start_rate))</f>
        <v>0.03</v>
      </c>
      <c r="E324" s="13">
        <f t="shared" si="35"/>
        <v>22.72</v>
      </c>
      <c r="F324" s="13">
        <f>IF(A324="","",IF(A324=nper,J323+E324,MIN(J323+E324,IF(D324=D323,F323,IF($E$8="Acc Bi-Weekly",ROUND((-PMT(((1+D324/CP)^(CP/12))-1,(nper-A324+1)*12/26,J323))/2,2),IF($E$8="Acc Weekly",ROUND((-PMT(((1+D324/CP)^(CP/12))-1,(nper-A324+1)*12/52,J323))/4,2),ROUND(-PMT(((1+D324/CP)^(CP/periods_per_year))-1,nper-A324+1,J323),2)))))))</f>
        <v>711.32</v>
      </c>
      <c r="G324" s="13">
        <f>IF(OR(A324="",A324&lt;$X$2),"",IF(J323&lt;=F324,0,IF(IF(AND(A324&gt;=$X$2,MOD(A324-$X$2,int)=0),$X$3,0)+F324&gt;=J323+E324,J323+E324-F324,IF(AND(A324&gt;=$X$2,MOD(A324-$X$2,int)=0),$X$3,0)+IF(IF(AND(A324&gt;=$X$2,MOD(A324-$X$2,int)=0),$X$3,0)+IF(MOD(A324-$X$6,periods_per_year)=0,$X$5,0)+F324&lt;J323+E324,IF(MOD(A324-$X$6,periods_per_year)=0,$X$5,0),J323+E324-IF(AND(A324&gt;=$X$2,MOD(A324-$X$2,int)=0),$X$3,0)-F324))))</f>
        <v>0</v>
      </c>
      <c r="H324" s="14"/>
      <c r="I324" s="13">
        <f t="shared" si="36"/>
        <v>688.6</v>
      </c>
      <c r="J324" s="13">
        <f t="shared" si="37"/>
        <v>8397.4499999999225</v>
      </c>
      <c r="M324" s="17">
        <f>IF(S323="","",IF(OR(M323&gt;=nper,ROUND(S323,2)&lt;=0),"",M323+1))</f>
        <v>281</v>
      </c>
      <c r="N324" s="18">
        <f>IF(M324="","",IF(OR(periods_per_year=26,periods_per_year=52),IF(periods_per_year=26,IF(M324=1,fpdate,N323+14),IF(periods_per_year=52,IF(M324=1,fpdate,N323+7),"n/a")),IF(periods_per_year=24,DATE(YEAR(fpdate),MONTH(fpdate)+(M324-1)/2+IF(AND(DAY(fpdate)&gt;=15,MOD(M324,2)=0),1,0),IF(MOD(M324,2)=0,IF(DAY(fpdate)&gt;=15,DAY(fpdate)-14,DAY(fpdate)+14),DAY(fpdate))),IF(DAY(DATE(YEAR(fpdate),MONTH(fpdate)+M324-1,DAY(fpdate)))&lt;&gt;DAY(fpdate),DATE(YEAR(fpdate),MONTH(fpdate)+M324,0),DATE(YEAR(fpdate),MONTH(fpdate)+M324-1,DAY(fpdate))))))</f>
        <v>51987</v>
      </c>
      <c r="O324" s="19">
        <f>IF(M324="","",IF(variable,IF(M324&lt;MortgageCalculator!$I$18*periods_per_year,start_rate,IF(MortgageCalculator!$I$22&gt;=0,MIN(MortgageCalculator!$I$19,start_rate+MortgageCalculator!$I$22*ROUNDUP((M324-MortgageCalculator!$I$18*periods_per_year)/MortgageCalculator!$I$21,0)),MAX(MortgageCalculator!$I$20,start_rate+MortgageCalculator!$I$22*ROUNDUP((M324-MortgageCalculator!$I$18*periods_per_year)/MortgageCalculator!$I$21,0)))),start_rate))</f>
        <v>0.03</v>
      </c>
      <c r="P324" s="20">
        <f>IF(M324="","",ROUND((((1+O324/CP)^(CP/periods_per_year))-1)*S323,2))</f>
        <v>34.65</v>
      </c>
      <c r="Q324" s="20">
        <f>IF(M324="","",IF(M324=nper,S323+P324,MIN(S323+P324,IF(O324=O323,Q323,ROUND(-PMT(((1+O324/CP)^(CP/periods_per_year))-1,nper-M324+1,S323),2)))))</f>
        <v>711.32</v>
      </c>
      <c r="R324" s="20">
        <f t="shared" si="38"/>
        <v>676.67000000000007</v>
      </c>
      <c r="S324" s="20">
        <f t="shared" si="39"/>
        <v>13181.769999999922</v>
      </c>
    </row>
    <row r="325" spans="1:19" x14ac:dyDescent="0.2">
      <c r="A325" s="10">
        <f t="shared" si="32"/>
        <v>289</v>
      </c>
      <c r="B325" s="11">
        <f t="shared" si="33"/>
        <v>52232</v>
      </c>
      <c r="C325" s="15" t="str">
        <f t="shared" si="34"/>
        <v/>
      </c>
      <c r="D325" s="12">
        <f>IF(A325="","",IF(variable,IF(OR(A325=1,A325&lt;$I$18*periods_per_year),start_rate,MIN($I$19,IF(MOD(A325-1,$I$21)=0,MAX($I$20,D324+$I$22),D324))),start_rate))</f>
        <v>0.03</v>
      </c>
      <c r="E325" s="13">
        <f t="shared" si="35"/>
        <v>20.99</v>
      </c>
      <c r="F325" s="13">
        <f>IF(A325="","",IF(A325=nper,J324+E325,MIN(J324+E325,IF(D325=D324,F324,IF($E$8="Acc Bi-Weekly",ROUND((-PMT(((1+D325/CP)^(CP/12))-1,(nper-A325+1)*12/26,J324))/2,2),IF($E$8="Acc Weekly",ROUND((-PMT(((1+D325/CP)^(CP/12))-1,(nper-A325+1)*12/52,J324))/4,2),ROUND(-PMT(((1+D325/CP)^(CP/periods_per_year))-1,nper-A325+1,J324),2)))))))</f>
        <v>711.32</v>
      </c>
      <c r="G325" s="13">
        <f>IF(OR(A325="",A325&lt;$X$2),"",IF(J324&lt;=F325,0,IF(IF(AND(A325&gt;=$X$2,MOD(A325-$X$2,int)=0),$X$3,0)+F325&gt;=J324+E325,J324+E325-F325,IF(AND(A325&gt;=$X$2,MOD(A325-$X$2,int)=0),$X$3,0)+IF(IF(AND(A325&gt;=$X$2,MOD(A325-$X$2,int)=0),$X$3,0)+IF(MOD(A325-$X$6,periods_per_year)=0,$X$5,0)+F325&lt;J324+E325,IF(MOD(A325-$X$6,periods_per_year)=0,$X$5,0),J324+E325-IF(AND(A325&gt;=$X$2,MOD(A325-$X$2,int)=0),$X$3,0)-F325))))</f>
        <v>0</v>
      </c>
      <c r="H325" s="14"/>
      <c r="I325" s="13">
        <f t="shared" si="36"/>
        <v>690.33</v>
      </c>
      <c r="J325" s="13">
        <f t="shared" si="37"/>
        <v>7707.1199999999226</v>
      </c>
      <c r="M325" s="17">
        <f>IF(S324="","",IF(OR(M324&gt;=nper,ROUND(S324,2)&lt;=0),"",M324+1))</f>
        <v>282</v>
      </c>
      <c r="N325" s="18">
        <f>IF(M325="","",IF(OR(periods_per_year=26,periods_per_year=52),IF(periods_per_year=26,IF(M325=1,fpdate,N324+14),IF(periods_per_year=52,IF(M325=1,fpdate,N324+7),"n/a")),IF(periods_per_year=24,DATE(YEAR(fpdate),MONTH(fpdate)+(M325-1)/2+IF(AND(DAY(fpdate)&gt;=15,MOD(M325,2)=0),1,0),IF(MOD(M325,2)=0,IF(DAY(fpdate)&gt;=15,DAY(fpdate)-14,DAY(fpdate)+14),DAY(fpdate))),IF(DAY(DATE(YEAR(fpdate),MONTH(fpdate)+M325-1,DAY(fpdate)))&lt;&gt;DAY(fpdate),DATE(YEAR(fpdate),MONTH(fpdate)+M325,0),DATE(YEAR(fpdate),MONTH(fpdate)+M325-1,DAY(fpdate))))))</f>
        <v>52018</v>
      </c>
      <c r="O325" s="19">
        <f>IF(M325="","",IF(variable,IF(M325&lt;MortgageCalculator!$I$18*periods_per_year,start_rate,IF(MortgageCalculator!$I$22&gt;=0,MIN(MortgageCalculator!$I$19,start_rate+MortgageCalculator!$I$22*ROUNDUP((M325-MortgageCalculator!$I$18*periods_per_year)/MortgageCalculator!$I$21,0)),MAX(MortgageCalculator!$I$20,start_rate+MortgageCalculator!$I$22*ROUNDUP((M325-MortgageCalculator!$I$18*periods_per_year)/MortgageCalculator!$I$21,0)))),start_rate))</f>
        <v>0.03</v>
      </c>
      <c r="P325" s="20">
        <f>IF(M325="","",ROUND((((1+O325/CP)^(CP/periods_per_year))-1)*S324,2))</f>
        <v>32.950000000000003</v>
      </c>
      <c r="Q325" s="20">
        <f>IF(M325="","",IF(M325=nper,S324+P325,MIN(S324+P325,IF(O325=O324,Q324,ROUND(-PMT(((1+O325/CP)^(CP/periods_per_year))-1,nper-M325+1,S324),2)))))</f>
        <v>711.32</v>
      </c>
      <c r="R325" s="20">
        <f t="shared" si="38"/>
        <v>678.37</v>
      </c>
      <c r="S325" s="20">
        <f t="shared" si="39"/>
        <v>12503.399999999921</v>
      </c>
    </row>
    <row r="326" spans="1:19" x14ac:dyDescent="0.2">
      <c r="A326" s="10">
        <f t="shared" si="32"/>
        <v>290</v>
      </c>
      <c r="B326" s="11">
        <f t="shared" si="33"/>
        <v>52263</v>
      </c>
      <c r="C326" s="15" t="str">
        <f t="shared" si="34"/>
        <v/>
      </c>
      <c r="D326" s="12">
        <f>IF(A326="","",IF(variable,IF(OR(A326=1,A326&lt;$I$18*periods_per_year),start_rate,MIN($I$19,IF(MOD(A326-1,$I$21)=0,MAX($I$20,D325+$I$22),D325))),start_rate))</f>
        <v>0.03</v>
      </c>
      <c r="E326" s="13">
        <f t="shared" si="35"/>
        <v>19.27</v>
      </c>
      <c r="F326" s="13">
        <f>IF(A326="","",IF(A326=nper,J325+E326,MIN(J325+E326,IF(D326=D325,F325,IF($E$8="Acc Bi-Weekly",ROUND((-PMT(((1+D326/CP)^(CP/12))-1,(nper-A326+1)*12/26,J325))/2,2),IF($E$8="Acc Weekly",ROUND((-PMT(((1+D326/CP)^(CP/12))-1,(nper-A326+1)*12/52,J325))/4,2),ROUND(-PMT(((1+D326/CP)^(CP/periods_per_year))-1,nper-A326+1,J325),2)))))))</f>
        <v>711.32</v>
      </c>
      <c r="G326" s="13">
        <f>IF(OR(A326="",A326&lt;$X$2),"",IF(J325&lt;=F326,0,IF(IF(AND(A326&gt;=$X$2,MOD(A326-$X$2,int)=0),$X$3,0)+F326&gt;=J325+E326,J325+E326-F326,IF(AND(A326&gt;=$X$2,MOD(A326-$X$2,int)=0),$X$3,0)+IF(IF(AND(A326&gt;=$X$2,MOD(A326-$X$2,int)=0),$X$3,0)+IF(MOD(A326-$X$6,periods_per_year)=0,$X$5,0)+F326&lt;J325+E326,IF(MOD(A326-$X$6,periods_per_year)=0,$X$5,0),J325+E326-IF(AND(A326&gt;=$X$2,MOD(A326-$X$2,int)=0),$X$3,0)-F326))))</f>
        <v>0</v>
      </c>
      <c r="H326" s="14"/>
      <c r="I326" s="13">
        <f t="shared" si="36"/>
        <v>692.05000000000007</v>
      </c>
      <c r="J326" s="13">
        <f t="shared" si="37"/>
        <v>7015.0699999999224</v>
      </c>
      <c r="M326" s="17">
        <f>IF(S325="","",IF(OR(M325&gt;=nper,ROUND(S325,2)&lt;=0),"",M325+1))</f>
        <v>283</v>
      </c>
      <c r="N326" s="18">
        <f>IF(M326="","",IF(OR(periods_per_year=26,periods_per_year=52),IF(periods_per_year=26,IF(M326=1,fpdate,N325+14),IF(periods_per_year=52,IF(M326=1,fpdate,N325+7),"n/a")),IF(periods_per_year=24,DATE(YEAR(fpdate),MONTH(fpdate)+(M326-1)/2+IF(AND(DAY(fpdate)&gt;=15,MOD(M326,2)=0),1,0),IF(MOD(M326,2)=0,IF(DAY(fpdate)&gt;=15,DAY(fpdate)-14,DAY(fpdate)+14),DAY(fpdate))),IF(DAY(DATE(YEAR(fpdate),MONTH(fpdate)+M326-1,DAY(fpdate)))&lt;&gt;DAY(fpdate),DATE(YEAR(fpdate),MONTH(fpdate)+M326,0),DATE(YEAR(fpdate),MONTH(fpdate)+M326-1,DAY(fpdate))))))</f>
        <v>52048</v>
      </c>
      <c r="O326" s="19">
        <f>IF(M326="","",IF(variable,IF(M326&lt;MortgageCalculator!$I$18*periods_per_year,start_rate,IF(MortgageCalculator!$I$22&gt;=0,MIN(MortgageCalculator!$I$19,start_rate+MortgageCalculator!$I$22*ROUNDUP((M326-MortgageCalculator!$I$18*periods_per_year)/MortgageCalculator!$I$21,0)),MAX(MortgageCalculator!$I$20,start_rate+MortgageCalculator!$I$22*ROUNDUP((M326-MortgageCalculator!$I$18*periods_per_year)/MortgageCalculator!$I$21,0)))),start_rate))</f>
        <v>0.03</v>
      </c>
      <c r="P326" s="20">
        <f>IF(M326="","",ROUND((((1+O326/CP)^(CP/periods_per_year))-1)*S325,2))</f>
        <v>31.26</v>
      </c>
      <c r="Q326" s="20">
        <f>IF(M326="","",IF(M326=nper,S325+P326,MIN(S325+P326,IF(O326=O325,Q325,ROUND(-PMT(((1+O326/CP)^(CP/periods_per_year))-1,nper-M326+1,S325),2)))))</f>
        <v>711.32</v>
      </c>
      <c r="R326" s="20">
        <f t="shared" si="38"/>
        <v>680.06000000000006</v>
      </c>
      <c r="S326" s="20">
        <f t="shared" si="39"/>
        <v>11823.339999999922</v>
      </c>
    </row>
    <row r="327" spans="1:19" x14ac:dyDescent="0.2">
      <c r="A327" s="10">
        <f t="shared" si="32"/>
        <v>291</v>
      </c>
      <c r="B327" s="11">
        <f t="shared" si="33"/>
        <v>52291</v>
      </c>
      <c r="C327" s="15" t="str">
        <f t="shared" si="34"/>
        <v/>
      </c>
      <c r="D327" s="12">
        <f>IF(A327="","",IF(variable,IF(OR(A327=1,A327&lt;$I$18*periods_per_year),start_rate,MIN($I$19,IF(MOD(A327-1,$I$21)=0,MAX($I$20,D326+$I$22),D326))),start_rate))</f>
        <v>0.03</v>
      </c>
      <c r="E327" s="13">
        <f t="shared" si="35"/>
        <v>17.54</v>
      </c>
      <c r="F327" s="13">
        <f>IF(A327="","",IF(A327=nper,J326+E327,MIN(J326+E327,IF(D327=D326,F326,IF($E$8="Acc Bi-Weekly",ROUND((-PMT(((1+D327/CP)^(CP/12))-1,(nper-A327+1)*12/26,J326))/2,2),IF($E$8="Acc Weekly",ROUND((-PMT(((1+D327/CP)^(CP/12))-1,(nper-A327+1)*12/52,J326))/4,2),ROUND(-PMT(((1+D327/CP)^(CP/periods_per_year))-1,nper-A327+1,J326),2)))))))</f>
        <v>711.32</v>
      </c>
      <c r="G327" s="13">
        <f>IF(OR(A327="",A327&lt;$X$2),"",IF(J326&lt;=F327,0,IF(IF(AND(A327&gt;=$X$2,MOD(A327-$X$2,int)=0),$X$3,0)+F327&gt;=J326+E327,J326+E327-F327,IF(AND(A327&gt;=$X$2,MOD(A327-$X$2,int)=0),$X$3,0)+IF(IF(AND(A327&gt;=$X$2,MOD(A327-$X$2,int)=0),$X$3,0)+IF(MOD(A327-$X$6,periods_per_year)=0,$X$5,0)+F327&lt;J326+E327,IF(MOD(A327-$X$6,periods_per_year)=0,$X$5,0),J326+E327-IF(AND(A327&gt;=$X$2,MOD(A327-$X$2,int)=0),$X$3,0)-F327))))</f>
        <v>0</v>
      </c>
      <c r="H327" s="14"/>
      <c r="I327" s="13">
        <f t="shared" si="36"/>
        <v>693.78000000000009</v>
      </c>
      <c r="J327" s="13">
        <f t="shared" si="37"/>
        <v>6321.2899999999227</v>
      </c>
      <c r="M327" s="17">
        <f>IF(S326="","",IF(OR(M326&gt;=nper,ROUND(S326,2)&lt;=0),"",M326+1))</f>
        <v>284</v>
      </c>
      <c r="N327" s="18">
        <f>IF(M327="","",IF(OR(periods_per_year=26,periods_per_year=52),IF(periods_per_year=26,IF(M327=1,fpdate,N326+14),IF(periods_per_year=52,IF(M327=1,fpdate,N326+7),"n/a")),IF(periods_per_year=24,DATE(YEAR(fpdate),MONTH(fpdate)+(M327-1)/2+IF(AND(DAY(fpdate)&gt;=15,MOD(M327,2)=0),1,0),IF(MOD(M327,2)=0,IF(DAY(fpdate)&gt;=15,DAY(fpdate)-14,DAY(fpdate)+14),DAY(fpdate))),IF(DAY(DATE(YEAR(fpdate),MONTH(fpdate)+M327-1,DAY(fpdate)))&lt;&gt;DAY(fpdate),DATE(YEAR(fpdate),MONTH(fpdate)+M327,0),DATE(YEAR(fpdate),MONTH(fpdate)+M327-1,DAY(fpdate))))))</f>
        <v>52079</v>
      </c>
      <c r="O327" s="19">
        <f>IF(M327="","",IF(variable,IF(M327&lt;MortgageCalculator!$I$18*periods_per_year,start_rate,IF(MortgageCalculator!$I$22&gt;=0,MIN(MortgageCalculator!$I$19,start_rate+MortgageCalculator!$I$22*ROUNDUP((M327-MortgageCalculator!$I$18*periods_per_year)/MortgageCalculator!$I$21,0)),MAX(MortgageCalculator!$I$20,start_rate+MortgageCalculator!$I$22*ROUNDUP((M327-MortgageCalculator!$I$18*periods_per_year)/MortgageCalculator!$I$21,0)))),start_rate))</f>
        <v>0.03</v>
      </c>
      <c r="P327" s="20">
        <f>IF(M327="","",ROUND((((1+O327/CP)^(CP/periods_per_year))-1)*S326,2))</f>
        <v>29.56</v>
      </c>
      <c r="Q327" s="20">
        <f>IF(M327="","",IF(M327=nper,S326+P327,MIN(S326+P327,IF(O327=O326,Q326,ROUND(-PMT(((1+O327/CP)^(CP/periods_per_year))-1,nper-M327+1,S326),2)))))</f>
        <v>711.32</v>
      </c>
      <c r="R327" s="20">
        <f t="shared" si="38"/>
        <v>681.7600000000001</v>
      </c>
      <c r="S327" s="20">
        <f t="shared" si="39"/>
        <v>11141.579999999922</v>
      </c>
    </row>
    <row r="328" spans="1:19" x14ac:dyDescent="0.2">
      <c r="A328" s="10">
        <f t="shared" si="32"/>
        <v>292</v>
      </c>
      <c r="B328" s="11">
        <f t="shared" si="33"/>
        <v>52322</v>
      </c>
      <c r="C328" s="15" t="str">
        <f t="shared" si="34"/>
        <v/>
      </c>
      <c r="D328" s="12">
        <f>IF(A328="","",IF(variable,IF(OR(A328=1,A328&lt;$I$18*periods_per_year),start_rate,MIN($I$19,IF(MOD(A328-1,$I$21)=0,MAX($I$20,D327+$I$22),D327))),start_rate))</f>
        <v>0.03</v>
      </c>
      <c r="E328" s="13">
        <f t="shared" si="35"/>
        <v>15.8</v>
      </c>
      <c r="F328" s="13">
        <f>IF(A328="","",IF(A328=nper,J327+E328,MIN(J327+E328,IF(D328=D327,F327,IF($E$8="Acc Bi-Weekly",ROUND((-PMT(((1+D328/CP)^(CP/12))-1,(nper-A328+1)*12/26,J327))/2,2),IF($E$8="Acc Weekly",ROUND((-PMT(((1+D328/CP)^(CP/12))-1,(nper-A328+1)*12/52,J327))/4,2),ROUND(-PMT(((1+D328/CP)^(CP/periods_per_year))-1,nper-A328+1,J327),2)))))))</f>
        <v>711.32</v>
      </c>
      <c r="G328" s="13">
        <f>IF(OR(A328="",A328&lt;$X$2),"",IF(J327&lt;=F328,0,IF(IF(AND(A328&gt;=$X$2,MOD(A328-$X$2,int)=0),$X$3,0)+F328&gt;=J327+E328,J327+E328-F328,IF(AND(A328&gt;=$X$2,MOD(A328-$X$2,int)=0),$X$3,0)+IF(IF(AND(A328&gt;=$X$2,MOD(A328-$X$2,int)=0),$X$3,0)+IF(MOD(A328-$X$6,periods_per_year)=0,$X$5,0)+F328&lt;J327+E328,IF(MOD(A328-$X$6,periods_per_year)=0,$X$5,0),J327+E328-IF(AND(A328&gt;=$X$2,MOD(A328-$X$2,int)=0),$X$3,0)-F328))))</f>
        <v>0</v>
      </c>
      <c r="H328" s="14"/>
      <c r="I328" s="13">
        <f t="shared" si="36"/>
        <v>695.5200000000001</v>
      </c>
      <c r="J328" s="13">
        <f t="shared" si="37"/>
        <v>5625.7699999999222</v>
      </c>
      <c r="M328" s="17">
        <f>IF(S327="","",IF(OR(M327&gt;=nper,ROUND(S327,2)&lt;=0),"",M327+1))</f>
        <v>285</v>
      </c>
      <c r="N328" s="18">
        <f>IF(M328="","",IF(OR(periods_per_year=26,periods_per_year=52),IF(periods_per_year=26,IF(M328=1,fpdate,N327+14),IF(periods_per_year=52,IF(M328=1,fpdate,N327+7),"n/a")),IF(periods_per_year=24,DATE(YEAR(fpdate),MONTH(fpdate)+(M328-1)/2+IF(AND(DAY(fpdate)&gt;=15,MOD(M328,2)=0),1,0),IF(MOD(M328,2)=0,IF(DAY(fpdate)&gt;=15,DAY(fpdate)-14,DAY(fpdate)+14),DAY(fpdate))),IF(DAY(DATE(YEAR(fpdate),MONTH(fpdate)+M328-1,DAY(fpdate)))&lt;&gt;DAY(fpdate),DATE(YEAR(fpdate),MONTH(fpdate)+M328,0),DATE(YEAR(fpdate),MONTH(fpdate)+M328-1,DAY(fpdate))))))</f>
        <v>52110</v>
      </c>
      <c r="O328" s="19">
        <f>IF(M328="","",IF(variable,IF(M328&lt;MortgageCalculator!$I$18*periods_per_year,start_rate,IF(MortgageCalculator!$I$22&gt;=0,MIN(MortgageCalculator!$I$19,start_rate+MortgageCalculator!$I$22*ROUNDUP((M328-MortgageCalculator!$I$18*periods_per_year)/MortgageCalculator!$I$21,0)),MAX(MortgageCalculator!$I$20,start_rate+MortgageCalculator!$I$22*ROUNDUP((M328-MortgageCalculator!$I$18*periods_per_year)/MortgageCalculator!$I$21,0)))),start_rate))</f>
        <v>0.03</v>
      </c>
      <c r="P328" s="20">
        <f>IF(M328="","",ROUND((((1+O328/CP)^(CP/periods_per_year))-1)*S327,2))</f>
        <v>27.85</v>
      </c>
      <c r="Q328" s="20">
        <f>IF(M328="","",IF(M328=nper,S327+P328,MIN(S327+P328,IF(O328=O327,Q327,ROUND(-PMT(((1+O328/CP)^(CP/periods_per_year))-1,nper-M328+1,S327),2)))))</f>
        <v>711.32</v>
      </c>
      <c r="R328" s="20">
        <f t="shared" si="38"/>
        <v>683.47</v>
      </c>
      <c r="S328" s="20">
        <f t="shared" si="39"/>
        <v>10458.109999999922</v>
      </c>
    </row>
    <row r="329" spans="1:19" x14ac:dyDescent="0.2">
      <c r="A329" s="10">
        <f t="shared" si="32"/>
        <v>293</v>
      </c>
      <c r="B329" s="11">
        <f t="shared" si="33"/>
        <v>52352</v>
      </c>
      <c r="C329" s="15" t="str">
        <f t="shared" si="34"/>
        <v/>
      </c>
      <c r="D329" s="12">
        <f>IF(A329="","",IF(variable,IF(OR(A329=1,A329&lt;$I$18*periods_per_year),start_rate,MIN($I$19,IF(MOD(A329-1,$I$21)=0,MAX($I$20,D328+$I$22),D328))),start_rate))</f>
        <v>0.03</v>
      </c>
      <c r="E329" s="13">
        <f t="shared" si="35"/>
        <v>14.06</v>
      </c>
      <c r="F329" s="13">
        <f>IF(A329="","",IF(A329=nper,J328+E329,MIN(J328+E329,IF(D329=D328,F328,IF($E$8="Acc Bi-Weekly",ROUND((-PMT(((1+D329/CP)^(CP/12))-1,(nper-A329+1)*12/26,J328))/2,2),IF($E$8="Acc Weekly",ROUND((-PMT(((1+D329/CP)^(CP/12))-1,(nper-A329+1)*12/52,J328))/4,2),ROUND(-PMT(((1+D329/CP)^(CP/periods_per_year))-1,nper-A329+1,J328),2)))))))</f>
        <v>711.32</v>
      </c>
      <c r="G329" s="13">
        <f>IF(OR(A329="",A329&lt;$X$2),"",IF(J328&lt;=F329,0,IF(IF(AND(A329&gt;=$X$2,MOD(A329-$X$2,int)=0),$X$3,0)+F329&gt;=J328+E329,J328+E329-F329,IF(AND(A329&gt;=$X$2,MOD(A329-$X$2,int)=0),$X$3,0)+IF(IF(AND(A329&gt;=$X$2,MOD(A329-$X$2,int)=0),$X$3,0)+IF(MOD(A329-$X$6,periods_per_year)=0,$X$5,0)+F329&lt;J328+E329,IF(MOD(A329-$X$6,periods_per_year)=0,$X$5,0),J328+E329-IF(AND(A329&gt;=$X$2,MOD(A329-$X$2,int)=0),$X$3,0)-F329))))</f>
        <v>0</v>
      </c>
      <c r="H329" s="14"/>
      <c r="I329" s="13">
        <f t="shared" si="36"/>
        <v>697.2600000000001</v>
      </c>
      <c r="J329" s="13">
        <f t="shared" si="37"/>
        <v>4928.509999999922</v>
      </c>
      <c r="M329" s="17">
        <f>IF(S328="","",IF(OR(M328&gt;=nper,ROUND(S328,2)&lt;=0),"",M328+1))</f>
        <v>286</v>
      </c>
      <c r="N329" s="18">
        <f>IF(M329="","",IF(OR(periods_per_year=26,periods_per_year=52),IF(periods_per_year=26,IF(M329=1,fpdate,N328+14),IF(periods_per_year=52,IF(M329=1,fpdate,N328+7),"n/a")),IF(periods_per_year=24,DATE(YEAR(fpdate),MONTH(fpdate)+(M329-1)/2+IF(AND(DAY(fpdate)&gt;=15,MOD(M329,2)=0),1,0),IF(MOD(M329,2)=0,IF(DAY(fpdate)&gt;=15,DAY(fpdate)-14,DAY(fpdate)+14),DAY(fpdate))),IF(DAY(DATE(YEAR(fpdate),MONTH(fpdate)+M329-1,DAY(fpdate)))&lt;&gt;DAY(fpdate),DATE(YEAR(fpdate),MONTH(fpdate)+M329,0),DATE(YEAR(fpdate),MONTH(fpdate)+M329-1,DAY(fpdate))))))</f>
        <v>52140</v>
      </c>
      <c r="O329" s="19">
        <f>IF(M329="","",IF(variable,IF(M329&lt;MortgageCalculator!$I$18*periods_per_year,start_rate,IF(MortgageCalculator!$I$22&gt;=0,MIN(MortgageCalculator!$I$19,start_rate+MortgageCalculator!$I$22*ROUNDUP((M329-MortgageCalculator!$I$18*periods_per_year)/MortgageCalculator!$I$21,0)),MAX(MortgageCalculator!$I$20,start_rate+MortgageCalculator!$I$22*ROUNDUP((M329-MortgageCalculator!$I$18*periods_per_year)/MortgageCalculator!$I$21,0)))),start_rate))</f>
        <v>0.03</v>
      </c>
      <c r="P329" s="20">
        <f>IF(M329="","",ROUND((((1+O329/CP)^(CP/periods_per_year))-1)*S328,2))</f>
        <v>26.15</v>
      </c>
      <c r="Q329" s="20">
        <f>IF(M329="","",IF(M329=nper,S328+P329,MIN(S328+P329,IF(O329=O328,Q328,ROUND(-PMT(((1+O329/CP)^(CP/periods_per_year))-1,nper-M329+1,S328),2)))))</f>
        <v>711.32</v>
      </c>
      <c r="R329" s="20">
        <f t="shared" si="38"/>
        <v>685.17000000000007</v>
      </c>
      <c r="S329" s="20">
        <f t="shared" si="39"/>
        <v>9772.9399999999223</v>
      </c>
    </row>
    <row r="330" spans="1:19" x14ac:dyDescent="0.2">
      <c r="A330" s="10">
        <f t="shared" si="32"/>
        <v>294</v>
      </c>
      <c r="B330" s="11">
        <f t="shared" si="33"/>
        <v>52383</v>
      </c>
      <c r="C330" s="15" t="str">
        <f t="shared" si="34"/>
        <v/>
      </c>
      <c r="D330" s="12">
        <f>IF(A330="","",IF(variable,IF(OR(A330=1,A330&lt;$I$18*periods_per_year),start_rate,MIN($I$19,IF(MOD(A330-1,$I$21)=0,MAX($I$20,D329+$I$22),D329))),start_rate))</f>
        <v>0.03</v>
      </c>
      <c r="E330" s="13">
        <f t="shared" si="35"/>
        <v>12.32</v>
      </c>
      <c r="F330" s="13">
        <f>IF(A330="","",IF(A330=nper,J329+E330,MIN(J329+E330,IF(D330=D329,F329,IF($E$8="Acc Bi-Weekly",ROUND((-PMT(((1+D330/CP)^(CP/12))-1,(nper-A330+1)*12/26,J329))/2,2),IF($E$8="Acc Weekly",ROUND((-PMT(((1+D330/CP)^(CP/12))-1,(nper-A330+1)*12/52,J329))/4,2),ROUND(-PMT(((1+D330/CP)^(CP/periods_per_year))-1,nper-A330+1,J329),2)))))))</f>
        <v>711.32</v>
      </c>
      <c r="G330" s="13">
        <f>IF(OR(A330="",A330&lt;$X$2),"",IF(J329&lt;=F330,0,IF(IF(AND(A330&gt;=$X$2,MOD(A330-$X$2,int)=0),$X$3,0)+F330&gt;=J329+E330,J329+E330-F330,IF(AND(A330&gt;=$X$2,MOD(A330-$X$2,int)=0),$X$3,0)+IF(IF(AND(A330&gt;=$X$2,MOD(A330-$X$2,int)=0),$X$3,0)+IF(MOD(A330-$X$6,periods_per_year)=0,$X$5,0)+F330&lt;J329+E330,IF(MOD(A330-$X$6,periods_per_year)=0,$X$5,0),J329+E330-IF(AND(A330&gt;=$X$2,MOD(A330-$X$2,int)=0),$X$3,0)-F330))))</f>
        <v>0</v>
      </c>
      <c r="H330" s="14"/>
      <c r="I330" s="13">
        <f t="shared" si="36"/>
        <v>699</v>
      </c>
      <c r="J330" s="13">
        <f t="shared" si="37"/>
        <v>4229.509999999922</v>
      </c>
      <c r="M330" s="17">
        <f>IF(S329="","",IF(OR(M329&gt;=nper,ROUND(S329,2)&lt;=0),"",M329+1))</f>
        <v>287</v>
      </c>
      <c r="N330" s="18">
        <f>IF(M330="","",IF(OR(periods_per_year=26,periods_per_year=52),IF(periods_per_year=26,IF(M330=1,fpdate,N329+14),IF(periods_per_year=52,IF(M330=1,fpdate,N329+7),"n/a")),IF(periods_per_year=24,DATE(YEAR(fpdate),MONTH(fpdate)+(M330-1)/2+IF(AND(DAY(fpdate)&gt;=15,MOD(M330,2)=0),1,0),IF(MOD(M330,2)=0,IF(DAY(fpdate)&gt;=15,DAY(fpdate)-14,DAY(fpdate)+14),DAY(fpdate))),IF(DAY(DATE(YEAR(fpdate),MONTH(fpdate)+M330-1,DAY(fpdate)))&lt;&gt;DAY(fpdate),DATE(YEAR(fpdate),MONTH(fpdate)+M330,0),DATE(YEAR(fpdate),MONTH(fpdate)+M330-1,DAY(fpdate))))))</f>
        <v>52171</v>
      </c>
      <c r="O330" s="19">
        <f>IF(M330="","",IF(variable,IF(M330&lt;MortgageCalculator!$I$18*periods_per_year,start_rate,IF(MortgageCalculator!$I$22&gt;=0,MIN(MortgageCalculator!$I$19,start_rate+MortgageCalculator!$I$22*ROUNDUP((M330-MortgageCalculator!$I$18*periods_per_year)/MortgageCalculator!$I$21,0)),MAX(MortgageCalculator!$I$20,start_rate+MortgageCalculator!$I$22*ROUNDUP((M330-MortgageCalculator!$I$18*periods_per_year)/MortgageCalculator!$I$21,0)))),start_rate))</f>
        <v>0.03</v>
      </c>
      <c r="P330" s="20">
        <f>IF(M330="","",ROUND((((1+O330/CP)^(CP/periods_per_year))-1)*S329,2))</f>
        <v>24.43</v>
      </c>
      <c r="Q330" s="20">
        <f>IF(M330="","",IF(M330=nper,S329+P330,MIN(S329+P330,IF(O330=O329,Q329,ROUND(-PMT(((1+O330/CP)^(CP/periods_per_year))-1,nper-M330+1,S329),2)))))</f>
        <v>711.32</v>
      </c>
      <c r="R330" s="20">
        <f t="shared" si="38"/>
        <v>686.8900000000001</v>
      </c>
      <c r="S330" s="20">
        <f t="shared" si="39"/>
        <v>9086.0499999999229</v>
      </c>
    </row>
    <row r="331" spans="1:19" x14ac:dyDescent="0.2">
      <c r="A331" s="10">
        <f t="shared" si="32"/>
        <v>295</v>
      </c>
      <c r="B331" s="11">
        <f t="shared" si="33"/>
        <v>52413</v>
      </c>
      <c r="C331" s="15" t="str">
        <f t="shared" si="34"/>
        <v/>
      </c>
      <c r="D331" s="12">
        <f>IF(A331="","",IF(variable,IF(OR(A331=1,A331&lt;$I$18*periods_per_year),start_rate,MIN($I$19,IF(MOD(A331-1,$I$21)=0,MAX($I$20,D330+$I$22),D330))),start_rate))</f>
        <v>0.03</v>
      </c>
      <c r="E331" s="13">
        <f t="shared" si="35"/>
        <v>10.57</v>
      </c>
      <c r="F331" s="13">
        <f>IF(A331="","",IF(A331=nper,J330+E331,MIN(J330+E331,IF(D331=D330,F330,IF($E$8="Acc Bi-Weekly",ROUND((-PMT(((1+D331/CP)^(CP/12))-1,(nper-A331+1)*12/26,J330))/2,2),IF($E$8="Acc Weekly",ROUND((-PMT(((1+D331/CP)^(CP/12))-1,(nper-A331+1)*12/52,J330))/4,2),ROUND(-PMT(((1+D331/CP)^(CP/periods_per_year))-1,nper-A331+1,J330),2)))))))</f>
        <v>711.32</v>
      </c>
      <c r="G331" s="13">
        <f>IF(OR(A331="",A331&lt;$X$2),"",IF(J330&lt;=F331,0,IF(IF(AND(A331&gt;=$X$2,MOD(A331-$X$2,int)=0),$X$3,0)+F331&gt;=J330+E331,J330+E331-F331,IF(AND(A331&gt;=$X$2,MOD(A331-$X$2,int)=0),$X$3,0)+IF(IF(AND(A331&gt;=$X$2,MOD(A331-$X$2,int)=0),$X$3,0)+IF(MOD(A331-$X$6,periods_per_year)=0,$X$5,0)+F331&lt;J330+E331,IF(MOD(A331-$X$6,periods_per_year)=0,$X$5,0),J330+E331-IF(AND(A331&gt;=$X$2,MOD(A331-$X$2,int)=0),$X$3,0)-F331))))</f>
        <v>0</v>
      </c>
      <c r="H331" s="14"/>
      <c r="I331" s="13">
        <f t="shared" si="36"/>
        <v>700.75</v>
      </c>
      <c r="J331" s="13">
        <f t="shared" si="37"/>
        <v>3528.759999999922</v>
      </c>
      <c r="M331" s="17">
        <f>IF(S330="","",IF(OR(M330&gt;=nper,ROUND(S330,2)&lt;=0),"",M330+1))</f>
        <v>288</v>
      </c>
      <c r="N331" s="18">
        <f>IF(M331="","",IF(OR(periods_per_year=26,periods_per_year=52),IF(periods_per_year=26,IF(M331=1,fpdate,N330+14),IF(periods_per_year=52,IF(M331=1,fpdate,N330+7),"n/a")),IF(periods_per_year=24,DATE(YEAR(fpdate),MONTH(fpdate)+(M331-1)/2+IF(AND(DAY(fpdate)&gt;=15,MOD(M331,2)=0),1,0),IF(MOD(M331,2)=0,IF(DAY(fpdate)&gt;=15,DAY(fpdate)-14,DAY(fpdate)+14),DAY(fpdate))),IF(DAY(DATE(YEAR(fpdate),MONTH(fpdate)+M331-1,DAY(fpdate)))&lt;&gt;DAY(fpdate),DATE(YEAR(fpdate),MONTH(fpdate)+M331,0),DATE(YEAR(fpdate),MONTH(fpdate)+M331-1,DAY(fpdate))))))</f>
        <v>52201</v>
      </c>
      <c r="O331" s="19">
        <f>IF(M331="","",IF(variable,IF(M331&lt;MortgageCalculator!$I$18*periods_per_year,start_rate,IF(MortgageCalculator!$I$22&gt;=0,MIN(MortgageCalculator!$I$19,start_rate+MortgageCalculator!$I$22*ROUNDUP((M331-MortgageCalculator!$I$18*periods_per_year)/MortgageCalculator!$I$21,0)),MAX(MortgageCalculator!$I$20,start_rate+MortgageCalculator!$I$22*ROUNDUP((M331-MortgageCalculator!$I$18*periods_per_year)/MortgageCalculator!$I$21,0)))),start_rate))</f>
        <v>0.03</v>
      </c>
      <c r="P331" s="20">
        <f>IF(M331="","",ROUND((((1+O331/CP)^(CP/periods_per_year))-1)*S330,2))</f>
        <v>22.72</v>
      </c>
      <c r="Q331" s="20">
        <f>IF(M331="","",IF(M331=nper,S330+P331,MIN(S330+P331,IF(O331=O330,Q330,ROUND(-PMT(((1+O331/CP)^(CP/periods_per_year))-1,nper-M331+1,S330),2)))))</f>
        <v>711.32</v>
      </c>
      <c r="R331" s="20">
        <f t="shared" si="38"/>
        <v>688.6</v>
      </c>
      <c r="S331" s="20">
        <f t="shared" si="39"/>
        <v>8397.4499999999225</v>
      </c>
    </row>
    <row r="332" spans="1:19" x14ac:dyDescent="0.2">
      <c r="A332" s="10">
        <f t="shared" si="32"/>
        <v>296</v>
      </c>
      <c r="B332" s="11">
        <f t="shared" si="33"/>
        <v>52444</v>
      </c>
      <c r="C332" s="15" t="str">
        <f t="shared" si="34"/>
        <v/>
      </c>
      <c r="D332" s="12">
        <f>IF(A332="","",IF(variable,IF(OR(A332=1,A332&lt;$I$18*periods_per_year),start_rate,MIN($I$19,IF(MOD(A332-1,$I$21)=0,MAX($I$20,D331+$I$22),D331))),start_rate))</f>
        <v>0.03</v>
      </c>
      <c r="E332" s="13">
        <f t="shared" si="35"/>
        <v>8.82</v>
      </c>
      <c r="F332" s="13">
        <f>IF(A332="","",IF(A332=nper,J331+E332,MIN(J331+E332,IF(D332=D331,F331,IF($E$8="Acc Bi-Weekly",ROUND((-PMT(((1+D332/CP)^(CP/12))-1,(nper-A332+1)*12/26,J331))/2,2),IF($E$8="Acc Weekly",ROUND((-PMT(((1+D332/CP)^(CP/12))-1,(nper-A332+1)*12/52,J331))/4,2),ROUND(-PMT(((1+D332/CP)^(CP/periods_per_year))-1,nper-A332+1,J331),2)))))))</f>
        <v>711.32</v>
      </c>
      <c r="G332" s="13">
        <f>IF(OR(A332="",A332&lt;$X$2),"",IF(J331&lt;=F332,0,IF(IF(AND(A332&gt;=$X$2,MOD(A332-$X$2,int)=0),$X$3,0)+F332&gt;=J331+E332,J331+E332-F332,IF(AND(A332&gt;=$X$2,MOD(A332-$X$2,int)=0),$X$3,0)+IF(IF(AND(A332&gt;=$X$2,MOD(A332-$X$2,int)=0),$X$3,0)+IF(MOD(A332-$X$6,periods_per_year)=0,$X$5,0)+F332&lt;J331+E332,IF(MOD(A332-$X$6,periods_per_year)=0,$X$5,0),J331+E332-IF(AND(A332&gt;=$X$2,MOD(A332-$X$2,int)=0),$X$3,0)-F332))))</f>
        <v>0</v>
      </c>
      <c r="H332" s="14"/>
      <c r="I332" s="13">
        <f t="shared" si="36"/>
        <v>702.5</v>
      </c>
      <c r="J332" s="13">
        <f t="shared" si="37"/>
        <v>2826.259999999922</v>
      </c>
      <c r="M332" s="17">
        <f>IF(S331="","",IF(OR(M331&gt;=nper,ROUND(S331,2)&lt;=0),"",M331+1))</f>
        <v>289</v>
      </c>
      <c r="N332" s="18">
        <f>IF(M332="","",IF(OR(periods_per_year=26,periods_per_year=52),IF(periods_per_year=26,IF(M332=1,fpdate,N331+14),IF(periods_per_year=52,IF(M332=1,fpdate,N331+7),"n/a")),IF(periods_per_year=24,DATE(YEAR(fpdate),MONTH(fpdate)+(M332-1)/2+IF(AND(DAY(fpdate)&gt;=15,MOD(M332,2)=0),1,0),IF(MOD(M332,2)=0,IF(DAY(fpdate)&gt;=15,DAY(fpdate)-14,DAY(fpdate)+14),DAY(fpdate))),IF(DAY(DATE(YEAR(fpdate),MONTH(fpdate)+M332-1,DAY(fpdate)))&lt;&gt;DAY(fpdate),DATE(YEAR(fpdate),MONTH(fpdate)+M332,0),DATE(YEAR(fpdate),MONTH(fpdate)+M332-1,DAY(fpdate))))))</f>
        <v>52232</v>
      </c>
      <c r="O332" s="19">
        <f>IF(M332="","",IF(variable,IF(M332&lt;MortgageCalculator!$I$18*periods_per_year,start_rate,IF(MortgageCalculator!$I$22&gt;=0,MIN(MortgageCalculator!$I$19,start_rate+MortgageCalculator!$I$22*ROUNDUP((M332-MortgageCalculator!$I$18*periods_per_year)/MortgageCalculator!$I$21,0)),MAX(MortgageCalculator!$I$20,start_rate+MortgageCalculator!$I$22*ROUNDUP((M332-MortgageCalculator!$I$18*periods_per_year)/MortgageCalculator!$I$21,0)))),start_rate))</f>
        <v>0.03</v>
      </c>
      <c r="P332" s="20">
        <f>IF(M332="","",ROUND((((1+O332/CP)^(CP/periods_per_year))-1)*S331,2))</f>
        <v>20.99</v>
      </c>
      <c r="Q332" s="20">
        <f>IF(M332="","",IF(M332=nper,S331+P332,MIN(S331+P332,IF(O332=O331,Q331,ROUND(-PMT(((1+O332/CP)^(CP/periods_per_year))-1,nper-M332+1,S331),2)))))</f>
        <v>711.32</v>
      </c>
      <c r="R332" s="20">
        <f t="shared" si="38"/>
        <v>690.33</v>
      </c>
      <c r="S332" s="20">
        <f t="shared" si="39"/>
        <v>7707.1199999999226</v>
      </c>
    </row>
    <row r="333" spans="1:19" x14ac:dyDescent="0.2">
      <c r="A333" s="10">
        <f t="shared" si="32"/>
        <v>297</v>
      </c>
      <c r="B333" s="11">
        <f t="shared" si="33"/>
        <v>52475</v>
      </c>
      <c r="C333" s="15" t="str">
        <f t="shared" si="34"/>
        <v/>
      </c>
      <c r="D333" s="12">
        <f>IF(A333="","",IF(variable,IF(OR(A333=1,A333&lt;$I$18*periods_per_year),start_rate,MIN($I$19,IF(MOD(A333-1,$I$21)=0,MAX($I$20,D332+$I$22),D332))),start_rate))</f>
        <v>0.03</v>
      </c>
      <c r="E333" s="13">
        <f t="shared" si="35"/>
        <v>7.07</v>
      </c>
      <c r="F333" s="13">
        <f>IF(A333="","",IF(A333=nper,J332+E333,MIN(J332+E333,IF(D333=D332,F332,IF($E$8="Acc Bi-Weekly",ROUND((-PMT(((1+D333/CP)^(CP/12))-1,(nper-A333+1)*12/26,J332))/2,2),IF($E$8="Acc Weekly",ROUND((-PMT(((1+D333/CP)^(CP/12))-1,(nper-A333+1)*12/52,J332))/4,2),ROUND(-PMT(((1+D333/CP)^(CP/periods_per_year))-1,nper-A333+1,J332),2)))))))</f>
        <v>711.32</v>
      </c>
      <c r="G333" s="13">
        <f>IF(OR(A333="",A333&lt;$X$2),"",IF(J332&lt;=F333,0,IF(IF(AND(A333&gt;=$X$2,MOD(A333-$X$2,int)=0),$X$3,0)+F333&gt;=J332+E333,J332+E333-F333,IF(AND(A333&gt;=$X$2,MOD(A333-$X$2,int)=0),$X$3,0)+IF(IF(AND(A333&gt;=$X$2,MOD(A333-$X$2,int)=0),$X$3,0)+IF(MOD(A333-$X$6,periods_per_year)=0,$X$5,0)+F333&lt;J332+E333,IF(MOD(A333-$X$6,periods_per_year)=0,$X$5,0),J332+E333-IF(AND(A333&gt;=$X$2,MOD(A333-$X$2,int)=0),$X$3,0)-F333))))</f>
        <v>0</v>
      </c>
      <c r="H333" s="14"/>
      <c r="I333" s="13">
        <f t="shared" si="36"/>
        <v>704.25</v>
      </c>
      <c r="J333" s="13">
        <f t="shared" si="37"/>
        <v>2122.009999999922</v>
      </c>
      <c r="M333" s="17">
        <f>IF(S332="","",IF(OR(M332&gt;=nper,ROUND(S332,2)&lt;=0),"",M332+1))</f>
        <v>290</v>
      </c>
      <c r="N333" s="18">
        <f>IF(M333="","",IF(OR(periods_per_year=26,periods_per_year=52),IF(periods_per_year=26,IF(M333=1,fpdate,N332+14),IF(periods_per_year=52,IF(M333=1,fpdate,N332+7),"n/a")),IF(periods_per_year=24,DATE(YEAR(fpdate),MONTH(fpdate)+(M333-1)/2+IF(AND(DAY(fpdate)&gt;=15,MOD(M333,2)=0),1,0),IF(MOD(M333,2)=0,IF(DAY(fpdate)&gt;=15,DAY(fpdate)-14,DAY(fpdate)+14),DAY(fpdate))),IF(DAY(DATE(YEAR(fpdate),MONTH(fpdate)+M333-1,DAY(fpdate)))&lt;&gt;DAY(fpdate),DATE(YEAR(fpdate),MONTH(fpdate)+M333,0),DATE(YEAR(fpdate),MONTH(fpdate)+M333-1,DAY(fpdate))))))</f>
        <v>52263</v>
      </c>
      <c r="O333" s="19">
        <f>IF(M333="","",IF(variable,IF(M333&lt;MortgageCalculator!$I$18*periods_per_year,start_rate,IF(MortgageCalculator!$I$22&gt;=0,MIN(MortgageCalculator!$I$19,start_rate+MortgageCalculator!$I$22*ROUNDUP((M333-MortgageCalculator!$I$18*periods_per_year)/MortgageCalculator!$I$21,0)),MAX(MortgageCalculator!$I$20,start_rate+MortgageCalculator!$I$22*ROUNDUP((M333-MortgageCalculator!$I$18*periods_per_year)/MortgageCalculator!$I$21,0)))),start_rate))</f>
        <v>0.03</v>
      </c>
      <c r="P333" s="20">
        <f>IF(M333="","",ROUND((((1+O333/CP)^(CP/periods_per_year))-1)*S332,2))</f>
        <v>19.27</v>
      </c>
      <c r="Q333" s="20">
        <f>IF(M333="","",IF(M333=nper,S332+P333,MIN(S332+P333,IF(O333=O332,Q332,ROUND(-PMT(((1+O333/CP)^(CP/periods_per_year))-1,nper-M333+1,S332),2)))))</f>
        <v>711.32</v>
      </c>
      <c r="R333" s="20">
        <f t="shared" si="38"/>
        <v>692.05000000000007</v>
      </c>
      <c r="S333" s="20">
        <f t="shared" si="39"/>
        <v>7015.0699999999224</v>
      </c>
    </row>
    <row r="334" spans="1:19" x14ac:dyDescent="0.2">
      <c r="A334" s="10">
        <f t="shared" si="32"/>
        <v>298</v>
      </c>
      <c r="B334" s="11">
        <f t="shared" si="33"/>
        <v>52505</v>
      </c>
      <c r="C334" s="15" t="str">
        <f t="shared" si="34"/>
        <v/>
      </c>
      <c r="D334" s="12">
        <f>IF(A334="","",IF(variable,IF(OR(A334=1,A334&lt;$I$18*periods_per_year),start_rate,MIN($I$19,IF(MOD(A334-1,$I$21)=0,MAX($I$20,D333+$I$22),D333))),start_rate))</f>
        <v>0.03</v>
      </c>
      <c r="E334" s="13">
        <f t="shared" si="35"/>
        <v>5.31</v>
      </c>
      <c r="F334" s="13">
        <f>IF(A334="","",IF(A334=nper,J333+E334,MIN(J333+E334,IF(D334=D333,F333,IF($E$8="Acc Bi-Weekly",ROUND((-PMT(((1+D334/CP)^(CP/12))-1,(nper-A334+1)*12/26,J333))/2,2),IF($E$8="Acc Weekly",ROUND((-PMT(((1+D334/CP)^(CP/12))-1,(nper-A334+1)*12/52,J333))/4,2),ROUND(-PMT(((1+D334/CP)^(CP/periods_per_year))-1,nper-A334+1,J333),2)))))))</f>
        <v>711.32</v>
      </c>
      <c r="G334" s="13">
        <f>IF(OR(A334="",A334&lt;$X$2),"",IF(J333&lt;=F334,0,IF(IF(AND(A334&gt;=$X$2,MOD(A334-$X$2,int)=0),$X$3,0)+F334&gt;=J333+E334,J333+E334-F334,IF(AND(A334&gt;=$X$2,MOD(A334-$X$2,int)=0),$X$3,0)+IF(IF(AND(A334&gt;=$X$2,MOD(A334-$X$2,int)=0),$X$3,0)+IF(MOD(A334-$X$6,periods_per_year)=0,$X$5,0)+F334&lt;J333+E334,IF(MOD(A334-$X$6,periods_per_year)=0,$X$5,0),J333+E334-IF(AND(A334&gt;=$X$2,MOD(A334-$X$2,int)=0),$X$3,0)-F334))))</f>
        <v>0</v>
      </c>
      <c r="H334" s="14"/>
      <c r="I334" s="13">
        <f t="shared" si="36"/>
        <v>706.0100000000001</v>
      </c>
      <c r="J334" s="13">
        <f t="shared" si="37"/>
        <v>1415.9999999999218</v>
      </c>
      <c r="M334" s="17">
        <f>IF(S333="","",IF(OR(M333&gt;=nper,ROUND(S333,2)&lt;=0),"",M333+1))</f>
        <v>291</v>
      </c>
      <c r="N334" s="18">
        <f>IF(M334="","",IF(OR(periods_per_year=26,periods_per_year=52),IF(periods_per_year=26,IF(M334=1,fpdate,N333+14),IF(periods_per_year=52,IF(M334=1,fpdate,N333+7),"n/a")),IF(periods_per_year=24,DATE(YEAR(fpdate),MONTH(fpdate)+(M334-1)/2+IF(AND(DAY(fpdate)&gt;=15,MOD(M334,2)=0),1,0),IF(MOD(M334,2)=0,IF(DAY(fpdate)&gt;=15,DAY(fpdate)-14,DAY(fpdate)+14),DAY(fpdate))),IF(DAY(DATE(YEAR(fpdate),MONTH(fpdate)+M334-1,DAY(fpdate)))&lt;&gt;DAY(fpdate),DATE(YEAR(fpdate),MONTH(fpdate)+M334,0),DATE(YEAR(fpdate),MONTH(fpdate)+M334-1,DAY(fpdate))))))</f>
        <v>52291</v>
      </c>
      <c r="O334" s="19">
        <f>IF(M334="","",IF(variable,IF(M334&lt;MortgageCalculator!$I$18*periods_per_year,start_rate,IF(MortgageCalculator!$I$22&gt;=0,MIN(MortgageCalculator!$I$19,start_rate+MortgageCalculator!$I$22*ROUNDUP((M334-MortgageCalculator!$I$18*periods_per_year)/MortgageCalculator!$I$21,0)),MAX(MortgageCalculator!$I$20,start_rate+MortgageCalculator!$I$22*ROUNDUP((M334-MortgageCalculator!$I$18*periods_per_year)/MortgageCalculator!$I$21,0)))),start_rate))</f>
        <v>0.03</v>
      </c>
      <c r="P334" s="20">
        <f>IF(M334="","",ROUND((((1+O334/CP)^(CP/periods_per_year))-1)*S333,2))</f>
        <v>17.54</v>
      </c>
      <c r="Q334" s="20">
        <f>IF(M334="","",IF(M334=nper,S333+P334,MIN(S333+P334,IF(O334=O333,Q333,ROUND(-PMT(((1+O334/CP)^(CP/periods_per_year))-1,nper-M334+1,S333),2)))))</f>
        <v>711.32</v>
      </c>
      <c r="R334" s="20">
        <f t="shared" si="38"/>
        <v>693.78000000000009</v>
      </c>
      <c r="S334" s="20">
        <f t="shared" si="39"/>
        <v>6321.2899999999227</v>
      </c>
    </row>
    <row r="335" spans="1:19" x14ac:dyDescent="0.2">
      <c r="A335" s="10">
        <f t="shared" si="32"/>
        <v>299</v>
      </c>
      <c r="B335" s="11">
        <f t="shared" si="33"/>
        <v>52536</v>
      </c>
      <c r="C335" s="15" t="str">
        <f t="shared" si="34"/>
        <v/>
      </c>
      <c r="D335" s="12">
        <f>IF(A335="","",IF(variable,IF(OR(A335=1,A335&lt;$I$18*periods_per_year),start_rate,MIN($I$19,IF(MOD(A335-1,$I$21)=0,MAX($I$20,D334+$I$22),D334))),start_rate))</f>
        <v>0.03</v>
      </c>
      <c r="E335" s="13">
        <f t="shared" si="35"/>
        <v>3.54</v>
      </c>
      <c r="F335" s="13">
        <f>IF(A335="","",IF(A335=nper,J334+E335,MIN(J334+E335,IF(D335=D334,F334,IF($E$8="Acc Bi-Weekly",ROUND((-PMT(((1+D335/CP)^(CP/12))-1,(nper-A335+1)*12/26,J334))/2,2),IF($E$8="Acc Weekly",ROUND((-PMT(((1+D335/CP)^(CP/12))-1,(nper-A335+1)*12/52,J334))/4,2),ROUND(-PMT(((1+D335/CP)^(CP/periods_per_year))-1,nper-A335+1,J334),2)))))))</f>
        <v>711.32</v>
      </c>
      <c r="G335" s="13">
        <f>IF(OR(A335="",A335&lt;$X$2),"",IF(J334&lt;=F335,0,IF(IF(AND(A335&gt;=$X$2,MOD(A335-$X$2,int)=0),$X$3,0)+F335&gt;=J334+E335,J334+E335-F335,IF(AND(A335&gt;=$X$2,MOD(A335-$X$2,int)=0),$X$3,0)+IF(IF(AND(A335&gt;=$X$2,MOD(A335-$X$2,int)=0),$X$3,0)+IF(MOD(A335-$X$6,periods_per_year)=0,$X$5,0)+F335&lt;J334+E335,IF(MOD(A335-$X$6,periods_per_year)=0,$X$5,0),J334+E335-IF(AND(A335&gt;=$X$2,MOD(A335-$X$2,int)=0),$X$3,0)-F335))))</f>
        <v>0</v>
      </c>
      <c r="H335" s="14"/>
      <c r="I335" s="13">
        <f t="shared" si="36"/>
        <v>707.78000000000009</v>
      </c>
      <c r="J335" s="13">
        <f t="shared" si="37"/>
        <v>708.2199999999217</v>
      </c>
      <c r="M335" s="17">
        <f>IF(S334="","",IF(OR(M334&gt;=nper,ROUND(S334,2)&lt;=0),"",M334+1))</f>
        <v>292</v>
      </c>
      <c r="N335" s="18">
        <f>IF(M335="","",IF(OR(periods_per_year=26,periods_per_year=52),IF(periods_per_year=26,IF(M335=1,fpdate,N334+14),IF(periods_per_year=52,IF(M335=1,fpdate,N334+7),"n/a")),IF(periods_per_year=24,DATE(YEAR(fpdate),MONTH(fpdate)+(M335-1)/2+IF(AND(DAY(fpdate)&gt;=15,MOD(M335,2)=0),1,0),IF(MOD(M335,2)=0,IF(DAY(fpdate)&gt;=15,DAY(fpdate)-14,DAY(fpdate)+14),DAY(fpdate))),IF(DAY(DATE(YEAR(fpdate),MONTH(fpdate)+M335-1,DAY(fpdate)))&lt;&gt;DAY(fpdate),DATE(YEAR(fpdate),MONTH(fpdate)+M335,0),DATE(YEAR(fpdate),MONTH(fpdate)+M335-1,DAY(fpdate))))))</f>
        <v>52322</v>
      </c>
      <c r="O335" s="19">
        <f>IF(M335="","",IF(variable,IF(M335&lt;MortgageCalculator!$I$18*periods_per_year,start_rate,IF(MortgageCalculator!$I$22&gt;=0,MIN(MortgageCalculator!$I$19,start_rate+MortgageCalculator!$I$22*ROUNDUP((M335-MortgageCalculator!$I$18*periods_per_year)/MortgageCalculator!$I$21,0)),MAX(MortgageCalculator!$I$20,start_rate+MortgageCalculator!$I$22*ROUNDUP((M335-MortgageCalculator!$I$18*periods_per_year)/MortgageCalculator!$I$21,0)))),start_rate))</f>
        <v>0.03</v>
      </c>
      <c r="P335" s="20">
        <f>IF(M335="","",ROUND((((1+O335/CP)^(CP/periods_per_year))-1)*S334,2))</f>
        <v>15.8</v>
      </c>
      <c r="Q335" s="20">
        <f>IF(M335="","",IF(M335=nper,S334+P335,MIN(S334+P335,IF(O335=O334,Q334,ROUND(-PMT(((1+O335/CP)^(CP/periods_per_year))-1,nper-M335+1,S334),2)))))</f>
        <v>711.32</v>
      </c>
      <c r="R335" s="20">
        <f t="shared" si="38"/>
        <v>695.5200000000001</v>
      </c>
      <c r="S335" s="20">
        <f t="shared" si="39"/>
        <v>5625.7699999999222</v>
      </c>
    </row>
    <row r="336" spans="1:19" x14ac:dyDescent="0.2">
      <c r="A336" s="10">
        <f t="shared" si="32"/>
        <v>300</v>
      </c>
      <c r="B336" s="11">
        <f t="shared" si="33"/>
        <v>52566</v>
      </c>
      <c r="C336" s="15">
        <f t="shared" si="34"/>
        <v>25</v>
      </c>
      <c r="D336" s="12">
        <f>IF(A336="","",IF(variable,IF(OR(A336=1,A336&lt;$I$18*periods_per_year),start_rate,MIN($I$19,IF(MOD(A336-1,$I$21)=0,MAX($I$20,D335+$I$22),D335))),start_rate))</f>
        <v>0.03</v>
      </c>
      <c r="E336" s="13">
        <f t="shared" si="35"/>
        <v>1.77</v>
      </c>
      <c r="F336" s="13">
        <f>IF(A336="","",IF(A336=nper,J335+E336,MIN(J335+E336,IF(D336=D335,F335,IF($E$8="Acc Bi-Weekly",ROUND((-PMT(((1+D336/CP)^(CP/12))-1,(nper-A336+1)*12/26,J335))/2,2),IF($E$8="Acc Weekly",ROUND((-PMT(((1+D336/CP)^(CP/12))-1,(nper-A336+1)*12/52,J335))/4,2),ROUND(-PMT(((1+D336/CP)^(CP/periods_per_year))-1,nper-A336+1,J335),2)))))))</f>
        <v>709.98999999992168</v>
      </c>
      <c r="G336" s="13">
        <f>IF(OR(A336="",A336&lt;$X$2),"",IF(J335&lt;=F336,0,IF(IF(AND(A336&gt;=$X$2,MOD(A336-$X$2,int)=0),$X$3,0)+F336&gt;=J335+E336,J335+E336-F336,IF(AND(A336&gt;=$X$2,MOD(A336-$X$2,int)=0),$X$3,0)+IF(IF(AND(A336&gt;=$X$2,MOD(A336-$X$2,int)=0),$X$3,0)+IF(MOD(A336-$X$6,periods_per_year)=0,$X$5,0)+F336&lt;J335+E336,IF(MOD(A336-$X$6,periods_per_year)=0,$X$5,0),J335+E336-IF(AND(A336&gt;=$X$2,MOD(A336-$X$2,int)=0),$X$3,0)-F336))))</f>
        <v>0</v>
      </c>
      <c r="H336" s="14"/>
      <c r="I336" s="13">
        <f t="shared" si="36"/>
        <v>708.2199999999217</v>
      </c>
      <c r="J336" s="13">
        <f t="shared" si="37"/>
        <v>0</v>
      </c>
      <c r="M336" s="17">
        <f>IF(S335="","",IF(OR(M335&gt;=nper,ROUND(S335,2)&lt;=0),"",M335+1))</f>
        <v>293</v>
      </c>
      <c r="N336" s="18">
        <f>IF(M336="","",IF(OR(periods_per_year=26,periods_per_year=52),IF(periods_per_year=26,IF(M336=1,fpdate,N335+14),IF(periods_per_year=52,IF(M336=1,fpdate,N335+7),"n/a")),IF(periods_per_year=24,DATE(YEAR(fpdate),MONTH(fpdate)+(M336-1)/2+IF(AND(DAY(fpdate)&gt;=15,MOD(M336,2)=0),1,0),IF(MOD(M336,2)=0,IF(DAY(fpdate)&gt;=15,DAY(fpdate)-14,DAY(fpdate)+14),DAY(fpdate))),IF(DAY(DATE(YEAR(fpdate),MONTH(fpdate)+M336-1,DAY(fpdate)))&lt;&gt;DAY(fpdate),DATE(YEAR(fpdate),MONTH(fpdate)+M336,0),DATE(YEAR(fpdate),MONTH(fpdate)+M336-1,DAY(fpdate))))))</f>
        <v>52352</v>
      </c>
      <c r="O336" s="19">
        <f>IF(M336="","",IF(variable,IF(M336&lt;MortgageCalculator!$I$18*periods_per_year,start_rate,IF(MortgageCalculator!$I$22&gt;=0,MIN(MortgageCalculator!$I$19,start_rate+MortgageCalculator!$I$22*ROUNDUP((M336-MortgageCalculator!$I$18*periods_per_year)/MortgageCalculator!$I$21,0)),MAX(MortgageCalculator!$I$20,start_rate+MortgageCalculator!$I$22*ROUNDUP((M336-MortgageCalculator!$I$18*periods_per_year)/MortgageCalculator!$I$21,0)))),start_rate))</f>
        <v>0.03</v>
      </c>
      <c r="P336" s="20">
        <f>IF(M336="","",ROUND((((1+O336/CP)^(CP/periods_per_year))-1)*S335,2))</f>
        <v>14.06</v>
      </c>
      <c r="Q336" s="20">
        <f>IF(M336="","",IF(M336=nper,S335+P336,MIN(S335+P336,IF(O336=O335,Q335,ROUND(-PMT(((1+O336/CP)^(CP/periods_per_year))-1,nper-M336+1,S335),2)))))</f>
        <v>711.32</v>
      </c>
      <c r="R336" s="20">
        <f t="shared" si="38"/>
        <v>697.2600000000001</v>
      </c>
      <c r="S336" s="20">
        <f t="shared" si="39"/>
        <v>4928.509999999922</v>
      </c>
    </row>
    <row r="337" spans="1:19" x14ac:dyDescent="0.2">
      <c r="A337" s="10" t="str">
        <f t="shared" si="32"/>
        <v/>
      </c>
      <c r="B337" s="11" t="str">
        <f t="shared" si="33"/>
        <v/>
      </c>
      <c r="C337" s="15" t="str">
        <f t="shared" si="34"/>
        <v/>
      </c>
      <c r="D337" s="12" t="str">
        <f>IF(A337="","",IF(variable,IF(OR(A337=1,A337&lt;$I$18*periods_per_year),start_rate,MIN($I$19,IF(MOD(A337-1,$I$21)=0,MAX($I$20,D336+$I$22),D336))),start_rate))</f>
        <v/>
      </c>
      <c r="E337" s="13" t="str">
        <f t="shared" si="35"/>
        <v/>
      </c>
      <c r="F337" s="13" t="str">
        <f>IF(A337="","",IF(A337=nper,J336+E337,MIN(J336+E337,IF(D337=D336,F336,IF($E$8="Acc Bi-Weekly",ROUND((-PMT(((1+D337/CP)^(CP/12))-1,(nper-A337+1)*12/26,J336))/2,2),IF($E$8="Acc Weekly",ROUND((-PMT(((1+D337/CP)^(CP/12))-1,(nper-A337+1)*12/52,J336))/4,2),ROUND(-PMT(((1+D337/CP)^(CP/periods_per_year))-1,nper-A337+1,J336),2)))))))</f>
        <v/>
      </c>
      <c r="G337" s="13" t="str">
        <f>IF(OR(A337="",A337&lt;$X$2),"",IF(J336&lt;=F337,0,IF(IF(AND(A337&gt;=$X$2,MOD(A337-$X$2,int)=0),$X$3,0)+F337&gt;=J336+E337,J336+E337-F337,IF(AND(A337&gt;=$X$2,MOD(A337-$X$2,int)=0),$X$3,0)+IF(IF(AND(A337&gt;=$X$2,MOD(A337-$X$2,int)=0),$X$3,0)+IF(MOD(A337-$X$6,periods_per_year)=0,$X$5,0)+F337&lt;J336+E337,IF(MOD(A337-$X$6,periods_per_year)=0,$X$5,0),J336+E337-IF(AND(A337&gt;=$X$2,MOD(A337-$X$2,int)=0),$X$3,0)-F337))))</f>
        <v/>
      </c>
      <c r="H337" s="14"/>
      <c r="I337" s="13" t="str">
        <f t="shared" si="36"/>
        <v/>
      </c>
      <c r="J337" s="13" t="str">
        <f t="shared" si="37"/>
        <v/>
      </c>
      <c r="M337" s="17">
        <f>IF(S336="","",IF(OR(M336&gt;=nper,ROUND(S336,2)&lt;=0),"",M336+1))</f>
        <v>294</v>
      </c>
      <c r="N337" s="18">
        <f>IF(M337="","",IF(OR(periods_per_year=26,periods_per_year=52),IF(periods_per_year=26,IF(M337=1,fpdate,N336+14),IF(periods_per_year=52,IF(M337=1,fpdate,N336+7),"n/a")),IF(periods_per_year=24,DATE(YEAR(fpdate),MONTH(fpdate)+(M337-1)/2+IF(AND(DAY(fpdate)&gt;=15,MOD(M337,2)=0),1,0),IF(MOD(M337,2)=0,IF(DAY(fpdate)&gt;=15,DAY(fpdate)-14,DAY(fpdate)+14),DAY(fpdate))),IF(DAY(DATE(YEAR(fpdate),MONTH(fpdate)+M337-1,DAY(fpdate)))&lt;&gt;DAY(fpdate),DATE(YEAR(fpdate),MONTH(fpdate)+M337,0),DATE(YEAR(fpdate),MONTH(fpdate)+M337-1,DAY(fpdate))))))</f>
        <v>52383</v>
      </c>
      <c r="O337" s="19">
        <f>IF(M337="","",IF(variable,IF(M337&lt;MortgageCalculator!$I$18*periods_per_year,start_rate,IF(MortgageCalculator!$I$22&gt;=0,MIN(MortgageCalculator!$I$19,start_rate+MortgageCalculator!$I$22*ROUNDUP((M337-MortgageCalculator!$I$18*periods_per_year)/MortgageCalculator!$I$21,0)),MAX(MortgageCalculator!$I$20,start_rate+MortgageCalculator!$I$22*ROUNDUP((M337-MortgageCalculator!$I$18*periods_per_year)/MortgageCalculator!$I$21,0)))),start_rate))</f>
        <v>0.03</v>
      </c>
      <c r="P337" s="20">
        <f>IF(M337="","",ROUND((((1+O337/CP)^(CP/periods_per_year))-1)*S336,2))</f>
        <v>12.32</v>
      </c>
      <c r="Q337" s="20">
        <f>IF(M337="","",IF(M337=nper,S336+P337,MIN(S336+P337,IF(O337=O336,Q336,ROUND(-PMT(((1+O337/CP)^(CP/periods_per_year))-1,nper-M337+1,S336),2)))))</f>
        <v>711.32</v>
      </c>
      <c r="R337" s="20">
        <f t="shared" si="38"/>
        <v>699</v>
      </c>
      <c r="S337" s="20">
        <f t="shared" si="39"/>
        <v>4229.509999999922</v>
      </c>
    </row>
    <row r="338" spans="1:19" x14ac:dyDescent="0.2">
      <c r="A338" s="10" t="str">
        <f t="shared" si="32"/>
        <v/>
      </c>
      <c r="B338" s="11" t="str">
        <f t="shared" si="33"/>
        <v/>
      </c>
      <c r="C338" s="15" t="str">
        <f t="shared" si="34"/>
        <v/>
      </c>
      <c r="D338" s="12" t="str">
        <f>IF(A338="","",IF(variable,IF(OR(A338=1,A338&lt;$I$18*periods_per_year),start_rate,MIN($I$19,IF(MOD(A338-1,$I$21)=0,MAX($I$20,D337+$I$22),D337))),start_rate))</f>
        <v/>
      </c>
      <c r="E338" s="13" t="str">
        <f t="shared" si="35"/>
        <v/>
      </c>
      <c r="F338" s="13" t="str">
        <f>IF(A338="","",IF(A338=nper,J337+E338,MIN(J337+E338,IF(D338=D337,F337,IF($E$8="Acc Bi-Weekly",ROUND((-PMT(((1+D338/CP)^(CP/12))-1,(nper-A338+1)*12/26,J337))/2,2),IF($E$8="Acc Weekly",ROUND((-PMT(((1+D338/CP)^(CP/12))-1,(nper-A338+1)*12/52,J337))/4,2),ROUND(-PMT(((1+D338/CP)^(CP/periods_per_year))-1,nper-A338+1,J337),2)))))))</f>
        <v/>
      </c>
      <c r="G338" s="13" t="str">
        <f>IF(OR(A338="",A338&lt;$X$2),"",IF(J337&lt;=F338,0,IF(IF(AND(A338&gt;=$X$2,MOD(A338-$X$2,int)=0),$X$3,0)+F338&gt;=J337+E338,J337+E338-F338,IF(AND(A338&gt;=$X$2,MOD(A338-$X$2,int)=0),$X$3,0)+IF(IF(AND(A338&gt;=$X$2,MOD(A338-$X$2,int)=0),$X$3,0)+IF(MOD(A338-$X$6,periods_per_year)=0,$X$5,0)+F338&lt;J337+E338,IF(MOD(A338-$X$6,periods_per_year)=0,$X$5,0),J337+E338-IF(AND(A338&gt;=$X$2,MOD(A338-$X$2,int)=0),$X$3,0)-F338))))</f>
        <v/>
      </c>
      <c r="H338" s="14"/>
      <c r="I338" s="13" t="str">
        <f t="shared" si="36"/>
        <v/>
      </c>
      <c r="J338" s="13" t="str">
        <f t="shared" si="37"/>
        <v/>
      </c>
      <c r="M338" s="17">
        <f>IF(S337="","",IF(OR(M337&gt;=nper,ROUND(S337,2)&lt;=0),"",M337+1))</f>
        <v>295</v>
      </c>
      <c r="N338" s="18">
        <f>IF(M338="","",IF(OR(periods_per_year=26,periods_per_year=52),IF(periods_per_year=26,IF(M338=1,fpdate,N337+14),IF(periods_per_year=52,IF(M338=1,fpdate,N337+7),"n/a")),IF(periods_per_year=24,DATE(YEAR(fpdate),MONTH(fpdate)+(M338-1)/2+IF(AND(DAY(fpdate)&gt;=15,MOD(M338,2)=0),1,0),IF(MOD(M338,2)=0,IF(DAY(fpdate)&gt;=15,DAY(fpdate)-14,DAY(fpdate)+14),DAY(fpdate))),IF(DAY(DATE(YEAR(fpdate),MONTH(fpdate)+M338-1,DAY(fpdate)))&lt;&gt;DAY(fpdate),DATE(YEAR(fpdate),MONTH(fpdate)+M338,0),DATE(YEAR(fpdate),MONTH(fpdate)+M338-1,DAY(fpdate))))))</f>
        <v>52413</v>
      </c>
      <c r="O338" s="19">
        <f>IF(M338="","",IF(variable,IF(M338&lt;MortgageCalculator!$I$18*periods_per_year,start_rate,IF(MortgageCalculator!$I$22&gt;=0,MIN(MortgageCalculator!$I$19,start_rate+MortgageCalculator!$I$22*ROUNDUP((M338-MortgageCalculator!$I$18*periods_per_year)/MortgageCalculator!$I$21,0)),MAX(MortgageCalculator!$I$20,start_rate+MortgageCalculator!$I$22*ROUNDUP((M338-MortgageCalculator!$I$18*periods_per_year)/MortgageCalculator!$I$21,0)))),start_rate))</f>
        <v>0.03</v>
      </c>
      <c r="P338" s="20">
        <f>IF(M338="","",ROUND((((1+O338/CP)^(CP/periods_per_year))-1)*S337,2))</f>
        <v>10.57</v>
      </c>
      <c r="Q338" s="20">
        <f>IF(M338="","",IF(M338=nper,S337+P338,MIN(S337+P338,IF(O338=O337,Q337,ROUND(-PMT(((1+O338/CP)^(CP/periods_per_year))-1,nper-M338+1,S337),2)))))</f>
        <v>711.32</v>
      </c>
      <c r="R338" s="20">
        <f t="shared" si="38"/>
        <v>700.75</v>
      </c>
      <c r="S338" s="20">
        <f t="shared" si="39"/>
        <v>3528.759999999922</v>
      </c>
    </row>
    <row r="339" spans="1:19" x14ac:dyDescent="0.2">
      <c r="A339" s="10" t="str">
        <f t="shared" si="32"/>
        <v/>
      </c>
      <c r="B339" s="11" t="str">
        <f t="shared" si="33"/>
        <v/>
      </c>
      <c r="C339" s="15" t="str">
        <f t="shared" si="34"/>
        <v/>
      </c>
      <c r="D339" s="12" t="str">
        <f>IF(A339="","",IF(variable,IF(OR(A339=1,A339&lt;$I$18*periods_per_year),start_rate,MIN($I$19,IF(MOD(A339-1,$I$21)=0,MAX($I$20,D338+$I$22),D338))),start_rate))</f>
        <v/>
      </c>
      <c r="E339" s="13" t="str">
        <f t="shared" si="35"/>
        <v/>
      </c>
      <c r="F339" s="13" t="str">
        <f>IF(A339="","",IF(A339=nper,J338+E339,MIN(J338+E339,IF(D339=D338,F338,IF($E$8="Acc Bi-Weekly",ROUND((-PMT(((1+D339/CP)^(CP/12))-1,(nper-A339+1)*12/26,J338))/2,2),IF($E$8="Acc Weekly",ROUND((-PMT(((1+D339/CP)^(CP/12))-1,(nper-A339+1)*12/52,J338))/4,2),ROUND(-PMT(((1+D339/CP)^(CP/periods_per_year))-1,nper-A339+1,J338),2)))))))</f>
        <v/>
      </c>
      <c r="G339" s="13" t="str">
        <f>IF(OR(A339="",A339&lt;$X$2),"",IF(J338&lt;=F339,0,IF(IF(AND(A339&gt;=$X$2,MOD(A339-$X$2,int)=0),$X$3,0)+F339&gt;=J338+E339,J338+E339-F339,IF(AND(A339&gt;=$X$2,MOD(A339-$X$2,int)=0),$X$3,0)+IF(IF(AND(A339&gt;=$X$2,MOD(A339-$X$2,int)=0),$X$3,0)+IF(MOD(A339-$X$6,periods_per_year)=0,$X$5,0)+F339&lt;J338+E339,IF(MOD(A339-$X$6,periods_per_year)=0,$X$5,0),J338+E339-IF(AND(A339&gt;=$X$2,MOD(A339-$X$2,int)=0),$X$3,0)-F339))))</f>
        <v/>
      </c>
      <c r="H339" s="14"/>
      <c r="I339" s="13" t="str">
        <f t="shared" si="36"/>
        <v/>
      </c>
      <c r="J339" s="13" t="str">
        <f t="shared" si="37"/>
        <v/>
      </c>
      <c r="M339" s="17">
        <f>IF(S338="","",IF(OR(M338&gt;=nper,ROUND(S338,2)&lt;=0),"",M338+1))</f>
        <v>296</v>
      </c>
      <c r="N339" s="18">
        <f>IF(M339="","",IF(OR(periods_per_year=26,periods_per_year=52),IF(periods_per_year=26,IF(M339=1,fpdate,N338+14),IF(periods_per_year=52,IF(M339=1,fpdate,N338+7),"n/a")),IF(periods_per_year=24,DATE(YEAR(fpdate),MONTH(fpdate)+(M339-1)/2+IF(AND(DAY(fpdate)&gt;=15,MOD(M339,2)=0),1,0),IF(MOD(M339,2)=0,IF(DAY(fpdate)&gt;=15,DAY(fpdate)-14,DAY(fpdate)+14),DAY(fpdate))),IF(DAY(DATE(YEAR(fpdate),MONTH(fpdate)+M339-1,DAY(fpdate)))&lt;&gt;DAY(fpdate),DATE(YEAR(fpdate),MONTH(fpdate)+M339,0),DATE(YEAR(fpdate),MONTH(fpdate)+M339-1,DAY(fpdate))))))</f>
        <v>52444</v>
      </c>
      <c r="O339" s="19">
        <f>IF(M339="","",IF(variable,IF(M339&lt;MortgageCalculator!$I$18*periods_per_year,start_rate,IF(MortgageCalculator!$I$22&gt;=0,MIN(MortgageCalculator!$I$19,start_rate+MortgageCalculator!$I$22*ROUNDUP((M339-MortgageCalculator!$I$18*periods_per_year)/MortgageCalculator!$I$21,0)),MAX(MortgageCalculator!$I$20,start_rate+MortgageCalculator!$I$22*ROUNDUP((M339-MortgageCalculator!$I$18*periods_per_year)/MortgageCalculator!$I$21,0)))),start_rate))</f>
        <v>0.03</v>
      </c>
      <c r="P339" s="20">
        <f>IF(M339="","",ROUND((((1+O339/CP)^(CP/periods_per_year))-1)*S338,2))</f>
        <v>8.82</v>
      </c>
      <c r="Q339" s="20">
        <f>IF(M339="","",IF(M339=nper,S338+P339,MIN(S338+P339,IF(O339=O338,Q338,ROUND(-PMT(((1+O339/CP)^(CP/periods_per_year))-1,nper-M339+1,S338),2)))))</f>
        <v>711.32</v>
      </c>
      <c r="R339" s="20">
        <f t="shared" si="38"/>
        <v>702.5</v>
      </c>
      <c r="S339" s="20">
        <f t="shared" si="39"/>
        <v>2826.259999999922</v>
      </c>
    </row>
    <row r="340" spans="1:19" x14ac:dyDescent="0.2">
      <c r="A340" s="10" t="str">
        <f t="shared" si="32"/>
        <v/>
      </c>
      <c r="B340" s="11" t="str">
        <f t="shared" si="33"/>
        <v/>
      </c>
      <c r="C340" s="15" t="str">
        <f t="shared" si="34"/>
        <v/>
      </c>
      <c r="D340" s="12" t="str">
        <f>IF(A340="","",IF(variable,IF(OR(A340=1,A340&lt;$I$18*periods_per_year),start_rate,MIN($I$19,IF(MOD(A340-1,$I$21)=0,MAX($I$20,D339+$I$22),D339))),start_rate))</f>
        <v/>
      </c>
      <c r="E340" s="13" t="str">
        <f t="shared" si="35"/>
        <v/>
      </c>
      <c r="F340" s="13" t="str">
        <f>IF(A340="","",IF(A340=nper,J339+E340,MIN(J339+E340,IF(D340=D339,F339,IF($E$8="Acc Bi-Weekly",ROUND((-PMT(((1+D340/CP)^(CP/12))-1,(nper-A340+1)*12/26,J339))/2,2),IF($E$8="Acc Weekly",ROUND((-PMT(((1+D340/CP)^(CP/12))-1,(nper-A340+1)*12/52,J339))/4,2),ROUND(-PMT(((1+D340/CP)^(CP/periods_per_year))-1,nper-A340+1,J339),2)))))))</f>
        <v/>
      </c>
      <c r="G340" s="13" t="str">
        <f>IF(OR(A340="",A340&lt;$X$2),"",IF(J339&lt;=F340,0,IF(IF(AND(A340&gt;=$X$2,MOD(A340-$X$2,int)=0),$X$3,0)+F340&gt;=J339+E340,J339+E340-F340,IF(AND(A340&gt;=$X$2,MOD(A340-$X$2,int)=0),$X$3,0)+IF(IF(AND(A340&gt;=$X$2,MOD(A340-$X$2,int)=0),$X$3,0)+IF(MOD(A340-$X$6,periods_per_year)=0,$X$5,0)+F340&lt;J339+E340,IF(MOD(A340-$X$6,periods_per_year)=0,$X$5,0),J339+E340-IF(AND(A340&gt;=$X$2,MOD(A340-$X$2,int)=0),$X$3,0)-F340))))</f>
        <v/>
      </c>
      <c r="H340" s="14"/>
      <c r="I340" s="13" t="str">
        <f t="shared" si="36"/>
        <v/>
      </c>
      <c r="J340" s="13" t="str">
        <f t="shared" si="37"/>
        <v/>
      </c>
      <c r="M340" s="17">
        <f>IF(S339="","",IF(OR(M339&gt;=nper,ROUND(S339,2)&lt;=0),"",M339+1))</f>
        <v>297</v>
      </c>
      <c r="N340" s="18">
        <f>IF(M340="","",IF(OR(periods_per_year=26,periods_per_year=52),IF(periods_per_year=26,IF(M340=1,fpdate,N339+14),IF(periods_per_year=52,IF(M340=1,fpdate,N339+7),"n/a")),IF(periods_per_year=24,DATE(YEAR(fpdate),MONTH(fpdate)+(M340-1)/2+IF(AND(DAY(fpdate)&gt;=15,MOD(M340,2)=0),1,0),IF(MOD(M340,2)=0,IF(DAY(fpdate)&gt;=15,DAY(fpdate)-14,DAY(fpdate)+14),DAY(fpdate))),IF(DAY(DATE(YEAR(fpdate),MONTH(fpdate)+M340-1,DAY(fpdate)))&lt;&gt;DAY(fpdate),DATE(YEAR(fpdate),MONTH(fpdate)+M340,0),DATE(YEAR(fpdate),MONTH(fpdate)+M340-1,DAY(fpdate))))))</f>
        <v>52475</v>
      </c>
      <c r="O340" s="19">
        <f>IF(M340="","",IF(variable,IF(M340&lt;MortgageCalculator!$I$18*periods_per_year,start_rate,IF(MortgageCalculator!$I$22&gt;=0,MIN(MortgageCalculator!$I$19,start_rate+MortgageCalculator!$I$22*ROUNDUP((M340-MortgageCalculator!$I$18*periods_per_year)/MortgageCalculator!$I$21,0)),MAX(MortgageCalculator!$I$20,start_rate+MortgageCalculator!$I$22*ROUNDUP((M340-MortgageCalculator!$I$18*periods_per_year)/MortgageCalculator!$I$21,0)))),start_rate))</f>
        <v>0.03</v>
      </c>
      <c r="P340" s="20">
        <f>IF(M340="","",ROUND((((1+O340/CP)^(CP/periods_per_year))-1)*S339,2))</f>
        <v>7.07</v>
      </c>
      <c r="Q340" s="20">
        <f>IF(M340="","",IF(M340=nper,S339+P340,MIN(S339+P340,IF(O340=O339,Q339,ROUND(-PMT(((1+O340/CP)^(CP/periods_per_year))-1,nper-M340+1,S339),2)))))</f>
        <v>711.32</v>
      </c>
      <c r="R340" s="20">
        <f t="shared" si="38"/>
        <v>704.25</v>
      </c>
      <c r="S340" s="20">
        <f t="shared" si="39"/>
        <v>2122.009999999922</v>
      </c>
    </row>
    <row r="341" spans="1:19" x14ac:dyDescent="0.2">
      <c r="A341" s="10" t="str">
        <f t="shared" si="32"/>
        <v/>
      </c>
      <c r="B341" s="11" t="str">
        <f t="shared" si="33"/>
        <v/>
      </c>
      <c r="C341" s="15" t="str">
        <f t="shared" si="34"/>
        <v/>
      </c>
      <c r="D341" s="12" t="str">
        <f>IF(A341="","",IF(variable,IF(OR(A341=1,A341&lt;$I$18*periods_per_year),start_rate,MIN($I$19,IF(MOD(A341-1,$I$21)=0,MAX($I$20,D340+$I$22),D340))),start_rate))</f>
        <v/>
      </c>
      <c r="E341" s="13" t="str">
        <f t="shared" si="35"/>
        <v/>
      </c>
      <c r="F341" s="13" t="str">
        <f>IF(A341="","",IF(A341=nper,J340+E341,MIN(J340+E341,IF(D341=D340,F340,IF($E$8="Acc Bi-Weekly",ROUND((-PMT(((1+D341/CP)^(CP/12))-1,(nper-A341+1)*12/26,J340))/2,2),IF($E$8="Acc Weekly",ROUND((-PMT(((1+D341/CP)^(CP/12))-1,(nper-A341+1)*12/52,J340))/4,2),ROUND(-PMT(((1+D341/CP)^(CP/periods_per_year))-1,nper-A341+1,J340),2)))))))</f>
        <v/>
      </c>
      <c r="G341" s="13" t="str">
        <f>IF(OR(A341="",A341&lt;$X$2),"",IF(J340&lt;=F341,0,IF(IF(AND(A341&gt;=$X$2,MOD(A341-$X$2,int)=0),$X$3,0)+F341&gt;=J340+E341,J340+E341-F341,IF(AND(A341&gt;=$X$2,MOD(A341-$X$2,int)=0),$X$3,0)+IF(IF(AND(A341&gt;=$X$2,MOD(A341-$X$2,int)=0),$X$3,0)+IF(MOD(A341-$X$6,periods_per_year)=0,$X$5,0)+F341&lt;J340+E341,IF(MOD(A341-$X$6,periods_per_year)=0,$X$5,0),J340+E341-IF(AND(A341&gt;=$X$2,MOD(A341-$X$2,int)=0),$X$3,0)-F341))))</f>
        <v/>
      </c>
      <c r="H341" s="14"/>
      <c r="I341" s="13" t="str">
        <f t="shared" si="36"/>
        <v/>
      </c>
      <c r="J341" s="13" t="str">
        <f t="shared" si="37"/>
        <v/>
      </c>
      <c r="M341" s="17">
        <f>IF(S340="","",IF(OR(M340&gt;=nper,ROUND(S340,2)&lt;=0),"",M340+1))</f>
        <v>298</v>
      </c>
      <c r="N341" s="18">
        <f>IF(M341="","",IF(OR(periods_per_year=26,periods_per_year=52),IF(periods_per_year=26,IF(M341=1,fpdate,N340+14),IF(periods_per_year=52,IF(M341=1,fpdate,N340+7),"n/a")),IF(periods_per_year=24,DATE(YEAR(fpdate),MONTH(fpdate)+(M341-1)/2+IF(AND(DAY(fpdate)&gt;=15,MOD(M341,2)=0),1,0),IF(MOD(M341,2)=0,IF(DAY(fpdate)&gt;=15,DAY(fpdate)-14,DAY(fpdate)+14),DAY(fpdate))),IF(DAY(DATE(YEAR(fpdate),MONTH(fpdate)+M341-1,DAY(fpdate)))&lt;&gt;DAY(fpdate),DATE(YEAR(fpdate),MONTH(fpdate)+M341,0),DATE(YEAR(fpdate),MONTH(fpdate)+M341-1,DAY(fpdate))))))</f>
        <v>52505</v>
      </c>
      <c r="O341" s="19">
        <f>IF(M341="","",IF(variable,IF(M341&lt;MortgageCalculator!$I$18*periods_per_year,start_rate,IF(MortgageCalculator!$I$22&gt;=0,MIN(MortgageCalculator!$I$19,start_rate+MortgageCalculator!$I$22*ROUNDUP((M341-MortgageCalculator!$I$18*periods_per_year)/MortgageCalculator!$I$21,0)),MAX(MortgageCalculator!$I$20,start_rate+MortgageCalculator!$I$22*ROUNDUP((M341-MortgageCalculator!$I$18*periods_per_year)/MortgageCalculator!$I$21,0)))),start_rate))</f>
        <v>0.03</v>
      </c>
      <c r="P341" s="20">
        <f>IF(M341="","",ROUND((((1+O341/CP)^(CP/periods_per_year))-1)*S340,2))</f>
        <v>5.31</v>
      </c>
      <c r="Q341" s="20">
        <f>IF(M341="","",IF(M341=nper,S340+P341,MIN(S340+P341,IF(O341=O340,Q340,ROUND(-PMT(((1+O341/CP)^(CP/periods_per_year))-1,nper-M341+1,S340),2)))))</f>
        <v>711.32</v>
      </c>
      <c r="R341" s="20">
        <f t="shared" si="38"/>
        <v>706.0100000000001</v>
      </c>
      <c r="S341" s="20">
        <f t="shared" si="39"/>
        <v>1415.9999999999218</v>
      </c>
    </row>
    <row r="342" spans="1:19" x14ac:dyDescent="0.2">
      <c r="A342" s="10" t="str">
        <f t="shared" si="32"/>
        <v/>
      </c>
      <c r="B342" s="11" t="str">
        <f t="shared" si="33"/>
        <v/>
      </c>
      <c r="C342" s="15" t="str">
        <f t="shared" si="34"/>
        <v/>
      </c>
      <c r="D342" s="12" t="str">
        <f>IF(A342="","",IF(variable,IF(OR(A342=1,A342&lt;$I$18*periods_per_year),start_rate,MIN($I$19,IF(MOD(A342-1,$I$21)=0,MAX($I$20,D341+$I$22),D341))),start_rate))</f>
        <v/>
      </c>
      <c r="E342" s="13" t="str">
        <f t="shared" si="35"/>
        <v/>
      </c>
      <c r="F342" s="13" t="str">
        <f>IF(A342="","",IF(A342=nper,J341+E342,MIN(J341+E342,IF(D342=D341,F341,IF($E$8="Acc Bi-Weekly",ROUND((-PMT(((1+D342/CP)^(CP/12))-1,(nper-A342+1)*12/26,J341))/2,2),IF($E$8="Acc Weekly",ROUND((-PMT(((1+D342/CP)^(CP/12))-1,(nper-A342+1)*12/52,J341))/4,2),ROUND(-PMT(((1+D342/CP)^(CP/periods_per_year))-1,nper-A342+1,J341),2)))))))</f>
        <v/>
      </c>
      <c r="G342" s="13" t="str">
        <f>IF(OR(A342="",A342&lt;$X$2),"",IF(J341&lt;=F342,0,IF(IF(AND(A342&gt;=$X$2,MOD(A342-$X$2,int)=0),$X$3,0)+F342&gt;=J341+E342,J341+E342-F342,IF(AND(A342&gt;=$X$2,MOD(A342-$X$2,int)=0),$X$3,0)+IF(IF(AND(A342&gt;=$X$2,MOD(A342-$X$2,int)=0),$X$3,0)+IF(MOD(A342-$X$6,periods_per_year)=0,$X$5,0)+F342&lt;J341+E342,IF(MOD(A342-$X$6,periods_per_year)=0,$X$5,0),J341+E342-IF(AND(A342&gt;=$X$2,MOD(A342-$X$2,int)=0),$X$3,0)-F342))))</f>
        <v/>
      </c>
      <c r="H342" s="14"/>
      <c r="I342" s="13" t="str">
        <f t="shared" si="36"/>
        <v/>
      </c>
      <c r="J342" s="13" t="str">
        <f t="shared" si="37"/>
        <v/>
      </c>
      <c r="M342" s="17">
        <f>IF(S341="","",IF(OR(M341&gt;=nper,ROUND(S341,2)&lt;=0),"",M341+1))</f>
        <v>299</v>
      </c>
      <c r="N342" s="18">
        <f>IF(M342="","",IF(OR(periods_per_year=26,periods_per_year=52),IF(periods_per_year=26,IF(M342=1,fpdate,N341+14),IF(periods_per_year=52,IF(M342=1,fpdate,N341+7),"n/a")),IF(periods_per_year=24,DATE(YEAR(fpdate),MONTH(fpdate)+(M342-1)/2+IF(AND(DAY(fpdate)&gt;=15,MOD(M342,2)=0),1,0),IF(MOD(M342,2)=0,IF(DAY(fpdate)&gt;=15,DAY(fpdate)-14,DAY(fpdate)+14),DAY(fpdate))),IF(DAY(DATE(YEAR(fpdate),MONTH(fpdate)+M342-1,DAY(fpdate)))&lt;&gt;DAY(fpdate),DATE(YEAR(fpdate),MONTH(fpdate)+M342,0),DATE(YEAR(fpdate),MONTH(fpdate)+M342-1,DAY(fpdate))))))</f>
        <v>52536</v>
      </c>
      <c r="O342" s="19">
        <f>IF(M342="","",IF(variable,IF(M342&lt;MortgageCalculator!$I$18*periods_per_year,start_rate,IF(MortgageCalculator!$I$22&gt;=0,MIN(MortgageCalculator!$I$19,start_rate+MortgageCalculator!$I$22*ROUNDUP((M342-MortgageCalculator!$I$18*periods_per_year)/MortgageCalculator!$I$21,0)),MAX(MortgageCalculator!$I$20,start_rate+MortgageCalculator!$I$22*ROUNDUP((M342-MortgageCalculator!$I$18*periods_per_year)/MortgageCalculator!$I$21,0)))),start_rate))</f>
        <v>0.03</v>
      </c>
      <c r="P342" s="20">
        <f>IF(M342="","",ROUND((((1+O342/CP)^(CP/periods_per_year))-1)*S341,2))</f>
        <v>3.54</v>
      </c>
      <c r="Q342" s="20">
        <f>IF(M342="","",IF(M342=nper,S341+P342,MIN(S341+P342,IF(O342=O341,Q341,ROUND(-PMT(((1+O342/CP)^(CP/periods_per_year))-1,nper-M342+1,S341),2)))))</f>
        <v>711.32</v>
      </c>
      <c r="R342" s="20">
        <f t="shared" si="38"/>
        <v>707.78000000000009</v>
      </c>
      <c r="S342" s="20">
        <f t="shared" si="39"/>
        <v>708.2199999999217</v>
      </c>
    </row>
    <row r="343" spans="1:19" x14ac:dyDescent="0.2">
      <c r="A343" s="10" t="str">
        <f t="shared" si="32"/>
        <v/>
      </c>
      <c r="B343" s="11" t="str">
        <f t="shared" si="33"/>
        <v/>
      </c>
      <c r="C343" s="15" t="str">
        <f t="shared" si="34"/>
        <v/>
      </c>
      <c r="D343" s="12" t="str">
        <f>IF(A343="","",IF(variable,IF(OR(A343=1,A343&lt;$I$18*periods_per_year),start_rate,MIN($I$19,IF(MOD(A343-1,$I$21)=0,MAX($I$20,D342+$I$22),D342))),start_rate))</f>
        <v/>
      </c>
      <c r="E343" s="13" t="str">
        <f t="shared" si="35"/>
        <v/>
      </c>
      <c r="F343" s="13" t="str">
        <f>IF(A343="","",IF(A343=nper,J342+E343,MIN(J342+E343,IF(D343=D342,F342,IF($E$8="Acc Bi-Weekly",ROUND((-PMT(((1+D343/CP)^(CP/12))-1,(nper-A343+1)*12/26,J342))/2,2),IF($E$8="Acc Weekly",ROUND((-PMT(((1+D343/CP)^(CP/12))-1,(nper-A343+1)*12/52,J342))/4,2),ROUND(-PMT(((1+D343/CP)^(CP/periods_per_year))-1,nper-A343+1,J342),2)))))))</f>
        <v/>
      </c>
      <c r="G343" s="13" t="str">
        <f>IF(OR(A343="",A343&lt;$X$2),"",IF(J342&lt;=F343,0,IF(IF(AND(A343&gt;=$X$2,MOD(A343-$X$2,int)=0),$X$3,0)+F343&gt;=J342+E343,J342+E343-F343,IF(AND(A343&gt;=$X$2,MOD(A343-$X$2,int)=0),$X$3,0)+IF(IF(AND(A343&gt;=$X$2,MOD(A343-$X$2,int)=0),$X$3,0)+IF(MOD(A343-$X$6,periods_per_year)=0,$X$5,0)+F343&lt;J342+E343,IF(MOD(A343-$X$6,periods_per_year)=0,$X$5,0),J342+E343-IF(AND(A343&gt;=$X$2,MOD(A343-$X$2,int)=0),$X$3,0)-F343))))</f>
        <v/>
      </c>
      <c r="H343" s="14"/>
      <c r="I343" s="13" t="str">
        <f t="shared" si="36"/>
        <v/>
      </c>
      <c r="J343" s="13" t="str">
        <f t="shared" si="37"/>
        <v/>
      </c>
      <c r="M343" s="17">
        <f>IF(S342="","",IF(OR(M342&gt;=nper,ROUND(S342,2)&lt;=0),"",M342+1))</f>
        <v>300</v>
      </c>
      <c r="N343" s="18">
        <f>IF(M343="","",IF(OR(periods_per_year=26,periods_per_year=52),IF(periods_per_year=26,IF(M343=1,fpdate,N342+14),IF(periods_per_year=52,IF(M343=1,fpdate,N342+7),"n/a")),IF(periods_per_year=24,DATE(YEAR(fpdate),MONTH(fpdate)+(M343-1)/2+IF(AND(DAY(fpdate)&gt;=15,MOD(M343,2)=0),1,0),IF(MOD(M343,2)=0,IF(DAY(fpdate)&gt;=15,DAY(fpdate)-14,DAY(fpdate)+14),DAY(fpdate))),IF(DAY(DATE(YEAR(fpdate),MONTH(fpdate)+M343-1,DAY(fpdate)))&lt;&gt;DAY(fpdate),DATE(YEAR(fpdate),MONTH(fpdate)+M343,0),DATE(YEAR(fpdate),MONTH(fpdate)+M343-1,DAY(fpdate))))))</f>
        <v>52566</v>
      </c>
      <c r="O343" s="19">
        <f>IF(M343="","",IF(variable,IF(M343&lt;MortgageCalculator!$I$18*periods_per_year,start_rate,IF(MortgageCalculator!$I$22&gt;=0,MIN(MortgageCalculator!$I$19,start_rate+MortgageCalculator!$I$22*ROUNDUP((M343-MortgageCalculator!$I$18*periods_per_year)/MortgageCalculator!$I$21,0)),MAX(MortgageCalculator!$I$20,start_rate+MortgageCalculator!$I$22*ROUNDUP((M343-MortgageCalculator!$I$18*periods_per_year)/MortgageCalculator!$I$21,0)))),start_rate))</f>
        <v>0.03</v>
      </c>
      <c r="P343" s="20">
        <f>IF(M343="","",ROUND((((1+O343/CP)^(CP/periods_per_year))-1)*S342,2))</f>
        <v>1.77</v>
      </c>
      <c r="Q343" s="20">
        <f>IF(M343="","",IF(M343=nper,S342+P343,MIN(S342+P343,IF(O343=O342,Q342,ROUND(-PMT(((1+O343/CP)^(CP/periods_per_year))-1,nper-M343+1,S342),2)))))</f>
        <v>709.98999999992168</v>
      </c>
      <c r="R343" s="20">
        <f t="shared" si="38"/>
        <v>708.2199999999217</v>
      </c>
      <c r="S343" s="20">
        <f t="shared" si="39"/>
        <v>0</v>
      </c>
    </row>
    <row r="344" spans="1:19" x14ac:dyDescent="0.2">
      <c r="A344" s="10" t="str">
        <f t="shared" si="32"/>
        <v/>
      </c>
      <c r="B344" s="11" t="str">
        <f t="shared" si="33"/>
        <v/>
      </c>
      <c r="C344" s="15" t="str">
        <f t="shared" si="34"/>
        <v/>
      </c>
      <c r="D344" s="12" t="str">
        <f>IF(A344="","",IF(variable,IF(OR(A344=1,A344&lt;$I$18*periods_per_year),start_rate,MIN($I$19,IF(MOD(A344-1,$I$21)=0,MAX($I$20,D343+$I$22),D343))),start_rate))</f>
        <v/>
      </c>
      <c r="E344" s="13" t="str">
        <f t="shared" si="35"/>
        <v/>
      </c>
      <c r="F344" s="13" t="str">
        <f>IF(A344="","",IF(A344=nper,J343+E344,MIN(J343+E344,IF(D344=D343,F343,IF($E$8="Acc Bi-Weekly",ROUND((-PMT(((1+D344/CP)^(CP/12))-1,(nper-A344+1)*12/26,J343))/2,2),IF($E$8="Acc Weekly",ROUND((-PMT(((1+D344/CP)^(CP/12))-1,(nper-A344+1)*12/52,J343))/4,2),ROUND(-PMT(((1+D344/CP)^(CP/periods_per_year))-1,nper-A344+1,J343),2)))))))</f>
        <v/>
      </c>
      <c r="G344" s="13" t="str">
        <f>IF(OR(A344="",A344&lt;$X$2),"",IF(J343&lt;=F344,0,IF(IF(AND(A344&gt;=$X$2,MOD(A344-$X$2,int)=0),$X$3,0)+F344&gt;=J343+E344,J343+E344-F344,IF(AND(A344&gt;=$X$2,MOD(A344-$X$2,int)=0),$X$3,0)+IF(IF(AND(A344&gt;=$X$2,MOD(A344-$X$2,int)=0),$X$3,0)+IF(MOD(A344-$X$6,periods_per_year)=0,$X$5,0)+F344&lt;J343+E344,IF(MOD(A344-$X$6,periods_per_year)=0,$X$5,0),J343+E344-IF(AND(A344&gt;=$X$2,MOD(A344-$X$2,int)=0),$X$3,0)-F344))))</f>
        <v/>
      </c>
      <c r="H344" s="14"/>
      <c r="I344" s="13" t="str">
        <f t="shared" si="36"/>
        <v/>
      </c>
      <c r="J344" s="13" t="str">
        <f t="shared" si="37"/>
        <v/>
      </c>
      <c r="M344" s="17" t="str">
        <f>IF(S343="","",IF(OR(M343&gt;=nper,ROUND(S343,2)&lt;=0),"",M343+1))</f>
        <v/>
      </c>
      <c r="N344" s="18" t="str">
        <f>IF(M344="","",IF(OR(periods_per_year=26,periods_per_year=52),IF(periods_per_year=26,IF(M344=1,fpdate,N343+14),IF(periods_per_year=52,IF(M344=1,fpdate,N343+7),"n/a")),IF(periods_per_year=24,DATE(YEAR(fpdate),MONTH(fpdate)+(M344-1)/2+IF(AND(DAY(fpdate)&gt;=15,MOD(M344,2)=0),1,0),IF(MOD(M344,2)=0,IF(DAY(fpdate)&gt;=15,DAY(fpdate)-14,DAY(fpdate)+14),DAY(fpdate))),IF(DAY(DATE(YEAR(fpdate),MONTH(fpdate)+M344-1,DAY(fpdate)))&lt;&gt;DAY(fpdate),DATE(YEAR(fpdate),MONTH(fpdate)+M344,0),DATE(YEAR(fpdate),MONTH(fpdate)+M344-1,DAY(fpdate))))))</f>
        <v/>
      </c>
      <c r="O344" s="19" t="str">
        <f>IF(M344="","",IF(variable,IF(M344&lt;MortgageCalculator!$I$18*periods_per_year,start_rate,IF(MortgageCalculator!$I$22&gt;=0,MIN(MortgageCalculator!$I$19,start_rate+MortgageCalculator!$I$22*ROUNDUP((M344-MortgageCalculator!$I$18*periods_per_year)/MortgageCalculator!$I$21,0)),MAX(MortgageCalculator!$I$20,start_rate+MortgageCalculator!$I$22*ROUNDUP((M344-MortgageCalculator!$I$18*periods_per_year)/MortgageCalculator!$I$21,0)))),start_rate))</f>
        <v/>
      </c>
      <c r="P344" s="20" t="str">
        <f>IF(M344="","",ROUND((((1+O344/CP)^(CP/periods_per_year))-1)*S343,2))</f>
        <v/>
      </c>
      <c r="Q344" s="20" t="str">
        <f>IF(M344="","",IF(M344=nper,S343+P344,MIN(S343+P344,IF(O344=O343,Q343,ROUND(-PMT(((1+O344/CP)^(CP/periods_per_year))-1,nper-M344+1,S343),2)))))</f>
        <v/>
      </c>
      <c r="R344" s="20" t="str">
        <f t="shared" si="38"/>
        <v/>
      </c>
      <c r="S344" s="20" t="str">
        <f t="shared" si="39"/>
        <v/>
      </c>
    </row>
    <row r="345" spans="1:19" x14ac:dyDescent="0.2">
      <c r="A345" s="10" t="str">
        <f t="shared" si="32"/>
        <v/>
      </c>
      <c r="B345" s="11" t="str">
        <f t="shared" si="33"/>
        <v/>
      </c>
      <c r="C345" s="15" t="str">
        <f t="shared" si="34"/>
        <v/>
      </c>
      <c r="D345" s="12" t="str">
        <f>IF(A345="","",IF(variable,IF(OR(A345=1,A345&lt;$I$18*periods_per_year),start_rate,MIN($I$19,IF(MOD(A345-1,$I$21)=0,MAX($I$20,D344+$I$22),D344))),start_rate))</f>
        <v/>
      </c>
      <c r="E345" s="13" t="str">
        <f t="shared" si="35"/>
        <v/>
      </c>
      <c r="F345" s="13" t="str">
        <f>IF(A345="","",IF(A345=nper,J344+E345,MIN(J344+E345,IF(D345=D344,F344,IF($E$8="Acc Bi-Weekly",ROUND((-PMT(((1+D345/CP)^(CP/12))-1,(nper-A345+1)*12/26,J344))/2,2),IF($E$8="Acc Weekly",ROUND((-PMT(((1+D345/CP)^(CP/12))-1,(nper-A345+1)*12/52,J344))/4,2),ROUND(-PMT(((1+D345/CP)^(CP/periods_per_year))-1,nper-A345+1,J344),2)))))))</f>
        <v/>
      </c>
      <c r="G345" s="13" t="str">
        <f>IF(OR(A345="",A345&lt;$X$2),"",IF(J344&lt;=F345,0,IF(IF(AND(A345&gt;=$X$2,MOD(A345-$X$2,int)=0),$X$3,0)+F345&gt;=J344+E345,J344+E345-F345,IF(AND(A345&gt;=$X$2,MOD(A345-$X$2,int)=0),$X$3,0)+IF(IF(AND(A345&gt;=$X$2,MOD(A345-$X$2,int)=0),$X$3,0)+IF(MOD(A345-$X$6,periods_per_year)=0,$X$5,0)+F345&lt;J344+E345,IF(MOD(A345-$X$6,periods_per_year)=0,$X$5,0),J344+E345-IF(AND(A345&gt;=$X$2,MOD(A345-$X$2,int)=0),$X$3,0)-F345))))</f>
        <v/>
      </c>
      <c r="H345" s="14"/>
      <c r="I345" s="13" t="str">
        <f t="shared" si="36"/>
        <v/>
      </c>
      <c r="J345" s="13" t="str">
        <f t="shared" si="37"/>
        <v/>
      </c>
      <c r="M345" s="17" t="str">
        <f>IF(S344="","",IF(OR(M344&gt;=nper,ROUND(S344,2)&lt;=0),"",M344+1))</f>
        <v/>
      </c>
      <c r="N345" s="18" t="str">
        <f>IF(M345="","",IF(OR(periods_per_year=26,periods_per_year=52),IF(periods_per_year=26,IF(M345=1,fpdate,N344+14),IF(periods_per_year=52,IF(M345=1,fpdate,N344+7),"n/a")),IF(periods_per_year=24,DATE(YEAR(fpdate),MONTH(fpdate)+(M345-1)/2+IF(AND(DAY(fpdate)&gt;=15,MOD(M345,2)=0),1,0),IF(MOD(M345,2)=0,IF(DAY(fpdate)&gt;=15,DAY(fpdate)-14,DAY(fpdate)+14),DAY(fpdate))),IF(DAY(DATE(YEAR(fpdate),MONTH(fpdate)+M345-1,DAY(fpdate)))&lt;&gt;DAY(fpdate),DATE(YEAR(fpdate),MONTH(fpdate)+M345,0),DATE(YEAR(fpdate),MONTH(fpdate)+M345-1,DAY(fpdate))))))</f>
        <v/>
      </c>
      <c r="O345" s="19" t="str">
        <f>IF(M345="","",IF(variable,IF(M345&lt;MortgageCalculator!$I$18*periods_per_year,start_rate,IF(MortgageCalculator!$I$22&gt;=0,MIN(MortgageCalculator!$I$19,start_rate+MortgageCalculator!$I$22*ROUNDUP((M345-MortgageCalculator!$I$18*periods_per_year)/MortgageCalculator!$I$21,0)),MAX(MortgageCalculator!$I$20,start_rate+MortgageCalculator!$I$22*ROUNDUP((M345-MortgageCalculator!$I$18*periods_per_year)/MortgageCalculator!$I$21,0)))),start_rate))</f>
        <v/>
      </c>
      <c r="P345" s="20" t="str">
        <f>IF(M345="","",ROUND((((1+O345/CP)^(CP/periods_per_year))-1)*S344,2))</f>
        <v/>
      </c>
      <c r="Q345" s="20" t="str">
        <f>IF(M345="","",IF(M345=nper,S344+P345,MIN(S344+P345,IF(O345=O344,Q344,ROUND(-PMT(((1+O345/CP)^(CP/periods_per_year))-1,nper-M345+1,S344),2)))))</f>
        <v/>
      </c>
      <c r="R345" s="20" t="str">
        <f t="shared" si="38"/>
        <v/>
      </c>
      <c r="S345" s="20" t="str">
        <f t="shared" si="39"/>
        <v/>
      </c>
    </row>
    <row r="346" spans="1:19" x14ac:dyDescent="0.2">
      <c r="A346" s="10" t="str">
        <f t="shared" si="32"/>
        <v/>
      </c>
      <c r="B346" s="11" t="str">
        <f t="shared" si="33"/>
        <v/>
      </c>
      <c r="C346" s="15" t="str">
        <f t="shared" si="34"/>
        <v/>
      </c>
      <c r="D346" s="12" t="str">
        <f>IF(A346="","",IF(variable,IF(OR(A346=1,A346&lt;$I$18*periods_per_year),start_rate,MIN($I$19,IF(MOD(A346-1,$I$21)=0,MAX($I$20,D345+$I$22),D345))),start_rate))</f>
        <v/>
      </c>
      <c r="E346" s="13" t="str">
        <f t="shared" si="35"/>
        <v/>
      </c>
      <c r="F346" s="13" t="str">
        <f>IF(A346="","",IF(A346=nper,J345+E346,MIN(J345+E346,IF(D346=D345,F345,IF($E$8="Acc Bi-Weekly",ROUND((-PMT(((1+D346/CP)^(CP/12))-1,(nper-A346+1)*12/26,J345))/2,2),IF($E$8="Acc Weekly",ROUND((-PMT(((1+D346/CP)^(CP/12))-1,(nper-A346+1)*12/52,J345))/4,2),ROUND(-PMT(((1+D346/CP)^(CP/periods_per_year))-1,nper-A346+1,J345),2)))))))</f>
        <v/>
      </c>
      <c r="G346" s="13" t="str">
        <f>IF(OR(A346="",A346&lt;$X$2),"",IF(J345&lt;=F346,0,IF(IF(AND(A346&gt;=$X$2,MOD(A346-$X$2,int)=0),$X$3,0)+F346&gt;=J345+E346,J345+E346-F346,IF(AND(A346&gt;=$X$2,MOD(A346-$X$2,int)=0),$X$3,0)+IF(IF(AND(A346&gt;=$X$2,MOD(A346-$X$2,int)=0),$X$3,0)+IF(MOD(A346-$X$6,periods_per_year)=0,$X$5,0)+F346&lt;J345+E346,IF(MOD(A346-$X$6,periods_per_year)=0,$X$5,0),J345+E346-IF(AND(A346&gt;=$X$2,MOD(A346-$X$2,int)=0),$X$3,0)-F346))))</f>
        <v/>
      </c>
      <c r="H346" s="14"/>
      <c r="I346" s="13" t="str">
        <f t="shared" si="36"/>
        <v/>
      </c>
      <c r="J346" s="13" t="str">
        <f t="shared" si="37"/>
        <v/>
      </c>
      <c r="M346" s="17" t="str">
        <f>IF(S345="","",IF(OR(M345&gt;=nper,ROUND(S345,2)&lt;=0),"",M345+1))</f>
        <v/>
      </c>
      <c r="N346" s="18" t="str">
        <f>IF(M346="","",IF(OR(periods_per_year=26,periods_per_year=52),IF(periods_per_year=26,IF(M346=1,fpdate,N345+14),IF(periods_per_year=52,IF(M346=1,fpdate,N345+7),"n/a")),IF(periods_per_year=24,DATE(YEAR(fpdate),MONTH(fpdate)+(M346-1)/2+IF(AND(DAY(fpdate)&gt;=15,MOD(M346,2)=0),1,0),IF(MOD(M346,2)=0,IF(DAY(fpdate)&gt;=15,DAY(fpdate)-14,DAY(fpdate)+14),DAY(fpdate))),IF(DAY(DATE(YEAR(fpdate),MONTH(fpdate)+M346-1,DAY(fpdate)))&lt;&gt;DAY(fpdate),DATE(YEAR(fpdate),MONTH(fpdate)+M346,0),DATE(YEAR(fpdate),MONTH(fpdate)+M346-1,DAY(fpdate))))))</f>
        <v/>
      </c>
      <c r="O346" s="19" t="str">
        <f>IF(M346="","",IF(variable,IF(M346&lt;MortgageCalculator!$I$18*periods_per_year,start_rate,IF(MortgageCalculator!$I$22&gt;=0,MIN(MortgageCalculator!$I$19,start_rate+MortgageCalculator!$I$22*ROUNDUP((M346-MortgageCalculator!$I$18*periods_per_year)/MortgageCalculator!$I$21,0)),MAX(MortgageCalculator!$I$20,start_rate+MortgageCalculator!$I$22*ROUNDUP((M346-MortgageCalculator!$I$18*periods_per_year)/MortgageCalculator!$I$21,0)))),start_rate))</f>
        <v/>
      </c>
      <c r="P346" s="20" t="str">
        <f>IF(M346="","",ROUND((((1+O346/CP)^(CP/periods_per_year))-1)*S345,2))</f>
        <v/>
      </c>
      <c r="Q346" s="20" t="str">
        <f>IF(M346="","",IF(M346=nper,S345+P346,MIN(S345+P346,IF(O346=O345,Q345,ROUND(-PMT(((1+O346/CP)^(CP/periods_per_year))-1,nper-M346+1,S345),2)))))</f>
        <v/>
      </c>
      <c r="R346" s="20" t="str">
        <f t="shared" si="38"/>
        <v/>
      </c>
      <c r="S346" s="20" t="str">
        <f t="shared" si="39"/>
        <v/>
      </c>
    </row>
    <row r="347" spans="1:19" x14ac:dyDescent="0.2">
      <c r="A347" s="10" t="str">
        <f t="shared" si="32"/>
        <v/>
      </c>
      <c r="B347" s="11" t="str">
        <f t="shared" si="33"/>
        <v/>
      </c>
      <c r="C347" s="15" t="str">
        <f t="shared" si="34"/>
        <v/>
      </c>
      <c r="D347" s="12" t="str">
        <f>IF(A347="","",IF(variable,IF(OR(A347=1,A347&lt;$I$18*periods_per_year),start_rate,MIN($I$19,IF(MOD(A347-1,$I$21)=0,MAX($I$20,D346+$I$22),D346))),start_rate))</f>
        <v/>
      </c>
      <c r="E347" s="13" t="str">
        <f t="shared" si="35"/>
        <v/>
      </c>
      <c r="F347" s="13" t="str">
        <f>IF(A347="","",IF(A347=nper,J346+E347,MIN(J346+E347,IF(D347=D346,F346,IF($E$8="Acc Bi-Weekly",ROUND((-PMT(((1+D347/CP)^(CP/12))-1,(nper-A347+1)*12/26,J346))/2,2),IF($E$8="Acc Weekly",ROUND((-PMT(((1+D347/CP)^(CP/12))-1,(nper-A347+1)*12/52,J346))/4,2),ROUND(-PMT(((1+D347/CP)^(CP/periods_per_year))-1,nper-A347+1,J346),2)))))))</f>
        <v/>
      </c>
      <c r="G347" s="13" t="str">
        <f>IF(OR(A347="",A347&lt;$X$2),"",IF(J346&lt;=F347,0,IF(IF(AND(A347&gt;=$X$2,MOD(A347-$X$2,int)=0),$X$3,0)+F347&gt;=J346+E347,J346+E347-F347,IF(AND(A347&gt;=$X$2,MOD(A347-$X$2,int)=0),$X$3,0)+IF(IF(AND(A347&gt;=$X$2,MOD(A347-$X$2,int)=0),$X$3,0)+IF(MOD(A347-$X$6,periods_per_year)=0,$X$5,0)+F347&lt;J346+E347,IF(MOD(A347-$X$6,periods_per_year)=0,$X$5,0),J346+E347-IF(AND(A347&gt;=$X$2,MOD(A347-$X$2,int)=0),$X$3,0)-F347))))</f>
        <v/>
      </c>
      <c r="H347" s="14"/>
      <c r="I347" s="13" t="str">
        <f t="shared" si="36"/>
        <v/>
      </c>
      <c r="J347" s="13" t="str">
        <f t="shared" si="37"/>
        <v/>
      </c>
      <c r="M347" s="17" t="str">
        <f>IF(S346="","",IF(OR(M346&gt;=nper,ROUND(S346,2)&lt;=0),"",M346+1))</f>
        <v/>
      </c>
      <c r="N347" s="18" t="str">
        <f>IF(M347="","",IF(OR(periods_per_year=26,periods_per_year=52),IF(periods_per_year=26,IF(M347=1,fpdate,N346+14),IF(periods_per_year=52,IF(M347=1,fpdate,N346+7),"n/a")),IF(periods_per_year=24,DATE(YEAR(fpdate),MONTH(fpdate)+(M347-1)/2+IF(AND(DAY(fpdate)&gt;=15,MOD(M347,2)=0),1,0),IF(MOD(M347,2)=0,IF(DAY(fpdate)&gt;=15,DAY(fpdate)-14,DAY(fpdate)+14),DAY(fpdate))),IF(DAY(DATE(YEAR(fpdate),MONTH(fpdate)+M347-1,DAY(fpdate)))&lt;&gt;DAY(fpdate),DATE(YEAR(fpdate),MONTH(fpdate)+M347,0),DATE(YEAR(fpdate),MONTH(fpdate)+M347-1,DAY(fpdate))))))</f>
        <v/>
      </c>
      <c r="O347" s="19" t="str">
        <f>IF(M347="","",IF(variable,IF(M347&lt;MortgageCalculator!$I$18*periods_per_year,start_rate,IF(MortgageCalculator!$I$22&gt;=0,MIN(MortgageCalculator!$I$19,start_rate+MortgageCalculator!$I$22*ROUNDUP((M347-MortgageCalculator!$I$18*periods_per_year)/MortgageCalculator!$I$21,0)),MAX(MortgageCalculator!$I$20,start_rate+MortgageCalculator!$I$22*ROUNDUP((M347-MortgageCalculator!$I$18*periods_per_year)/MortgageCalculator!$I$21,0)))),start_rate))</f>
        <v/>
      </c>
      <c r="P347" s="20" t="str">
        <f>IF(M347="","",ROUND((((1+O347/CP)^(CP/periods_per_year))-1)*S346,2))</f>
        <v/>
      </c>
      <c r="Q347" s="20" t="str">
        <f>IF(M347="","",IF(M347=nper,S346+P347,MIN(S346+P347,IF(O347=O346,Q346,ROUND(-PMT(((1+O347/CP)^(CP/periods_per_year))-1,nper-M347+1,S346),2)))))</f>
        <v/>
      </c>
      <c r="R347" s="20" t="str">
        <f t="shared" si="38"/>
        <v/>
      </c>
      <c r="S347" s="20" t="str">
        <f t="shared" si="39"/>
        <v/>
      </c>
    </row>
    <row r="348" spans="1:19" x14ac:dyDescent="0.2">
      <c r="A348" s="10" t="str">
        <f t="shared" si="32"/>
        <v/>
      </c>
      <c r="B348" s="11" t="str">
        <f t="shared" si="33"/>
        <v/>
      </c>
      <c r="C348" s="15" t="str">
        <f t="shared" si="34"/>
        <v/>
      </c>
      <c r="D348" s="12" t="str">
        <f>IF(A348="","",IF(variable,IF(OR(A348=1,A348&lt;$I$18*periods_per_year),start_rate,MIN($I$19,IF(MOD(A348-1,$I$21)=0,MAX($I$20,D347+$I$22),D347))),start_rate))</f>
        <v/>
      </c>
      <c r="E348" s="13" t="str">
        <f t="shared" si="35"/>
        <v/>
      </c>
      <c r="F348" s="13" t="str">
        <f>IF(A348="","",IF(A348=nper,J347+E348,MIN(J347+E348,IF(D348=D347,F347,IF($E$8="Acc Bi-Weekly",ROUND((-PMT(((1+D348/CP)^(CP/12))-1,(nper-A348+1)*12/26,J347))/2,2),IF($E$8="Acc Weekly",ROUND((-PMT(((1+D348/CP)^(CP/12))-1,(nper-A348+1)*12/52,J347))/4,2),ROUND(-PMT(((1+D348/CP)^(CP/periods_per_year))-1,nper-A348+1,J347),2)))))))</f>
        <v/>
      </c>
      <c r="G348" s="13" t="str">
        <f>IF(OR(A348="",A348&lt;$X$2),"",IF(J347&lt;=F348,0,IF(IF(AND(A348&gt;=$X$2,MOD(A348-$X$2,int)=0),$X$3,0)+F348&gt;=J347+E348,J347+E348-F348,IF(AND(A348&gt;=$X$2,MOD(A348-$X$2,int)=0),$X$3,0)+IF(IF(AND(A348&gt;=$X$2,MOD(A348-$X$2,int)=0),$X$3,0)+IF(MOD(A348-$X$6,periods_per_year)=0,$X$5,0)+F348&lt;J347+E348,IF(MOD(A348-$X$6,periods_per_year)=0,$X$5,0),J347+E348-IF(AND(A348&gt;=$X$2,MOD(A348-$X$2,int)=0),$X$3,0)-F348))))</f>
        <v/>
      </c>
      <c r="H348" s="14"/>
      <c r="I348" s="13" t="str">
        <f t="shared" si="36"/>
        <v/>
      </c>
      <c r="J348" s="13" t="str">
        <f t="shared" si="37"/>
        <v/>
      </c>
      <c r="M348" s="17" t="str">
        <f>IF(S347="","",IF(OR(M347&gt;=nper,ROUND(S347,2)&lt;=0),"",M347+1))</f>
        <v/>
      </c>
      <c r="N348" s="18" t="str">
        <f>IF(M348="","",IF(OR(periods_per_year=26,periods_per_year=52),IF(periods_per_year=26,IF(M348=1,fpdate,N347+14),IF(periods_per_year=52,IF(M348=1,fpdate,N347+7),"n/a")),IF(periods_per_year=24,DATE(YEAR(fpdate),MONTH(fpdate)+(M348-1)/2+IF(AND(DAY(fpdate)&gt;=15,MOD(M348,2)=0),1,0),IF(MOD(M348,2)=0,IF(DAY(fpdate)&gt;=15,DAY(fpdate)-14,DAY(fpdate)+14),DAY(fpdate))),IF(DAY(DATE(YEAR(fpdate),MONTH(fpdate)+M348-1,DAY(fpdate)))&lt;&gt;DAY(fpdate),DATE(YEAR(fpdate),MONTH(fpdate)+M348,0),DATE(YEAR(fpdate),MONTH(fpdate)+M348-1,DAY(fpdate))))))</f>
        <v/>
      </c>
      <c r="O348" s="19" t="str">
        <f>IF(M348="","",IF(variable,IF(M348&lt;MortgageCalculator!$I$18*periods_per_year,start_rate,IF(MortgageCalculator!$I$22&gt;=0,MIN(MortgageCalculator!$I$19,start_rate+MortgageCalculator!$I$22*ROUNDUP((M348-MortgageCalculator!$I$18*periods_per_year)/MortgageCalculator!$I$21,0)),MAX(MortgageCalculator!$I$20,start_rate+MortgageCalculator!$I$22*ROUNDUP((M348-MortgageCalculator!$I$18*periods_per_year)/MortgageCalculator!$I$21,0)))),start_rate))</f>
        <v/>
      </c>
      <c r="P348" s="20" t="str">
        <f>IF(M348="","",ROUND((((1+O348/CP)^(CP/periods_per_year))-1)*S347,2))</f>
        <v/>
      </c>
      <c r="Q348" s="20" t="str">
        <f>IF(M348="","",IF(M348=nper,S347+P348,MIN(S347+P348,IF(O348=O347,Q347,ROUND(-PMT(((1+O348/CP)^(CP/periods_per_year))-1,nper-M348+1,S347),2)))))</f>
        <v/>
      </c>
      <c r="R348" s="20" t="str">
        <f t="shared" si="38"/>
        <v/>
      </c>
      <c r="S348" s="20" t="str">
        <f t="shared" si="39"/>
        <v/>
      </c>
    </row>
    <row r="349" spans="1:19" x14ac:dyDescent="0.2">
      <c r="A349" s="10" t="str">
        <f t="shared" si="32"/>
        <v/>
      </c>
      <c r="B349" s="11" t="str">
        <f t="shared" si="33"/>
        <v/>
      </c>
      <c r="C349" s="15" t="str">
        <f t="shared" si="34"/>
        <v/>
      </c>
      <c r="D349" s="12" t="str">
        <f>IF(A349="","",IF(variable,IF(OR(A349=1,A349&lt;$I$18*periods_per_year),start_rate,MIN($I$19,IF(MOD(A349-1,$I$21)=0,MAX($I$20,D348+$I$22),D348))),start_rate))</f>
        <v/>
      </c>
      <c r="E349" s="13" t="str">
        <f t="shared" si="35"/>
        <v/>
      </c>
      <c r="F349" s="13" t="str">
        <f>IF(A349="","",IF(A349=nper,J348+E349,MIN(J348+E349,IF(D349=D348,F348,IF($E$8="Acc Bi-Weekly",ROUND((-PMT(((1+D349/CP)^(CP/12))-1,(nper-A349+1)*12/26,J348))/2,2),IF($E$8="Acc Weekly",ROUND((-PMT(((1+D349/CP)^(CP/12))-1,(nper-A349+1)*12/52,J348))/4,2),ROUND(-PMT(((1+D349/CP)^(CP/periods_per_year))-1,nper-A349+1,J348),2)))))))</f>
        <v/>
      </c>
      <c r="G349" s="13" t="str">
        <f>IF(OR(A349="",A349&lt;$X$2),"",IF(J348&lt;=F349,0,IF(IF(AND(A349&gt;=$X$2,MOD(A349-$X$2,int)=0),$X$3,0)+F349&gt;=J348+E349,J348+E349-F349,IF(AND(A349&gt;=$X$2,MOD(A349-$X$2,int)=0),$X$3,0)+IF(IF(AND(A349&gt;=$X$2,MOD(A349-$X$2,int)=0),$X$3,0)+IF(MOD(A349-$X$6,periods_per_year)=0,$X$5,0)+F349&lt;J348+E349,IF(MOD(A349-$X$6,periods_per_year)=0,$X$5,0),J348+E349-IF(AND(A349&gt;=$X$2,MOD(A349-$X$2,int)=0),$X$3,0)-F349))))</f>
        <v/>
      </c>
      <c r="H349" s="14"/>
      <c r="I349" s="13" t="str">
        <f t="shared" si="36"/>
        <v/>
      </c>
      <c r="J349" s="13" t="str">
        <f t="shared" si="37"/>
        <v/>
      </c>
      <c r="M349" s="17" t="str">
        <f>IF(S348="","",IF(OR(M348&gt;=nper,ROUND(S348,2)&lt;=0),"",M348+1))</f>
        <v/>
      </c>
      <c r="N349" s="18" t="str">
        <f>IF(M349="","",IF(OR(periods_per_year=26,periods_per_year=52),IF(periods_per_year=26,IF(M349=1,fpdate,N348+14),IF(periods_per_year=52,IF(M349=1,fpdate,N348+7),"n/a")),IF(periods_per_year=24,DATE(YEAR(fpdate),MONTH(fpdate)+(M349-1)/2+IF(AND(DAY(fpdate)&gt;=15,MOD(M349,2)=0),1,0),IF(MOD(M349,2)=0,IF(DAY(fpdate)&gt;=15,DAY(fpdate)-14,DAY(fpdate)+14),DAY(fpdate))),IF(DAY(DATE(YEAR(fpdate),MONTH(fpdate)+M349-1,DAY(fpdate)))&lt;&gt;DAY(fpdate),DATE(YEAR(fpdate),MONTH(fpdate)+M349,0),DATE(YEAR(fpdate),MONTH(fpdate)+M349-1,DAY(fpdate))))))</f>
        <v/>
      </c>
      <c r="O349" s="19" t="str">
        <f>IF(M349="","",IF(variable,IF(M349&lt;MortgageCalculator!$I$18*periods_per_year,start_rate,IF(MortgageCalculator!$I$22&gt;=0,MIN(MortgageCalculator!$I$19,start_rate+MortgageCalculator!$I$22*ROUNDUP((M349-MortgageCalculator!$I$18*periods_per_year)/MortgageCalculator!$I$21,0)),MAX(MortgageCalculator!$I$20,start_rate+MortgageCalculator!$I$22*ROUNDUP((M349-MortgageCalculator!$I$18*periods_per_year)/MortgageCalculator!$I$21,0)))),start_rate))</f>
        <v/>
      </c>
      <c r="P349" s="20" t="str">
        <f>IF(M349="","",ROUND((((1+O349/CP)^(CP/periods_per_year))-1)*S348,2))</f>
        <v/>
      </c>
      <c r="Q349" s="20" t="str">
        <f>IF(M349="","",IF(M349=nper,S348+P349,MIN(S348+P349,IF(O349=O348,Q348,ROUND(-PMT(((1+O349/CP)^(CP/periods_per_year))-1,nper-M349+1,S348),2)))))</f>
        <v/>
      </c>
      <c r="R349" s="20" t="str">
        <f t="shared" si="38"/>
        <v/>
      </c>
      <c r="S349" s="20" t="str">
        <f t="shared" si="39"/>
        <v/>
      </c>
    </row>
    <row r="350" spans="1:19" x14ac:dyDescent="0.2">
      <c r="A350" s="10" t="str">
        <f t="shared" si="32"/>
        <v/>
      </c>
      <c r="B350" s="11" t="str">
        <f t="shared" si="33"/>
        <v/>
      </c>
      <c r="C350" s="15" t="str">
        <f t="shared" si="34"/>
        <v/>
      </c>
      <c r="D350" s="12" t="str">
        <f>IF(A350="","",IF(variable,IF(OR(A350=1,A350&lt;$I$18*periods_per_year),start_rate,MIN($I$19,IF(MOD(A350-1,$I$21)=0,MAX($I$20,D349+$I$22),D349))),start_rate))</f>
        <v/>
      </c>
      <c r="E350" s="13" t="str">
        <f t="shared" si="35"/>
        <v/>
      </c>
      <c r="F350" s="13" t="str">
        <f>IF(A350="","",IF(A350=nper,J349+E350,MIN(J349+E350,IF(D350=D349,F349,IF($E$8="Acc Bi-Weekly",ROUND((-PMT(((1+D350/CP)^(CP/12))-1,(nper-A350+1)*12/26,J349))/2,2),IF($E$8="Acc Weekly",ROUND((-PMT(((1+D350/CP)^(CP/12))-1,(nper-A350+1)*12/52,J349))/4,2),ROUND(-PMT(((1+D350/CP)^(CP/periods_per_year))-1,nper-A350+1,J349),2)))))))</f>
        <v/>
      </c>
      <c r="G350" s="13" t="str">
        <f>IF(OR(A350="",A350&lt;$X$2),"",IF(J349&lt;=F350,0,IF(IF(AND(A350&gt;=$X$2,MOD(A350-$X$2,int)=0),$X$3,0)+F350&gt;=J349+E350,J349+E350-F350,IF(AND(A350&gt;=$X$2,MOD(A350-$X$2,int)=0),$X$3,0)+IF(IF(AND(A350&gt;=$X$2,MOD(A350-$X$2,int)=0),$X$3,0)+IF(MOD(A350-$X$6,periods_per_year)=0,$X$5,0)+F350&lt;J349+E350,IF(MOD(A350-$X$6,periods_per_year)=0,$X$5,0),J349+E350-IF(AND(A350&gt;=$X$2,MOD(A350-$X$2,int)=0),$X$3,0)-F350))))</f>
        <v/>
      </c>
      <c r="H350" s="14"/>
      <c r="I350" s="13" t="str">
        <f t="shared" si="36"/>
        <v/>
      </c>
      <c r="J350" s="13" t="str">
        <f t="shared" si="37"/>
        <v/>
      </c>
      <c r="M350" s="17" t="str">
        <f>IF(S349="","",IF(OR(M349&gt;=nper,ROUND(S349,2)&lt;=0),"",M349+1))</f>
        <v/>
      </c>
      <c r="N350" s="18" t="str">
        <f>IF(M350="","",IF(OR(periods_per_year=26,periods_per_year=52),IF(periods_per_year=26,IF(M350=1,fpdate,N349+14),IF(periods_per_year=52,IF(M350=1,fpdate,N349+7),"n/a")),IF(periods_per_year=24,DATE(YEAR(fpdate),MONTH(fpdate)+(M350-1)/2+IF(AND(DAY(fpdate)&gt;=15,MOD(M350,2)=0),1,0),IF(MOD(M350,2)=0,IF(DAY(fpdate)&gt;=15,DAY(fpdate)-14,DAY(fpdate)+14),DAY(fpdate))),IF(DAY(DATE(YEAR(fpdate),MONTH(fpdate)+M350-1,DAY(fpdate)))&lt;&gt;DAY(fpdate),DATE(YEAR(fpdate),MONTH(fpdate)+M350,0),DATE(YEAR(fpdate),MONTH(fpdate)+M350-1,DAY(fpdate))))))</f>
        <v/>
      </c>
      <c r="O350" s="19" t="str">
        <f>IF(M350="","",IF(variable,IF(M350&lt;MortgageCalculator!$I$18*periods_per_year,start_rate,IF(MortgageCalculator!$I$22&gt;=0,MIN(MortgageCalculator!$I$19,start_rate+MortgageCalculator!$I$22*ROUNDUP((M350-MortgageCalculator!$I$18*periods_per_year)/MortgageCalculator!$I$21,0)),MAX(MortgageCalculator!$I$20,start_rate+MortgageCalculator!$I$22*ROUNDUP((M350-MortgageCalculator!$I$18*periods_per_year)/MortgageCalculator!$I$21,0)))),start_rate))</f>
        <v/>
      </c>
      <c r="P350" s="20" t="str">
        <f>IF(M350="","",ROUND((((1+O350/CP)^(CP/periods_per_year))-1)*S349,2))</f>
        <v/>
      </c>
      <c r="Q350" s="20" t="str">
        <f>IF(M350="","",IF(M350=nper,S349+P350,MIN(S349+P350,IF(O350=O349,Q349,ROUND(-PMT(((1+O350/CP)^(CP/periods_per_year))-1,nper-M350+1,S349),2)))))</f>
        <v/>
      </c>
      <c r="R350" s="20" t="str">
        <f t="shared" si="38"/>
        <v/>
      </c>
      <c r="S350" s="20" t="str">
        <f t="shared" si="39"/>
        <v/>
      </c>
    </row>
    <row r="351" spans="1:19" x14ac:dyDescent="0.2">
      <c r="A351" s="10" t="str">
        <f t="shared" si="32"/>
        <v/>
      </c>
      <c r="B351" s="11" t="str">
        <f t="shared" si="33"/>
        <v/>
      </c>
      <c r="C351" s="15" t="str">
        <f t="shared" si="34"/>
        <v/>
      </c>
      <c r="D351" s="12" t="str">
        <f>IF(A351="","",IF(variable,IF(OR(A351=1,A351&lt;$I$18*periods_per_year),start_rate,MIN($I$19,IF(MOD(A351-1,$I$21)=0,MAX($I$20,D350+$I$22),D350))),start_rate))</f>
        <v/>
      </c>
      <c r="E351" s="13" t="str">
        <f t="shared" si="35"/>
        <v/>
      </c>
      <c r="F351" s="13" t="str">
        <f>IF(A351="","",IF(A351=nper,J350+E351,MIN(J350+E351,IF(D351=D350,F350,IF($E$8="Acc Bi-Weekly",ROUND((-PMT(((1+D351/CP)^(CP/12))-1,(nper-A351+1)*12/26,J350))/2,2),IF($E$8="Acc Weekly",ROUND((-PMT(((1+D351/CP)^(CP/12))-1,(nper-A351+1)*12/52,J350))/4,2),ROUND(-PMT(((1+D351/CP)^(CP/periods_per_year))-1,nper-A351+1,J350),2)))))))</f>
        <v/>
      </c>
      <c r="G351" s="13" t="str">
        <f>IF(OR(A351="",A351&lt;$X$2),"",IF(J350&lt;=F351,0,IF(IF(AND(A351&gt;=$X$2,MOD(A351-$X$2,int)=0),$X$3,0)+F351&gt;=J350+E351,J350+E351-F351,IF(AND(A351&gt;=$X$2,MOD(A351-$X$2,int)=0),$X$3,0)+IF(IF(AND(A351&gt;=$X$2,MOD(A351-$X$2,int)=0),$X$3,0)+IF(MOD(A351-$X$6,periods_per_year)=0,$X$5,0)+F351&lt;J350+E351,IF(MOD(A351-$X$6,periods_per_year)=0,$X$5,0),J350+E351-IF(AND(A351&gt;=$X$2,MOD(A351-$X$2,int)=0),$X$3,0)-F351))))</f>
        <v/>
      </c>
      <c r="H351" s="14"/>
      <c r="I351" s="13" t="str">
        <f t="shared" si="36"/>
        <v/>
      </c>
      <c r="J351" s="13" t="str">
        <f t="shared" si="37"/>
        <v/>
      </c>
      <c r="M351" s="17" t="str">
        <f>IF(S350="","",IF(OR(M350&gt;=nper,ROUND(S350,2)&lt;=0),"",M350+1))</f>
        <v/>
      </c>
      <c r="N351" s="18" t="str">
        <f>IF(M351="","",IF(OR(periods_per_year=26,periods_per_year=52),IF(periods_per_year=26,IF(M351=1,fpdate,N350+14),IF(periods_per_year=52,IF(M351=1,fpdate,N350+7),"n/a")),IF(periods_per_year=24,DATE(YEAR(fpdate),MONTH(fpdate)+(M351-1)/2+IF(AND(DAY(fpdate)&gt;=15,MOD(M351,2)=0),1,0),IF(MOD(M351,2)=0,IF(DAY(fpdate)&gt;=15,DAY(fpdate)-14,DAY(fpdate)+14),DAY(fpdate))),IF(DAY(DATE(YEAR(fpdate),MONTH(fpdate)+M351-1,DAY(fpdate)))&lt;&gt;DAY(fpdate),DATE(YEAR(fpdate),MONTH(fpdate)+M351,0),DATE(YEAR(fpdate),MONTH(fpdate)+M351-1,DAY(fpdate))))))</f>
        <v/>
      </c>
      <c r="O351" s="19" t="str">
        <f>IF(M351="","",IF(variable,IF(M351&lt;MortgageCalculator!$I$18*periods_per_year,start_rate,IF(MortgageCalculator!$I$22&gt;=0,MIN(MortgageCalculator!$I$19,start_rate+MortgageCalculator!$I$22*ROUNDUP((M351-MortgageCalculator!$I$18*periods_per_year)/MortgageCalculator!$I$21,0)),MAX(MortgageCalculator!$I$20,start_rate+MortgageCalculator!$I$22*ROUNDUP((M351-MortgageCalculator!$I$18*periods_per_year)/MortgageCalculator!$I$21,0)))),start_rate))</f>
        <v/>
      </c>
      <c r="P351" s="20" t="str">
        <f>IF(M351="","",ROUND((((1+O351/CP)^(CP/periods_per_year))-1)*S350,2))</f>
        <v/>
      </c>
      <c r="Q351" s="20" t="str">
        <f>IF(M351="","",IF(M351=nper,S350+P351,MIN(S350+P351,IF(O351=O350,Q350,ROUND(-PMT(((1+O351/CP)^(CP/periods_per_year))-1,nper-M351+1,S350),2)))))</f>
        <v/>
      </c>
      <c r="R351" s="20" t="str">
        <f t="shared" si="38"/>
        <v/>
      </c>
      <c r="S351" s="20" t="str">
        <f t="shared" si="39"/>
        <v/>
      </c>
    </row>
    <row r="352" spans="1:19" x14ac:dyDescent="0.2">
      <c r="A352" s="10" t="str">
        <f t="shared" si="32"/>
        <v/>
      </c>
      <c r="B352" s="11" t="str">
        <f t="shared" si="33"/>
        <v/>
      </c>
      <c r="C352" s="15" t="str">
        <f t="shared" si="34"/>
        <v/>
      </c>
      <c r="D352" s="12" t="str">
        <f>IF(A352="","",IF(variable,IF(OR(A352=1,A352&lt;$I$18*periods_per_year),start_rate,MIN($I$19,IF(MOD(A352-1,$I$21)=0,MAX($I$20,D351+$I$22),D351))),start_rate))</f>
        <v/>
      </c>
      <c r="E352" s="13" t="str">
        <f t="shared" si="35"/>
        <v/>
      </c>
      <c r="F352" s="13" t="str">
        <f>IF(A352="","",IF(A352=nper,J351+E352,MIN(J351+E352,IF(D352=D351,F351,IF($E$8="Acc Bi-Weekly",ROUND((-PMT(((1+D352/CP)^(CP/12))-1,(nper-A352+1)*12/26,J351))/2,2),IF($E$8="Acc Weekly",ROUND((-PMT(((1+D352/CP)^(CP/12))-1,(nper-A352+1)*12/52,J351))/4,2),ROUND(-PMT(((1+D352/CP)^(CP/periods_per_year))-1,nper-A352+1,J351),2)))))))</f>
        <v/>
      </c>
      <c r="G352" s="13" t="str">
        <f>IF(OR(A352="",A352&lt;$X$2),"",IF(J351&lt;=F352,0,IF(IF(AND(A352&gt;=$X$2,MOD(A352-$X$2,int)=0),$X$3,0)+F352&gt;=J351+E352,J351+E352-F352,IF(AND(A352&gt;=$X$2,MOD(A352-$X$2,int)=0),$X$3,0)+IF(IF(AND(A352&gt;=$X$2,MOD(A352-$X$2,int)=0),$X$3,0)+IF(MOD(A352-$X$6,periods_per_year)=0,$X$5,0)+F352&lt;J351+E352,IF(MOD(A352-$X$6,periods_per_year)=0,$X$5,0),J351+E352-IF(AND(A352&gt;=$X$2,MOD(A352-$X$2,int)=0),$X$3,0)-F352))))</f>
        <v/>
      </c>
      <c r="H352" s="14"/>
      <c r="I352" s="13" t="str">
        <f t="shared" si="36"/>
        <v/>
      </c>
      <c r="J352" s="13" t="str">
        <f t="shared" si="37"/>
        <v/>
      </c>
      <c r="M352" s="17" t="str">
        <f>IF(S351="","",IF(OR(M351&gt;=nper,ROUND(S351,2)&lt;=0),"",M351+1))</f>
        <v/>
      </c>
      <c r="N352" s="18" t="str">
        <f>IF(M352="","",IF(OR(periods_per_year=26,periods_per_year=52),IF(periods_per_year=26,IF(M352=1,fpdate,N351+14),IF(periods_per_year=52,IF(M352=1,fpdate,N351+7),"n/a")),IF(periods_per_year=24,DATE(YEAR(fpdate),MONTH(fpdate)+(M352-1)/2+IF(AND(DAY(fpdate)&gt;=15,MOD(M352,2)=0),1,0),IF(MOD(M352,2)=0,IF(DAY(fpdate)&gt;=15,DAY(fpdate)-14,DAY(fpdate)+14),DAY(fpdate))),IF(DAY(DATE(YEAR(fpdate),MONTH(fpdate)+M352-1,DAY(fpdate)))&lt;&gt;DAY(fpdate),DATE(YEAR(fpdate),MONTH(fpdate)+M352,0),DATE(YEAR(fpdate),MONTH(fpdate)+M352-1,DAY(fpdate))))))</f>
        <v/>
      </c>
      <c r="O352" s="19" t="str">
        <f>IF(M352="","",IF(variable,IF(M352&lt;MortgageCalculator!$I$18*periods_per_year,start_rate,IF(MortgageCalculator!$I$22&gt;=0,MIN(MortgageCalculator!$I$19,start_rate+MortgageCalculator!$I$22*ROUNDUP((M352-MortgageCalculator!$I$18*periods_per_year)/MortgageCalculator!$I$21,0)),MAX(MortgageCalculator!$I$20,start_rate+MortgageCalculator!$I$22*ROUNDUP((M352-MortgageCalculator!$I$18*periods_per_year)/MortgageCalculator!$I$21,0)))),start_rate))</f>
        <v/>
      </c>
      <c r="P352" s="20" t="str">
        <f>IF(M352="","",ROUND((((1+O352/CP)^(CP/periods_per_year))-1)*S351,2))</f>
        <v/>
      </c>
      <c r="Q352" s="20" t="str">
        <f>IF(M352="","",IF(M352=nper,S351+P352,MIN(S351+P352,IF(O352=O351,Q351,ROUND(-PMT(((1+O352/CP)^(CP/periods_per_year))-1,nper-M352+1,S351),2)))))</f>
        <v/>
      </c>
      <c r="R352" s="20" t="str">
        <f t="shared" si="38"/>
        <v/>
      </c>
      <c r="S352" s="20" t="str">
        <f t="shared" si="39"/>
        <v/>
      </c>
    </row>
    <row r="353" spans="1:19" x14ac:dyDescent="0.2">
      <c r="A353" s="10" t="str">
        <f t="shared" si="32"/>
        <v/>
      </c>
      <c r="B353" s="11" t="str">
        <f t="shared" si="33"/>
        <v/>
      </c>
      <c r="C353" s="15" t="str">
        <f t="shared" si="34"/>
        <v/>
      </c>
      <c r="D353" s="12" t="str">
        <f>IF(A353="","",IF(variable,IF(OR(A353=1,A353&lt;$I$18*periods_per_year),start_rate,MIN($I$19,IF(MOD(A353-1,$I$21)=0,MAX($I$20,D352+$I$22),D352))),start_rate))</f>
        <v/>
      </c>
      <c r="E353" s="13" t="str">
        <f t="shared" si="35"/>
        <v/>
      </c>
      <c r="F353" s="13" t="str">
        <f>IF(A353="","",IF(A353=nper,J352+E353,MIN(J352+E353,IF(D353=D352,F352,IF($E$8="Acc Bi-Weekly",ROUND((-PMT(((1+D353/CP)^(CP/12))-1,(nper-A353+1)*12/26,J352))/2,2),IF($E$8="Acc Weekly",ROUND((-PMT(((1+D353/CP)^(CP/12))-1,(nper-A353+1)*12/52,J352))/4,2),ROUND(-PMT(((1+D353/CP)^(CP/periods_per_year))-1,nper-A353+1,J352),2)))))))</f>
        <v/>
      </c>
      <c r="G353" s="13" t="str">
        <f>IF(OR(A353="",A353&lt;$X$2),"",IF(J352&lt;=F353,0,IF(IF(AND(A353&gt;=$X$2,MOD(A353-$X$2,int)=0),$X$3,0)+F353&gt;=J352+E353,J352+E353-F353,IF(AND(A353&gt;=$X$2,MOD(A353-$X$2,int)=0),$X$3,0)+IF(IF(AND(A353&gt;=$X$2,MOD(A353-$X$2,int)=0),$X$3,0)+IF(MOD(A353-$X$6,periods_per_year)=0,$X$5,0)+F353&lt;J352+E353,IF(MOD(A353-$X$6,periods_per_year)=0,$X$5,0),J352+E353-IF(AND(A353&gt;=$X$2,MOD(A353-$X$2,int)=0),$X$3,0)-F353))))</f>
        <v/>
      </c>
      <c r="H353" s="14"/>
      <c r="I353" s="13" t="str">
        <f t="shared" si="36"/>
        <v/>
      </c>
      <c r="J353" s="13" t="str">
        <f t="shared" si="37"/>
        <v/>
      </c>
      <c r="M353" s="17" t="str">
        <f>IF(S352="","",IF(OR(M352&gt;=nper,ROUND(S352,2)&lt;=0),"",M352+1))</f>
        <v/>
      </c>
      <c r="N353" s="18" t="str">
        <f>IF(M353="","",IF(OR(periods_per_year=26,periods_per_year=52),IF(periods_per_year=26,IF(M353=1,fpdate,N352+14),IF(periods_per_year=52,IF(M353=1,fpdate,N352+7),"n/a")),IF(periods_per_year=24,DATE(YEAR(fpdate),MONTH(fpdate)+(M353-1)/2+IF(AND(DAY(fpdate)&gt;=15,MOD(M353,2)=0),1,0),IF(MOD(M353,2)=0,IF(DAY(fpdate)&gt;=15,DAY(fpdate)-14,DAY(fpdate)+14),DAY(fpdate))),IF(DAY(DATE(YEAR(fpdate),MONTH(fpdate)+M353-1,DAY(fpdate)))&lt;&gt;DAY(fpdate),DATE(YEAR(fpdate),MONTH(fpdate)+M353,0),DATE(YEAR(fpdate),MONTH(fpdate)+M353-1,DAY(fpdate))))))</f>
        <v/>
      </c>
      <c r="O353" s="19" t="str">
        <f>IF(M353="","",IF(variable,IF(M353&lt;MortgageCalculator!$I$18*periods_per_year,start_rate,IF(MortgageCalculator!$I$22&gt;=0,MIN(MortgageCalculator!$I$19,start_rate+MortgageCalculator!$I$22*ROUNDUP((M353-MortgageCalculator!$I$18*periods_per_year)/MortgageCalculator!$I$21,0)),MAX(MortgageCalculator!$I$20,start_rate+MortgageCalculator!$I$22*ROUNDUP((M353-MortgageCalculator!$I$18*periods_per_year)/MortgageCalculator!$I$21,0)))),start_rate))</f>
        <v/>
      </c>
      <c r="P353" s="20" t="str">
        <f>IF(M353="","",ROUND((((1+O353/CP)^(CP/periods_per_year))-1)*S352,2))</f>
        <v/>
      </c>
      <c r="Q353" s="20" t="str">
        <f>IF(M353="","",IF(M353=nper,S352+P353,MIN(S352+P353,IF(O353=O352,Q352,ROUND(-PMT(((1+O353/CP)^(CP/periods_per_year))-1,nper-M353+1,S352),2)))))</f>
        <v/>
      </c>
      <c r="R353" s="20" t="str">
        <f t="shared" si="38"/>
        <v/>
      </c>
      <c r="S353" s="20" t="str">
        <f t="shared" si="39"/>
        <v/>
      </c>
    </row>
    <row r="354" spans="1:19" x14ac:dyDescent="0.2">
      <c r="A354" s="10" t="str">
        <f t="shared" si="32"/>
        <v/>
      </c>
      <c r="B354" s="11" t="str">
        <f t="shared" si="33"/>
        <v/>
      </c>
      <c r="C354" s="15" t="str">
        <f t="shared" si="34"/>
        <v/>
      </c>
      <c r="D354" s="12" t="str">
        <f>IF(A354="","",IF(variable,IF(OR(A354=1,A354&lt;$I$18*periods_per_year),start_rate,MIN($I$19,IF(MOD(A354-1,$I$21)=0,MAX($I$20,D353+$I$22),D353))),start_rate))</f>
        <v/>
      </c>
      <c r="E354" s="13" t="str">
        <f t="shared" si="35"/>
        <v/>
      </c>
      <c r="F354" s="13" t="str">
        <f>IF(A354="","",IF(A354=nper,J353+E354,MIN(J353+E354,IF(D354=D353,F353,IF($E$8="Acc Bi-Weekly",ROUND((-PMT(((1+D354/CP)^(CP/12))-1,(nper-A354+1)*12/26,J353))/2,2),IF($E$8="Acc Weekly",ROUND((-PMT(((1+D354/CP)^(CP/12))-1,(nper-A354+1)*12/52,J353))/4,2),ROUND(-PMT(((1+D354/CP)^(CP/periods_per_year))-1,nper-A354+1,J353),2)))))))</f>
        <v/>
      </c>
      <c r="G354" s="13" t="str">
        <f>IF(OR(A354="",A354&lt;$X$2),"",IF(J353&lt;=F354,0,IF(IF(AND(A354&gt;=$X$2,MOD(A354-$X$2,int)=0),$X$3,0)+F354&gt;=J353+E354,J353+E354-F354,IF(AND(A354&gt;=$X$2,MOD(A354-$X$2,int)=0),$X$3,0)+IF(IF(AND(A354&gt;=$X$2,MOD(A354-$X$2,int)=0),$X$3,0)+IF(MOD(A354-$X$6,periods_per_year)=0,$X$5,0)+F354&lt;J353+E354,IF(MOD(A354-$X$6,periods_per_year)=0,$X$5,0),J353+E354-IF(AND(A354&gt;=$X$2,MOD(A354-$X$2,int)=0),$X$3,0)-F354))))</f>
        <v/>
      </c>
      <c r="H354" s="14"/>
      <c r="I354" s="13" t="str">
        <f t="shared" si="36"/>
        <v/>
      </c>
      <c r="J354" s="13" t="str">
        <f t="shared" si="37"/>
        <v/>
      </c>
      <c r="M354" s="17" t="str">
        <f>IF(S353="","",IF(OR(M353&gt;=nper,ROUND(S353,2)&lt;=0),"",M353+1))</f>
        <v/>
      </c>
      <c r="N354" s="18" t="str">
        <f>IF(M354="","",IF(OR(periods_per_year=26,periods_per_year=52),IF(periods_per_year=26,IF(M354=1,fpdate,N353+14),IF(periods_per_year=52,IF(M354=1,fpdate,N353+7),"n/a")),IF(periods_per_year=24,DATE(YEAR(fpdate),MONTH(fpdate)+(M354-1)/2+IF(AND(DAY(fpdate)&gt;=15,MOD(M354,2)=0),1,0),IF(MOD(M354,2)=0,IF(DAY(fpdate)&gt;=15,DAY(fpdate)-14,DAY(fpdate)+14),DAY(fpdate))),IF(DAY(DATE(YEAR(fpdate),MONTH(fpdate)+M354-1,DAY(fpdate)))&lt;&gt;DAY(fpdate),DATE(YEAR(fpdate),MONTH(fpdate)+M354,0),DATE(YEAR(fpdate),MONTH(fpdate)+M354-1,DAY(fpdate))))))</f>
        <v/>
      </c>
      <c r="O354" s="19" t="str">
        <f>IF(M354="","",IF(variable,IF(M354&lt;MortgageCalculator!$I$18*periods_per_year,start_rate,IF(MortgageCalculator!$I$22&gt;=0,MIN(MortgageCalculator!$I$19,start_rate+MortgageCalculator!$I$22*ROUNDUP((M354-MortgageCalculator!$I$18*periods_per_year)/MortgageCalculator!$I$21,0)),MAX(MortgageCalculator!$I$20,start_rate+MortgageCalculator!$I$22*ROUNDUP((M354-MortgageCalculator!$I$18*periods_per_year)/MortgageCalculator!$I$21,0)))),start_rate))</f>
        <v/>
      </c>
      <c r="P354" s="20" t="str">
        <f>IF(M354="","",ROUND((((1+O354/CP)^(CP/periods_per_year))-1)*S353,2))</f>
        <v/>
      </c>
      <c r="Q354" s="20" t="str">
        <f>IF(M354="","",IF(M354=nper,S353+P354,MIN(S353+P354,IF(O354=O353,Q353,ROUND(-PMT(((1+O354/CP)^(CP/periods_per_year))-1,nper-M354+1,S353),2)))))</f>
        <v/>
      </c>
      <c r="R354" s="20" t="str">
        <f t="shared" si="38"/>
        <v/>
      </c>
      <c r="S354" s="20" t="str">
        <f t="shared" si="39"/>
        <v/>
      </c>
    </row>
    <row r="355" spans="1:19" x14ac:dyDescent="0.2">
      <c r="A355" s="10" t="str">
        <f t="shared" si="32"/>
        <v/>
      </c>
      <c r="B355" s="11" t="str">
        <f t="shared" si="33"/>
        <v/>
      </c>
      <c r="C355" s="15" t="str">
        <f t="shared" si="34"/>
        <v/>
      </c>
      <c r="D355" s="12" t="str">
        <f>IF(A355="","",IF(variable,IF(OR(A355=1,A355&lt;$I$18*periods_per_year),start_rate,MIN($I$19,IF(MOD(A355-1,$I$21)=0,MAX($I$20,D354+$I$22),D354))),start_rate))</f>
        <v/>
      </c>
      <c r="E355" s="13" t="str">
        <f t="shared" si="35"/>
        <v/>
      </c>
      <c r="F355" s="13" t="str">
        <f>IF(A355="","",IF(A355=nper,J354+E355,MIN(J354+E355,IF(D355=D354,F354,IF($E$8="Acc Bi-Weekly",ROUND((-PMT(((1+D355/CP)^(CP/12))-1,(nper-A355+1)*12/26,J354))/2,2),IF($E$8="Acc Weekly",ROUND((-PMT(((1+D355/CP)^(CP/12))-1,(nper-A355+1)*12/52,J354))/4,2),ROUND(-PMT(((1+D355/CP)^(CP/periods_per_year))-1,nper-A355+1,J354),2)))))))</f>
        <v/>
      </c>
      <c r="G355" s="13" t="str">
        <f>IF(OR(A355="",A355&lt;$X$2),"",IF(J354&lt;=F355,0,IF(IF(AND(A355&gt;=$X$2,MOD(A355-$X$2,int)=0),$X$3,0)+F355&gt;=J354+E355,J354+E355-F355,IF(AND(A355&gt;=$X$2,MOD(A355-$X$2,int)=0),$X$3,0)+IF(IF(AND(A355&gt;=$X$2,MOD(A355-$X$2,int)=0),$X$3,0)+IF(MOD(A355-$X$6,periods_per_year)=0,$X$5,0)+F355&lt;J354+E355,IF(MOD(A355-$X$6,periods_per_year)=0,$X$5,0),J354+E355-IF(AND(A355&gt;=$X$2,MOD(A355-$X$2,int)=0),$X$3,0)-F355))))</f>
        <v/>
      </c>
      <c r="H355" s="14"/>
      <c r="I355" s="13" t="str">
        <f t="shared" si="36"/>
        <v/>
      </c>
      <c r="J355" s="13" t="str">
        <f t="shared" si="37"/>
        <v/>
      </c>
      <c r="M355" s="17" t="str">
        <f>IF(S354="","",IF(OR(M354&gt;=nper,ROUND(S354,2)&lt;=0),"",M354+1))</f>
        <v/>
      </c>
      <c r="N355" s="18" t="str">
        <f>IF(M355="","",IF(OR(periods_per_year=26,periods_per_year=52),IF(periods_per_year=26,IF(M355=1,fpdate,N354+14),IF(periods_per_year=52,IF(M355=1,fpdate,N354+7),"n/a")),IF(periods_per_year=24,DATE(YEAR(fpdate),MONTH(fpdate)+(M355-1)/2+IF(AND(DAY(fpdate)&gt;=15,MOD(M355,2)=0),1,0),IF(MOD(M355,2)=0,IF(DAY(fpdate)&gt;=15,DAY(fpdate)-14,DAY(fpdate)+14),DAY(fpdate))),IF(DAY(DATE(YEAR(fpdate),MONTH(fpdate)+M355-1,DAY(fpdate)))&lt;&gt;DAY(fpdate),DATE(YEAR(fpdate),MONTH(fpdate)+M355,0),DATE(YEAR(fpdate),MONTH(fpdate)+M355-1,DAY(fpdate))))))</f>
        <v/>
      </c>
      <c r="O355" s="19" t="str">
        <f>IF(M355="","",IF(variable,IF(M355&lt;MortgageCalculator!$I$18*periods_per_year,start_rate,IF(MortgageCalculator!$I$22&gt;=0,MIN(MortgageCalculator!$I$19,start_rate+MortgageCalculator!$I$22*ROUNDUP((M355-MortgageCalculator!$I$18*periods_per_year)/MortgageCalculator!$I$21,0)),MAX(MortgageCalculator!$I$20,start_rate+MortgageCalculator!$I$22*ROUNDUP((M355-MortgageCalculator!$I$18*periods_per_year)/MortgageCalculator!$I$21,0)))),start_rate))</f>
        <v/>
      </c>
      <c r="P355" s="20" t="str">
        <f>IF(M355="","",ROUND((((1+O355/CP)^(CP/periods_per_year))-1)*S354,2))</f>
        <v/>
      </c>
      <c r="Q355" s="20" t="str">
        <f>IF(M355="","",IF(M355=nper,S354+P355,MIN(S354+P355,IF(O355=O354,Q354,ROUND(-PMT(((1+O355/CP)^(CP/periods_per_year))-1,nper-M355+1,S354),2)))))</f>
        <v/>
      </c>
      <c r="R355" s="20" t="str">
        <f t="shared" si="38"/>
        <v/>
      </c>
      <c r="S355" s="20" t="str">
        <f t="shared" si="39"/>
        <v/>
      </c>
    </row>
    <row r="356" spans="1:19" x14ac:dyDescent="0.2">
      <c r="A356" s="10" t="str">
        <f t="shared" si="32"/>
        <v/>
      </c>
      <c r="B356" s="11" t="str">
        <f t="shared" si="33"/>
        <v/>
      </c>
      <c r="C356" s="15" t="str">
        <f t="shared" si="34"/>
        <v/>
      </c>
      <c r="D356" s="12" t="str">
        <f>IF(A356="","",IF(variable,IF(OR(A356=1,A356&lt;$I$18*periods_per_year),start_rate,MIN($I$19,IF(MOD(A356-1,$I$21)=0,MAX($I$20,D355+$I$22),D355))),start_rate))</f>
        <v/>
      </c>
      <c r="E356" s="13" t="str">
        <f t="shared" si="35"/>
        <v/>
      </c>
      <c r="F356" s="13" t="str">
        <f>IF(A356="","",IF(A356=nper,J355+E356,MIN(J355+E356,IF(D356=D355,F355,IF($E$8="Acc Bi-Weekly",ROUND((-PMT(((1+D356/CP)^(CP/12))-1,(nper-A356+1)*12/26,J355))/2,2),IF($E$8="Acc Weekly",ROUND((-PMT(((1+D356/CP)^(CP/12))-1,(nper-A356+1)*12/52,J355))/4,2),ROUND(-PMT(((1+D356/CP)^(CP/periods_per_year))-1,nper-A356+1,J355),2)))))))</f>
        <v/>
      </c>
      <c r="G356" s="13" t="str">
        <f>IF(OR(A356="",A356&lt;$X$2),"",IF(J355&lt;=F356,0,IF(IF(AND(A356&gt;=$X$2,MOD(A356-$X$2,int)=0),$X$3,0)+F356&gt;=J355+E356,J355+E356-F356,IF(AND(A356&gt;=$X$2,MOD(A356-$X$2,int)=0),$X$3,0)+IF(IF(AND(A356&gt;=$X$2,MOD(A356-$X$2,int)=0),$X$3,0)+IF(MOD(A356-$X$6,periods_per_year)=0,$X$5,0)+F356&lt;J355+E356,IF(MOD(A356-$X$6,periods_per_year)=0,$X$5,0),J355+E356-IF(AND(A356&gt;=$X$2,MOD(A356-$X$2,int)=0),$X$3,0)-F356))))</f>
        <v/>
      </c>
      <c r="H356" s="14"/>
      <c r="I356" s="13" t="str">
        <f t="shared" si="36"/>
        <v/>
      </c>
      <c r="J356" s="13" t="str">
        <f t="shared" si="37"/>
        <v/>
      </c>
      <c r="M356" s="17" t="str">
        <f>IF(S355="","",IF(OR(M355&gt;=nper,ROUND(S355,2)&lt;=0),"",M355+1))</f>
        <v/>
      </c>
      <c r="N356" s="18" t="str">
        <f>IF(M356="","",IF(OR(periods_per_year=26,periods_per_year=52),IF(periods_per_year=26,IF(M356=1,fpdate,N355+14),IF(periods_per_year=52,IF(M356=1,fpdate,N355+7),"n/a")),IF(periods_per_year=24,DATE(YEAR(fpdate),MONTH(fpdate)+(M356-1)/2+IF(AND(DAY(fpdate)&gt;=15,MOD(M356,2)=0),1,0),IF(MOD(M356,2)=0,IF(DAY(fpdate)&gt;=15,DAY(fpdate)-14,DAY(fpdate)+14),DAY(fpdate))),IF(DAY(DATE(YEAR(fpdate),MONTH(fpdate)+M356-1,DAY(fpdate)))&lt;&gt;DAY(fpdate),DATE(YEAR(fpdate),MONTH(fpdate)+M356,0),DATE(YEAR(fpdate),MONTH(fpdate)+M356-1,DAY(fpdate))))))</f>
        <v/>
      </c>
      <c r="O356" s="19" t="str">
        <f>IF(M356="","",IF(variable,IF(M356&lt;MortgageCalculator!$I$18*periods_per_year,start_rate,IF(MortgageCalculator!$I$22&gt;=0,MIN(MortgageCalculator!$I$19,start_rate+MortgageCalculator!$I$22*ROUNDUP((M356-MortgageCalculator!$I$18*periods_per_year)/MortgageCalculator!$I$21,0)),MAX(MortgageCalculator!$I$20,start_rate+MortgageCalculator!$I$22*ROUNDUP((M356-MortgageCalculator!$I$18*periods_per_year)/MortgageCalculator!$I$21,0)))),start_rate))</f>
        <v/>
      </c>
      <c r="P356" s="20" t="str">
        <f>IF(M356="","",ROUND((((1+O356/CP)^(CP/periods_per_year))-1)*S355,2))</f>
        <v/>
      </c>
      <c r="Q356" s="20" t="str">
        <f>IF(M356="","",IF(M356=nper,S355+P356,MIN(S355+P356,IF(O356=O355,Q355,ROUND(-PMT(((1+O356/CP)^(CP/periods_per_year))-1,nper-M356+1,S355),2)))))</f>
        <v/>
      </c>
      <c r="R356" s="20" t="str">
        <f t="shared" si="38"/>
        <v/>
      </c>
      <c r="S356" s="20" t="str">
        <f t="shared" si="39"/>
        <v/>
      </c>
    </row>
    <row r="357" spans="1:19" x14ac:dyDescent="0.2">
      <c r="A357" s="10" t="str">
        <f>IF(J356="","",IF(OR(A356&gt;=nper,ROUND(J356,2)&lt;=0),"",A356+1))</f>
        <v/>
      </c>
      <c r="B357" s="11" t="str">
        <f>IF(A357="","",IF(OR(periods_per_year=26,periods_per_year=52),IF(periods_per_year=26,IF(A357=1,fpdate,B356+14),IF(periods_per_year=52,IF(A357=1,fpdate,B356+7),"n/a")),IF(periods_per_year=24,DATE(YEAR(fpdate),MONTH(fpdate)+(A357-1)/2+IF(AND(DAY(fpdate)&gt;=15,MOD(A357,2)=0),1,0),IF(MOD(A357,2)=0,IF(DAY(fpdate)&gt;=15,DAY(fpdate)-14,DAY(fpdate)+14),DAY(fpdate))),IF(DAY(DATE(YEAR(fpdate),MONTH(fpdate)+A357-1,DAY(fpdate)))&lt;&gt;DAY(fpdate),DATE(YEAR(fpdate),MONTH(fpdate)+A357,0),DATE(YEAR(fpdate),MONTH(fpdate)+A357-1,DAY(fpdate))))))</f>
        <v/>
      </c>
      <c r="C357" s="15" t="str">
        <f>IF(A357="","",IF(MOD(A357,periods_per_year)=0,A357/periods_per_year,""))</f>
        <v/>
      </c>
      <c r="D357" s="12" t="str">
        <f>IF(A357="","",IF(variable,IF(OR(A357=1,A357&lt;$I$18*periods_per_year),start_rate,MIN($I$19,IF(MOD(A357-1,$I$21)=0,MAX($I$20,D356+$I$22),D356))),start_rate))</f>
        <v/>
      </c>
      <c r="E357" s="13" t="str">
        <f>IF(A357="","",ROUND((((1+D357/CP)^(CP/periods_per_year))-1)*J356,2))</f>
        <v/>
      </c>
      <c r="F357" s="13" t="str">
        <f>IF(A357="","",IF(A357=nper,J356+E357,MIN(J356+E357,IF(D357=D356,F356,IF($E$8="Acc Bi-Weekly",ROUND((-PMT(((1+D357/CP)^(CP/12))-1,(nper-A357+1)*12/26,J356))/2,2),IF($E$8="Acc Weekly",ROUND((-PMT(((1+D357/CP)^(CP/12))-1,(nper-A357+1)*12/52,J356))/4,2),ROUND(-PMT(((1+D357/CP)^(CP/periods_per_year))-1,nper-A357+1,J356),2)))))))</f>
        <v/>
      </c>
      <c r="G357" s="13" t="str">
        <f>IF(OR(A357="",A357&lt;$X$2),"",IF(J356&lt;=F357,0,IF(IF(AND(A357&gt;=$X$2,MOD(A357-$X$2,int)=0),$X$3,0)+F357&gt;=J356+E357,J356+E357-F357,IF(AND(A357&gt;=$X$2,MOD(A357-$X$2,int)=0),$X$3,0)+IF(IF(AND(A357&gt;=$X$2,MOD(A357-$X$2,int)=0),$X$3,0)+IF(MOD(A357-$X$6,periods_per_year)=0,$X$5,0)+F357&lt;J356+E357,IF(MOD(A357-$X$6,periods_per_year)=0,$X$5,0),J356+E357-IF(AND(A357&gt;=$X$2,MOD(A357-$X$2,int)=0),$X$3,0)-F357))))</f>
        <v/>
      </c>
      <c r="H357" s="14"/>
      <c r="I357" s="13" t="str">
        <f>IF(A357="","",F357-E357+H357+IF(G357="",0,G357))</f>
        <v/>
      </c>
      <c r="J357" s="13" t="str">
        <f>IF(A357="","",J356-I357)</f>
        <v/>
      </c>
      <c r="M357" s="17" t="str">
        <f>IF(S356="","",IF(OR(M356&gt;=nper,ROUND(S356,2)&lt;=0),"",M356+1))</f>
        <v/>
      </c>
      <c r="N357" s="18" t="str">
        <f>IF(M357="","",IF(OR(periods_per_year=26,periods_per_year=52),IF(periods_per_year=26,IF(M357=1,fpdate,N356+14),IF(periods_per_year=52,IF(M357=1,fpdate,N356+7),"n/a")),IF(periods_per_year=24,DATE(YEAR(fpdate),MONTH(fpdate)+(M357-1)/2+IF(AND(DAY(fpdate)&gt;=15,MOD(M357,2)=0),1,0),IF(MOD(M357,2)=0,IF(DAY(fpdate)&gt;=15,DAY(fpdate)-14,DAY(fpdate)+14),DAY(fpdate))),IF(DAY(DATE(YEAR(fpdate),MONTH(fpdate)+M357-1,DAY(fpdate)))&lt;&gt;DAY(fpdate),DATE(YEAR(fpdate),MONTH(fpdate)+M357,0),DATE(YEAR(fpdate),MONTH(fpdate)+M357-1,DAY(fpdate))))))</f>
        <v/>
      </c>
      <c r="O357" s="19" t="str">
        <f>IF(M357="","",IF(variable,IF(M357&lt;MortgageCalculator!$I$18*periods_per_year,start_rate,IF(MortgageCalculator!$I$22&gt;=0,MIN(MortgageCalculator!$I$19,start_rate+MortgageCalculator!$I$22*ROUNDUP((M357-MortgageCalculator!$I$18*periods_per_year)/MortgageCalculator!$I$21,0)),MAX(MortgageCalculator!$I$20,start_rate+MortgageCalculator!$I$22*ROUNDUP((M357-MortgageCalculator!$I$18*periods_per_year)/MortgageCalculator!$I$21,0)))),start_rate))</f>
        <v/>
      </c>
      <c r="P357" s="20" t="str">
        <f>IF(M357="","",ROUND((((1+O357/CP)^(CP/periods_per_year))-1)*S356,2))</f>
        <v/>
      </c>
      <c r="Q357" s="20" t="str">
        <f>IF(M357="","",IF(M357=nper,S356+P357,MIN(S356+P357,IF(O357=O356,Q356,ROUND(-PMT(((1+O357/CP)^(CP/periods_per_year))-1,nper-M357+1,S356),2)))))</f>
        <v/>
      </c>
      <c r="R357" s="20" t="str">
        <f t="shared" si="38"/>
        <v/>
      </c>
      <c r="S357" s="20" t="str">
        <f t="shared" si="39"/>
        <v/>
      </c>
    </row>
    <row r="358" spans="1:19" x14ac:dyDescent="0.2">
      <c r="A358" s="10" t="str">
        <f>IF(J357="","",IF(OR(A357&gt;=nper,ROUND(J357,2)&lt;=0),"",A357+1))</f>
        <v/>
      </c>
      <c r="B358" s="11" t="str">
        <f>IF(A358="","",IF(OR(periods_per_year=26,periods_per_year=52),IF(periods_per_year=26,IF(A358=1,fpdate,B357+14),IF(periods_per_year=52,IF(A358=1,fpdate,B357+7),"n/a")),IF(periods_per_year=24,DATE(YEAR(fpdate),MONTH(fpdate)+(A358-1)/2+IF(AND(DAY(fpdate)&gt;=15,MOD(A358,2)=0),1,0),IF(MOD(A358,2)=0,IF(DAY(fpdate)&gt;=15,DAY(fpdate)-14,DAY(fpdate)+14),DAY(fpdate))),IF(DAY(DATE(YEAR(fpdate),MONTH(fpdate)+A358-1,DAY(fpdate)))&lt;&gt;DAY(fpdate),DATE(YEAR(fpdate),MONTH(fpdate)+A358,0),DATE(YEAR(fpdate),MONTH(fpdate)+A358-1,DAY(fpdate))))))</f>
        <v/>
      </c>
      <c r="C358" s="15" t="str">
        <f>IF(A358="","",IF(MOD(A358,periods_per_year)=0,A358/periods_per_year,""))</f>
        <v/>
      </c>
      <c r="D358" s="12" t="str">
        <f>IF(A358="","",IF(variable,IF(OR(A358=1,A358&lt;$I$18*periods_per_year),start_rate,MIN($I$19,IF(MOD(A358-1,$I$21)=0,MAX($I$20,D357+$I$22),D357))),start_rate))</f>
        <v/>
      </c>
      <c r="E358" s="13" t="str">
        <f>IF(A358="","",ROUND((((1+D358/CP)^(CP/periods_per_year))-1)*J357,2))</f>
        <v/>
      </c>
      <c r="F358" s="13" t="str">
        <f>IF(A358="","",IF(A358=nper,J357+E358,MIN(J357+E358,IF(D358=D357,F357,IF($E$8="Acc Bi-Weekly",ROUND((-PMT(((1+D358/CP)^(CP/12))-1,(nper-A358+1)*12/26,J357))/2,2),IF($E$8="Acc Weekly",ROUND((-PMT(((1+D358/CP)^(CP/12))-1,(nper-A358+1)*12/52,J357))/4,2),ROUND(-PMT(((1+D358/CP)^(CP/periods_per_year))-1,nper-A358+1,J357),2)))))))</f>
        <v/>
      </c>
      <c r="G358" s="13" t="str">
        <f>IF(OR(A358="",A358&lt;$X$2),"",IF(J357&lt;=F358,0,IF(IF(AND(A358&gt;=$X$2,MOD(A358-$X$2,int)=0),$X$3,0)+F358&gt;=J357+E358,J357+E358-F358,IF(AND(A358&gt;=$X$2,MOD(A358-$X$2,int)=0),$X$3,0)+IF(IF(AND(A358&gt;=$X$2,MOD(A358-$X$2,int)=0),$X$3,0)+IF(MOD(A358-$X$6,periods_per_year)=0,$X$5,0)+F358&lt;J357+E358,IF(MOD(A358-$X$6,periods_per_year)=0,$X$5,0),J357+E358-IF(AND(A358&gt;=$X$2,MOD(A358-$X$2,int)=0),$X$3,0)-F358))))</f>
        <v/>
      </c>
      <c r="H358" s="14"/>
      <c r="I358" s="13" t="str">
        <f>IF(A358="","",F358-E358+H358+IF(G358="",0,G358))</f>
        <v/>
      </c>
      <c r="J358" s="13" t="str">
        <f>IF(A358="","",J357-I358)</f>
        <v/>
      </c>
      <c r="M358" s="17" t="str">
        <f>IF(S357="","",IF(OR(M357&gt;=nper,ROUND(S357,2)&lt;=0),"",M357+1))</f>
        <v/>
      </c>
      <c r="N358" s="18" t="str">
        <f>IF(M358="","",IF(OR(periods_per_year=26,periods_per_year=52),IF(periods_per_year=26,IF(M358=1,fpdate,N357+14),IF(periods_per_year=52,IF(M358=1,fpdate,N357+7),"n/a")),IF(periods_per_year=24,DATE(YEAR(fpdate),MONTH(fpdate)+(M358-1)/2+IF(AND(DAY(fpdate)&gt;=15,MOD(M358,2)=0),1,0),IF(MOD(M358,2)=0,IF(DAY(fpdate)&gt;=15,DAY(fpdate)-14,DAY(fpdate)+14),DAY(fpdate))),IF(DAY(DATE(YEAR(fpdate),MONTH(fpdate)+M358-1,DAY(fpdate)))&lt;&gt;DAY(fpdate),DATE(YEAR(fpdate),MONTH(fpdate)+M358,0),DATE(YEAR(fpdate),MONTH(fpdate)+M358-1,DAY(fpdate))))))</f>
        <v/>
      </c>
      <c r="O358" s="19" t="str">
        <f>IF(M358="","",IF(variable,IF(M358&lt;MortgageCalculator!$I$18*periods_per_year,start_rate,IF(MortgageCalculator!$I$22&gt;=0,MIN(MortgageCalculator!$I$19,start_rate+MortgageCalculator!$I$22*ROUNDUP((M358-MortgageCalculator!$I$18*periods_per_year)/MortgageCalculator!$I$21,0)),MAX(MortgageCalculator!$I$20,start_rate+MortgageCalculator!$I$22*ROUNDUP((M358-MortgageCalculator!$I$18*periods_per_year)/MortgageCalculator!$I$21,0)))),start_rate))</f>
        <v/>
      </c>
      <c r="P358" s="20" t="str">
        <f>IF(M358="","",ROUND((((1+O358/CP)^(CP/periods_per_year))-1)*S357,2))</f>
        <v/>
      </c>
      <c r="Q358" s="20" t="str">
        <f>IF(M358="","",IF(M358=nper,S357+P358,MIN(S357+P358,IF(O358=O357,Q357,ROUND(-PMT(((1+O358/CP)^(CP/periods_per_year))-1,nper-M358+1,S357),2)))))</f>
        <v/>
      </c>
      <c r="R358" s="20" t="str">
        <f t="shared" si="38"/>
        <v/>
      </c>
      <c r="S358" s="20" t="str">
        <f t="shared" si="39"/>
        <v/>
      </c>
    </row>
    <row r="359" spans="1:19" x14ac:dyDescent="0.2">
      <c r="A359" s="10" t="str">
        <f>IF(J358="","",IF(OR(A358&gt;=nper,ROUND(J358,2)&lt;=0),"",A358+1))</f>
        <v/>
      </c>
      <c r="B359" s="11" t="str">
        <f>IF(A359="","",IF(OR(periods_per_year=26,periods_per_year=52),IF(periods_per_year=26,IF(A359=1,fpdate,B358+14),IF(periods_per_year=52,IF(A359=1,fpdate,B358+7),"n/a")),IF(periods_per_year=24,DATE(YEAR(fpdate),MONTH(fpdate)+(A359-1)/2+IF(AND(DAY(fpdate)&gt;=15,MOD(A359,2)=0),1,0),IF(MOD(A359,2)=0,IF(DAY(fpdate)&gt;=15,DAY(fpdate)-14,DAY(fpdate)+14),DAY(fpdate))),IF(DAY(DATE(YEAR(fpdate),MONTH(fpdate)+A359-1,DAY(fpdate)))&lt;&gt;DAY(fpdate),DATE(YEAR(fpdate),MONTH(fpdate)+A359,0),DATE(YEAR(fpdate),MONTH(fpdate)+A359-1,DAY(fpdate))))))</f>
        <v/>
      </c>
      <c r="C359" s="15" t="str">
        <f>IF(A359="","",IF(MOD(A359,periods_per_year)=0,A359/periods_per_year,""))</f>
        <v/>
      </c>
      <c r="D359" s="12" t="str">
        <f>IF(A359="","",IF(variable,IF(OR(A359=1,A359&lt;$I$18*periods_per_year),start_rate,MIN($I$19,IF(MOD(A359-1,$I$21)=0,MAX($I$20,D358+$I$22),D358))),start_rate))</f>
        <v/>
      </c>
      <c r="E359" s="13" t="str">
        <f>IF(A359="","",ROUND((((1+D359/CP)^(CP/periods_per_year))-1)*J358,2))</f>
        <v/>
      </c>
      <c r="F359" s="13" t="str">
        <f>IF(A359="","",IF(A359=nper,J358+E359,MIN(J358+E359,IF(D359=D358,F358,IF($E$8="Acc Bi-Weekly",ROUND((-PMT(((1+D359/CP)^(CP/12))-1,(nper-A359+1)*12/26,J358))/2,2),IF($E$8="Acc Weekly",ROUND((-PMT(((1+D359/CP)^(CP/12))-1,(nper-A359+1)*12/52,J358))/4,2),ROUND(-PMT(((1+D359/CP)^(CP/periods_per_year))-1,nper-A359+1,J358),2)))))))</f>
        <v/>
      </c>
      <c r="G359" s="13" t="str">
        <f>IF(OR(A359="",A359&lt;$X$2),"",IF(J358&lt;=F359,0,IF(IF(AND(A359&gt;=$X$2,MOD(A359-$X$2,int)=0),$X$3,0)+F359&gt;=J358+E359,J358+E359-F359,IF(AND(A359&gt;=$X$2,MOD(A359-$X$2,int)=0),$X$3,0)+IF(IF(AND(A359&gt;=$X$2,MOD(A359-$X$2,int)=0),$X$3,0)+IF(MOD(A359-$X$6,periods_per_year)=0,$X$5,0)+F359&lt;J358+E359,IF(MOD(A359-$X$6,periods_per_year)=0,$X$5,0),J358+E359-IF(AND(A359&gt;=$X$2,MOD(A359-$X$2,int)=0),$X$3,0)-F359))))</f>
        <v/>
      </c>
      <c r="H359" s="14"/>
      <c r="I359" s="13" t="str">
        <f>IF(A359="","",F359-E359+H359+IF(G359="",0,G359))</f>
        <v/>
      </c>
      <c r="J359" s="13" t="str">
        <f>IF(A359="","",J358-I359)</f>
        <v/>
      </c>
      <c r="M359" s="17" t="str">
        <f>IF(S358="","",IF(OR(M358&gt;=nper,ROUND(S358,2)&lt;=0),"",M358+1))</f>
        <v/>
      </c>
      <c r="N359" s="18" t="str">
        <f>IF(M359="","",IF(OR(periods_per_year=26,periods_per_year=52),IF(periods_per_year=26,IF(M359=1,fpdate,N358+14),IF(periods_per_year=52,IF(M359=1,fpdate,N358+7),"n/a")),IF(periods_per_year=24,DATE(YEAR(fpdate),MONTH(fpdate)+(M359-1)/2+IF(AND(DAY(fpdate)&gt;=15,MOD(M359,2)=0),1,0),IF(MOD(M359,2)=0,IF(DAY(fpdate)&gt;=15,DAY(fpdate)-14,DAY(fpdate)+14),DAY(fpdate))),IF(DAY(DATE(YEAR(fpdate),MONTH(fpdate)+M359-1,DAY(fpdate)))&lt;&gt;DAY(fpdate),DATE(YEAR(fpdate),MONTH(fpdate)+M359,0),DATE(YEAR(fpdate),MONTH(fpdate)+M359-1,DAY(fpdate))))))</f>
        <v/>
      </c>
      <c r="O359" s="19" t="str">
        <f>IF(M359="","",IF(variable,IF(M359&lt;MortgageCalculator!$I$18*periods_per_year,start_rate,IF(MortgageCalculator!$I$22&gt;=0,MIN(MortgageCalculator!$I$19,start_rate+MortgageCalculator!$I$22*ROUNDUP((M359-MortgageCalculator!$I$18*periods_per_year)/MortgageCalculator!$I$21,0)),MAX(MortgageCalculator!$I$20,start_rate+MortgageCalculator!$I$22*ROUNDUP((M359-MortgageCalculator!$I$18*periods_per_year)/MortgageCalculator!$I$21,0)))),start_rate))</f>
        <v/>
      </c>
      <c r="P359" s="20" t="str">
        <f>IF(M359="","",ROUND((((1+O359/CP)^(CP/periods_per_year))-1)*S358,2))</f>
        <v/>
      </c>
      <c r="Q359" s="20" t="str">
        <f>IF(M359="","",IF(M359=nper,S358+P359,MIN(S358+P359,IF(O359=O358,Q358,ROUND(-PMT(((1+O359/CP)^(CP/periods_per_year))-1,nper-M359+1,S358),2)))))</f>
        <v/>
      </c>
      <c r="R359" s="20" t="str">
        <f t="shared" si="38"/>
        <v/>
      </c>
      <c r="S359" s="20" t="str">
        <f t="shared" si="39"/>
        <v/>
      </c>
    </row>
    <row r="360" spans="1:19" x14ac:dyDescent="0.2">
      <c r="A360" s="10" t="str">
        <f>IF(J359="","",IF(OR(A359&gt;=nper,ROUND(J359,2)&lt;=0),"",A359+1))</f>
        <v/>
      </c>
      <c r="B360" s="11" t="str">
        <f>IF(A360="","",IF(OR(periods_per_year=26,periods_per_year=52),IF(periods_per_year=26,IF(A360=1,fpdate,B359+14),IF(periods_per_year=52,IF(A360=1,fpdate,B359+7),"n/a")),IF(periods_per_year=24,DATE(YEAR(fpdate),MONTH(fpdate)+(A360-1)/2+IF(AND(DAY(fpdate)&gt;=15,MOD(A360,2)=0),1,0),IF(MOD(A360,2)=0,IF(DAY(fpdate)&gt;=15,DAY(fpdate)-14,DAY(fpdate)+14),DAY(fpdate))),IF(DAY(DATE(YEAR(fpdate),MONTH(fpdate)+A360-1,DAY(fpdate)))&lt;&gt;DAY(fpdate),DATE(YEAR(fpdate),MONTH(fpdate)+A360,0),DATE(YEAR(fpdate),MONTH(fpdate)+A360-1,DAY(fpdate))))))</f>
        <v/>
      </c>
      <c r="C360" s="15" t="str">
        <f>IF(A360="","",IF(MOD(A360,periods_per_year)=0,A360/periods_per_year,""))</f>
        <v/>
      </c>
      <c r="D360" s="12" t="str">
        <f>IF(A360="","",IF(variable,IF(OR(A360=1,A360&lt;$I$18*periods_per_year),start_rate,MIN($I$19,IF(MOD(A360-1,$I$21)=0,MAX($I$20,D359+$I$22),D359))),start_rate))</f>
        <v/>
      </c>
      <c r="E360" s="13" t="str">
        <f>IF(A360="","",ROUND((((1+D360/CP)^(CP/periods_per_year))-1)*J359,2))</f>
        <v/>
      </c>
      <c r="F360" s="13" t="str">
        <f>IF(A360="","",IF(A360=nper,J359+E360,MIN(J359+E360,IF(D360=D359,F359,IF($E$8="Acc Bi-Weekly",ROUND((-PMT(((1+D360/CP)^(CP/12))-1,(nper-A360+1)*12/26,J359))/2,2),IF($E$8="Acc Weekly",ROUND((-PMT(((1+D360/CP)^(CP/12))-1,(nper-A360+1)*12/52,J359))/4,2),ROUND(-PMT(((1+D360/CP)^(CP/periods_per_year))-1,nper-A360+1,J359),2)))))))</f>
        <v/>
      </c>
      <c r="G360" s="13" t="str">
        <f>IF(OR(A360="",A360&lt;$X$2),"",IF(J359&lt;=F360,0,IF(IF(AND(A360&gt;=$X$2,MOD(A360-$X$2,int)=0),$X$3,0)+F360&gt;=J359+E360,J359+E360-F360,IF(AND(A360&gt;=$X$2,MOD(A360-$X$2,int)=0),$X$3,0)+IF(IF(AND(A360&gt;=$X$2,MOD(A360-$X$2,int)=0),$X$3,0)+IF(MOD(A360-$X$6,periods_per_year)=0,$X$5,0)+F360&lt;J359+E360,IF(MOD(A360-$X$6,periods_per_year)=0,$X$5,0),J359+E360-IF(AND(A360&gt;=$X$2,MOD(A360-$X$2,int)=0),$X$3,0)-F360))))</f>
        <v/>
      </c>
      <c r="H360" s="14"/>
      <c r="I360" s="13" t="str">
        <f>IF(A360="","",F360-E360+H360+IF(G360="",0,G360))</f>
        <v/>
      </c>
      <c r="J360" s="13" t="str">
        <f>IF(A360="","",J359-I360)</f>
        <v/>
      </c>
      <c r="M360" s="17" t="str">
        <f>IF(S359="","",IF(OR(M359&gt;=nper,ROUND(S359,2)&lt;=0),"",M359+1))</f>
        <v/>
      </c>
      <c r="N360" s="18" t="str">
        <f>IF(M360="","",IF(OR(periods_per_year=26,periods_per_year=52),IF(periods_per_year=26,IF(M360=1,fpdate,N359+14),IF(periods_per_year=52,IF(M360=1,fpdate,N359+7),"n/a")),IF(periods_per_year=24,DATE(YEAR(fpdate),MONTH(fpdate)+(M360-1)/2+IF(AND(DAY(fpdate)&gt;=15,MOD(M360,2)=0),1,0),IF(MOD(M360,2)=0,IF(DAY(fpdate)&gt;=15,DAY(fpdate)-14,DAY(fpdate)+14),DAY(fpdate))),IF(DAY(DATE(YEAR(fpdate),MONTH(fpdate)+M360-1,DAY(fpdate)))&lt;&gt;DAY(fpdate),DATE(YEAR(fpdate),MONTH(fpdate)+M360,0),DATE(YEAR(fpdate),MONTH(fpdate)+M360-1,DAY(fpdate))))))</f>
        <v/>
      </c>
      <c r="O360" s="19" t="str">
        <f>IF(M360="","",IF(variable,IF(M360&lt;MortgageCalculator!$I$18*periods_per_year,start_rate,IF(MortgageCalculator!$I$22&gt;=0,MIN(MortgageCalculator!$I$19,start_rate+MortgageCalculator!$I$22*ROUNDUP((M360-MortgageCalculator!$I$18*periods_per_year)/MortgageCalculator!$I$21,0)),MAX(MortgageCalculator!$I$20,start_rate+MortgageCalculator!$I$22*ROUNDUP((M360-MortgageCalculator!$I$18*periods_per_year)/MortgageCalculator!$I$21,0)))),start_rate))</f>
        <v/>
      </c>
      <c r="P360" s="20" t="str">
        <f>IF(M360="","",ROUND((((1+O360/CP)^(CP/periods_per_year))-1)*S359,2))</f>
        <v/>
      </c>
      <c r="Q360" s="20" t="str">
        <f>IF(M360="","",IF(M360=nper,S359+P360,MIN(S359+P360,IF(O360=O359,Q359,ROUND(-PMT(((1+O360/CP)^(CP/periods_per_year))-1,nper-M360+1,S359),2)))))</f>
        <v/>
      </c>
      <c r="R360" s="20" t="str">
        <f t="shared" si="38"/>
        <v/>
      </c>
      <c r="S360" s="20" t="str">
        <f t="shared" si="39"/>
        <v/>
      </c>
    </row>
    <row r="361" spans="1:19" x14ac:dyDescent="0.2">
      <c r="A361" s="10" t="str">
        <f>IF(J360="","",IF(OR(A360&gt;=nper,ROUND(J360,2)&lt;=0),"",A360+1))</f>
        <v/>
      </c>
      <c r="B361" s="11" t="str">
        <f>IF(A361="","",IF(OR(periods_per_year=26,periods_per_year=52),IF(periods_per_year=26,IF(A361=1,fpdate,B360+14),IF(periods_per_year=52,IF(A361=1,fpdate,B360+7),"n/a")),IF(periods_per_year=24,DATE(YEAR(fpdate),MONTH(fpdate)+(A361-1)/2+IF(AND(DAY(fpdate)&gt;=15,MOD(A361,2)=0),1,0),IF(MOD(A361,2)=0,IF(DAY(fpdate)&gt;=15,DAY(fpdate)-14,DAY(fpdate)+14),DAY(fpdate))),IF(DAY(DATE(YEAR(fpdate),MONTH(fpdate)+A361-1,DAY(fpdate)))&lt;&gt;DAY(fpdate),DATE(YEAR(fpdate),MONTH(fpdate)+A361,0),DATE(YEAR(fpdate),MONTH(fpdate)+A361-1,DAY(fpdate))))))</f>
        <v/>
      </c>
      <c r="C361" s="15" t="str">
        <f>IF(A361="","",IF(MOD(A361,periods_per_year)=0,A361/periods_per_year,""))</f>
        <v/>
      </c>
      <c r="D361" s="12" t="str">
        <f>IF(A361="","",IF(variable,IF(OR(A361=1,A361&lt;$I$18*periods_per_year),start_rate,MIN($I$19,IF(MOD(A361-1,$I$21)=0,MAX($I$20,D360+$I$22),D360))),start_rate))</f>
        <v/>
      </c>
      <c r="E361" s="13" t="str">
        <f>IF(A361="","",ROUND((((1+D361/CP)^(CP/periods_per_year))-1)*J360,2))</f>
        <v/>
      </c>
      <c r="F361" s="13" t="str">
        <f>IF(A361="","",IF(A361=nper,J360+E361,MIN(J360+E361,IF(D361=D360,F360,IF($E$8="Acc Bi-Weekly",ROUND((-PMT(((1+D361/CP)^(CP/12))-1,(nper-A361+1)*12/26,J360))/2,2),IF($E$8="Acc Weekly",ROUND((-PMT(((1+D361/CP)^(CP/12))-1,(nper-A361+1)*12/52,J360))/4,2),ROUND(-PMT(((1+D361/CP)^(CP/periods_per_year))-1,nper-A361+1,J360),2)))))))</f>
        <v/>
      </c>
      <c r="G361" s="13" t="str">
        <f>IF(OR(A361="",A361&lt;$X$2),"",IF(J360&lt;=F361,0,IF(IF(AND(A361&gt;=$X$2,MOD(A361-$X$2,int)=0),$X$3,0)+F361&gt;=J360+E361,J360+E361-F361,IF(AND(A361&gt;=$X$2,MOD(A361-$X$2,int)=0),$X$3,0)+IF(IF(AND(A361&gt;=$X$2,MOD(A361-$X$2,int)=0),$X$3,0)+IF(MOD(A361-$X$6,periods_per_year)=0,$X$5,0)+F361&lt;J360+E361,IF(MOD(A361-$X$6,periods_per_year)=0,$X$5,0),J360+E361-IF(AND(A361&gt;=$X$2,MOD(A361-$X$2,int)=0),$X$3,0)-F361))))</f>
        <v/>
      </c>
      <c r="H361" s="14"/>
      <c r="I361" s="13" t="str">
        <f>IF(A361="","",F361-E361+H361+IF(G361="",0,G361))</f>
        <v/>
      </c>
      <c r="J361" s="13" t="str">
        <f>IF(A361="","",J360-I361)</f>
        <v/>
      </c>
      <c r="M361" s="17" t="str">
        <f>IF(S360="","",IF(OR(M360&gt;=nper,ROUND(S360,2)&lt;=0),"",M360+1))</f>
        <v/>
      </c>
      <c r="N361" s="18" t="str">
        <f>IF(M361="","",IF(OR(periods_per_year=26,periods_per_year=52),IF(periods_per_year=26,IF(M361=1,fpdate,N360+14),IF(periods_per_year=52,IF(M361=1,fpdate,N360+7),"n/a")),IF(periods_per_year=24,DATE(YEAR(fpdate),MONTH(fpdate)+(M361-1)/2+IF(AND(DAY(fpdate)&gt;=15,MOD(M361,2)=0),1,0),IF(MOD(M361,2)=0,IF(DAY(fpdate)&gt;=15,DAY(fpdate)-14,DAY(fpdate)+14),DAY(fpdate))),IF(DAY(DATE(YEAR(fpdate),MONTH(fpdate)+M361-1,DAY(fpdate)))&lt;&gt;DAY(fpdate),DATE(YEAR(fpdate),MONTH(fpdate)+M361,0),DATE(YEAR(fpdate),MONTH(fpdate)+M361-1,DAY(fpdate))))))</f>
        <v/>
      </c>
      <c r="O361" s="19" t="str">
        <f>IF(M361="","",IF(variable,IF(M361&lt;MortgageCalculator!$I$18*periods_per_year,start_rate,IF(MortgageCalculator!$I$22&gt;=0,MIN(MortgageCalculator!$I$19,start_rate+MortgageCalculator!$I$22*ROUNDUP((M361-MortgageCalculator!$I$18*periods_per_year)/MortgageCalculator!$I$21,0)),MAX(MortgageCalculator!$I$20,start_rate+MortgageCalculator!$I$22*ROUNDUP((M361-MortgageCalculator!$I$18*periods_per_year)/MortgageCalculator!$I$21,0)))),start_rate))</f>
        <v/>
      </c>
      <c r="P361" s="20" t="str">
        <f>IF(M361="","",ROUND((((1+O361/CP)^(CP/periods_per_year))-1)*S360,2))</f>
        <v/>
      </c>
      <c r="Q361" s="20" t="str">
        <f>IF(M361="","",IF(M361=nper,S360+P361,MIN(S360+P361,IF(O361=O360,Q360,ROUND(-PMT(((1+O361/CP)^(CP/periods_per_year))-1,nper-M361+1,S360),2)))))</f>
        <v/>
      </c>
      <c r="R361" s="20" t="str">
        <f t="shared" si="38"/>
        <v/>
      </c>
      <c r="S361" s="20" t="str">
        <f t="shared" si="39"/>
        <v/>
      </c>
    </row>
    <row r="362" spans="1:19" x14ac:dyDescent="0.2">
      <c r="A362" s="10" t="str">
        <f>IF(J361="","",IF(OR(A361&gt;=nper,ROUND(J361,2)&lt;=0),"",A361+1))</f>
        <v/>
      </c>
      <c r="B362" s="11" t="str">
        <f>IF(A362="","",IF(OR(periods_per_year=26,periods_per_year=52),IF(periods_per_year=26,IF(A362=1,fpdate,B361+14),IF(periods_per_year=52,IF(A362=1,fpdate,B361+7),"n/a")),IF(periods_per_year=24,DATE(YEAR(fpdate),MONTH(fpdate)+(A362-1)/2+IF(AND(DAY(fpdate)&gt;=15,MOD(A362,2)=0),1,0),IF(MOD(A362,2)=0,IF(DAY(fpdate)&gt;=15,DAY(fpdate)-14,DAY(fpdate)+14),DAY(fpdate))),IF(DAY(DATE(YEAR(fpdate),MONTH(fpdate)+A362-1,DAY(fpdate)))&lt;&gt;DAY(fpdate),DATE(YEAR(fpdate),MONTH(fpdate)+A362,0),DATE(YEAR(fpdate),MONTH(fpdate)+A362-1,DAY(fpdate))))))</f>
        <v/>
      </c>
      <c r="C362" s="15" t="str">
        <f>IF(A362="","",IF(MOD(A362,periods_per_year)=0,A362/periods_per_year,""))</f>
        <v/>
      </c>
      <c r="D362" s="12" t="str">
        <f>IF(A362="","",IF(variable,IF(OR(A362=1,A362&lt;$I$18*periods_per_year),start_rate,MIN($I$19,IF(MOD(A362-1,$I$21)=0,MAX($I$20,D361+$I$22),D361))),start_rate))</f>
        <v/>
      </c>
      <c r="E362" s="13" t="str">
        <f>IF(A362="","",ROUND((((1+D362/CP)^(CP/periods_per_year))-1)*J361,2))</f>
        <v/>
      </c>
      <c r="F362" s="13" t="str">
        <f>IF(A362="","",IF(A362=nper,J361+E362,MIN(J361+E362,IF(D362=D361,F361,IF($E$8="Acc Bi-Weekly",ROUND((-PMT(((1+D362/CP)^(CP/12))-1,(nper-A362+1)*12/26,J361))/2,2),IF($E$8="Acc Weekly",ROUND((-PMT(((1+D362/CP)^(CP/12))-1,(nper-A362+1)*12/52,J361))/4,2),ROUND(-PMT(((1+D362/CP)^(CP/periods_per_year))-1,nper-A362+1,J361),2)))))))</f>
        <v/>
      </c>
      <c r="G362" s="13" t="str">
        <f>IF(OR(A362="",A362&lt;$X$2),"",IF(J361&lt;=F362,0,IF(IF(AND(A362&gt;=$X$2,MOD(A362-$X$2,int)=0),$X$3,0)+F362&gt;=J361+E362,J361+E362-F362,IF(AND(A362&gt;=$X$2,MOD(A362-$X$2,int)=0),$X$3,0)+IF(IF(AND(A362&gt;=$X$2,MOD(A362-$X$2,int)=0),$X$3,0)+IF(MOD(A362-$X$6,periods_per_year)=0,$X$5,0)+F362&lt;J361+E362,IF(MOD(A362-$X$6,periods_per_year)=0,$X$5,0),J361+E362-IF(AND(A362&gt;=$X$2,MOD(A362-$X$2,int)=0),$X$3,0)-F362))))</f>
        <v/>
      </c>
      <c r="H362" s="14"/>
      <c r="I362" s="13" t="str">
        <f>IF(A362="","",F362-E362+H362+IF(G362="",0,G362))</f>
        <v/>
      </c>
      <c r="J362" s="13" t="str">
        <f>IF(A362="","",J361-I362)</f>
        <v/>
      </c>
      <c r="M362" s="17" t="str">
        <f>IF(S361="","",IF(OR(M361&gt;=nper,ROUND(S361,2)&lt;=0),"",M361+1))</f>
        <v/>
      </c>
      <c r="N362" s="18" t="str">
        <f>IF(M362="","",IF(OR(periods_per_year=26,periods_per_year=52),IF(periods_per_year=26,IF(M362=1,fpdate,N361+14),IF(periods_per_year=52,IF(M362=1,fpdate,N361+7),"n/a")),IF(periods_per_year=24,DATE(YEAR(fpdate),MONTH(fpdate)+(M362-1)/2+IF(AND(DAY(fpdate)&gt;=15,MOD(M362,2)=0),1,0),IF(MOD(M362,2)=0,IF(DAY(fpdate)&gt;=15,DAY(fpdate)-14,DAY(fpdate)+14),DAY(fpdate))),IF(DAY(DATE(YEAR(fpdate),MONTH(fpdate)+M362-1,DAY(fpdate)))&lt;&gt;DAY(fpdate),DATE(YEAR(fpdate),MONTH(fpdate)+M362,0),DATE(YEAR(fpdate),MONTH(fpdate)+M362-1,DAY(fpdate))))))</f>
        <v/>
      </c>
      <c r="O362" s="19" t="str">
        <f>IF(M362="","",IF(variable,IF(M362&lt;MortgageCalculator!$I$18*periods_per_year,start_rate,IF(MortgageCalculator!$I$22&gt;=0,MIN(MortgageCalculator!$I$19,start_rate+MortgageCalculator!$I$22*ROUNDUP((M362-MortgageCalculator!$I$18*periods_per_year)/MortgageCalculator!$I$21,0)),MAX(MortgageCalculator!$I$20,start_rate+MortgageCalculator!$I$22*ROUNDUP((M362-MortgageCalculator!$I$18*periods_per_year)/MortgageCalculator!$I$21,0)))),start_rate))</f>
        <v/>
      </c>
      <c r="P362" s="20" t="str">
        <f>IF(M362="","",ROUND((((1+O362/CP)^(CP/periods_per_year))-1)*S361,2))</f>
        <v/>
      </c>
      <c r="Q362" s="20" t="str">
        <f>IF(M362="","",IF(M362=nper,S361+P362,MIN(S361+P362,IF(O362=O361,Q361,ROUND(-PMT(((1+O362/CP)^(CP/periods_per_year))-1,nper-M362+1,S361),2)))))</f>
        <v/>
      </c>
      <c r="R362" s="20" t="str">
        <f t="shared" si="38"/>
        <v/>
      </c>
      <c r="S362" s="20" t="str">
        <f t="shared" si="39"/>
        <v/>
      </c>
    </row>
    <row r="363" spans="1:19" x14ac:dyDescent="0.2">
      <c r="A363" s="10" t="str">
        <f>IF(J362="","",IF(OR(A362&gt;=nper,ROUND(J362,2)&lt;=0),"",A362+1))</f>
        <v/>
      </c>
      <c r="B363" s="11" t="str">
        <f>IF(A363="","",IF(OR(periods_per_year=26,periods_per_year=52),IF(periods_per_year=26,IF(A363=1,fpdate,B362+14),IF(periods_per_year=52,IF(A363=1,fpdate,B362+7),"n/a")),IF(periods_per_year=24,DATE(YEAR(fpdate),MONTH(fpdate)+(A363-1)/2+IF(AND(DAY(fpdate)&gt;=15,MOD(A363,2)=0),1,0),IF(MOD(A363,2)=0,IF(DAY(fpdate)&gt;=15,DAY(fpdate)-14,DAY(fpdate)+14),DAY(fpdate))),IF(DAY(DATE(YEAR(fpdate),MONTH(fpdate)+A363-1,DAY(fpdate)))&lt;&gt;DAY(fpdate),DATE(YEAR(fpdate),MONTH(fpdate)+A363,0),DATE(YEAR(fpdate),MONTH(fpdate)+A363-1,DAY(fpdate))))))</f>
        <v/>
      </c>
      <c r="C363" s="15" t="str">
        <f>IF(A363="","",IF(MOD(A363,periods_per_year)=0,A363/periods_per_year,""))</f>
        <v/>
      </c>
      <c r="D363" s="12" t="str">
        <f>IF(A363="","",IF(variable,IF(OR(A363=1,A363&lt;$I$18*periods_per_year),start_rate,MIN($I$19,IF(MOD(A363-1,$I$21)=0,MAX($I$20,D362+$I$22),D362))),start_rate))</f>
        <v/>
      </c>
      <c r="E363" s="13" t="str">
        <f>IF(A363="","",ROUND((((1+D363/CP)^(CP/periods_per_year))-1)*J362,2))</f>
        <v/>
      </c>
      <c r="F363" s="13" t="str">
        <f>IF(A363="","",IF(A363=nper,J362+E363,MIN(J362+E363,IF(D363=D362,F362,IF($E$8="Acc Bi-Weekly",ROUND((-PMT(((1+D363/CP)^(CP/12))-1,(nper-A363+1)*12/26,J362))/2,2),IF($E$8="Acc Weekly",ROUND((-PMT(((1+D363/CP)^(CP/12))-1,(nper-A363+1)*12/52,J362))/4,2),ROUND(-PMT(((1+D363/CP)^(CP/periods_per_year))-1,nper-A363+1,J362),2)))))))</f>
        <v/>
      </c>
      <c r="G363" s="13" t="str">
        <f>IF(OR(A363="",A363&lt;$X$2),"",IF(J362&lt;=F363,0,IF(IF(AND(A363&gt;=$X$2,MOD(A363-$X$2,int)=0),$X$3,0)+F363&gt;=J362+E363,J362+E363-F363,IF(AND(A363&gt;=$X$2,MOD(A363-$X$2,int)=0),$X$3,0)+IF(IF(AND(A363&gt;=$X$2,MOD(A363-$X$2,int)=0),$X$3,0)+IF(MOD(A363-$X$6,periods_per_year)=0,$X$5,0)+F363&lt;J362+E363,IF(MOD(A363-$X$6,periods_per_year)=0,$X$5,0),J362+E363-IF(AND(A363&gt;=$X$2,MOD(A363-$X$2,int)=0),$X$3,0)-F363))))</f>
        <v/>
      </c>
      <c r="H363" s="14"/>
      <c r="I363" s="13" t="str">
        <f>IF(A363="","",F363-E363+H363+IF(G363="",0,G363))</f>
        <v/>
      </c>
      <c r="J363" s="13" t="str">
        <f>IF(A363="","",J362-I363)</f>
        <v/>
      </c>
      <c r="M363" s="17" t="str">
        <f>IF(S362="","",IF(OR(M362&gt;=nper,ROUND(S362,2)&lt;=0),"",M362+1))</f>
        <v/>
      </c>
      <c r="N363" s="18" t="str">
        <f>IF(M363="","",IF(OR(periods_per_year=26,periods_per_year=52),IF(periods_per_year=26,IF(M363=1,fpdate,N362+14),IF(periods_per_year=52,IF(M363=1,fpdate,N362+7),"n/a")),IF(periods_per_year=24,DATE(YEAR(fpdate),MONTH(fpdate)+(M363-1)/2+IF(AND(DAY(fpdate)&gt;=15,MOD(M363,2)=0),1,0),IF(MOD(M363,2)=0,IF(DAY(fpdate)&gt;=15,DAY(fpdate)-14,DAY(fpdate)+14),DAY(fpdate))),IF(DAY(DATE(YEAR(fpdate),MONTH(fpdate)+M363-1,DAY(fpdate)))&lt;&gt;DAY(fpdate),DATE(YEAR(fpdate),MONTH(fpdate)+M363,0),DATE(YEAR(fpdate),MONTH(fpdate)+M363-1,DAY(fpdate))))))</f>
        <v/>
      </c>
      <c r="O363" s="19" t="str">
        <f>IF(M363="","",IF(variable,IF(M363&lt;MortgageCalculator!$I$18*periods_per_year,start_rate,IF(MortgageCalculator!$I$22&gt;=0,MIN(MortgageCalculator!$I$19,start_rate+MortgageCalculator!$I$22*ROUNDUP((M363-MortgageCalculator!$I$18*periods_per_year)/MortgageCalculator!$I$21,0)),MAX(MortgageCalculator!$I$20,start_rate+MortgageCalculator!$I$22*ROUNDUP((M363-MortgageCalculator!$I$18*periods_per_year)/MortgageCalculator!$I$21,0)))),start_rate))</f>
        <v/>
      </c>
      <c r="P363" s="20" t="str">
        <f>IF(M363="","",ROUND((((1+O363/CP)^(CP/periods_per_year))-1)*S362,2))</f>
        <v/>
      </c>
      <c r="Q363" s="20" t="str">
        <f>IF(M363="","",IF(M363=nper,S362+P363,MIN(S362+P363,IF(O363=O362,Q362,ROUND(-PMT(((1+O363/CP)^(CP/periods_per_year))-1,nper-M363+1,S362),2)))))</f>
        <v/>
      </c>
      <c r="R363" s="20" t="str">
        <f t="shared" si="38"/>
        <v/>
      </c>
      <c r="S363" s="20" t="str">
        <f t="shared" si="39"/>
        <v/>
      </c>
    </row>
    <row r="364" spans="1:19" x14ac:dyDescent="0.2">
      <c r="A364" s="10" t="str">
        <f>IF(J363="","",IF(OR(A363&gt;=nper,ROUND(J363,2)&lt;=0),"",A363+1))</f>
        <v/>
      </c>
      <c r="B364" s="11" t="str">
        <f>IF(A364="","",IF(OR(periods_per_year=26,periods_per_year=52),IF(periods_per_year=26,IF(A364=1,fpdate,B363+14),IF(periods_per_year=52,IF(A364=1,fpdate,B363+7),"n/a")),IF(periods_per_year=24,DATE(YEAR(fpdate),MONTH(fpdate)+(A364-1)/2+IF(AND(DAY(fpdate)&gt;=15,MOD(A364,2)=0),1,0),IF(MOD(A364,2)=0,IF(DAY(fpdate)&gt;=15,DAY(fpdate)-14,DAY(fpdate)+14),DAY(fpdate))),IF(DAY(DATE(YEAR(fpdate),MONTH(fpdate)+A364-1,DAY(fpdate)))&lt;&gt;DAY(fpdate),DATE(YEAR(fpdate),MONTH(fpdate)+A364,0),DATE(YEAR(fpdate),MONTH(fpdate)+A364-1,DAY(fpdate))))))</f>
        <v/>
      </c>
      <c r="C364" s="15" t="str">
        <f>IF(A364="","",IF(MOD(A364,periods_per_year)=0,A364/periods_per_year,""))</f>
        <v/>
      </c>
      <c r="D364" s="12" t="str">
        <f>IF(A364="","",IF(variable,IF(OR(A364=1,A364&lt;$I$18*periods_per_year),start_rate,MIN($I$19,IF(MOD(A364-1,$I$21)=0,MAX($I$20,D363+$I$22),D363))),start_rate))</f>
        <v/>
      </c>
      <c r="E364" s="13" t="str">
        <f>IF(A364="","",ROUND((((1+D364/CP)^(CP/periods_per_year))-1)*J363,2))</f>
        <v/>
      </c>
      <c r="F364" s="13" t="str">
        <f>IF(A364="","",IF(A364=nper,J363+E364,MIN(J363+E364,IF(D364=D363,F363,IF($E$8="Acc Bi-Weekly",ROUND((-PMT(((1+D364/CP)^(CP/12))-1,(nper-A364+1)*12/26,J363))/2,2),IF($E$8="Acc Weekly",ROUND((-PMT(((1+D364/CP)^(CP/12))-1,(nper-A364+1)*12/52,J363))/4,2),ROUND(-PMT(((1+D364/CP)^(CP/periods_per_year))-1,nper-A364+1,J363),2)))))))</f>
        <v/>
      </c>
      <c r="G364" s="13" t="str">
        <f>IF(OR(A364="",A364&lt;$X$2),"",IF(J363&lt;=F364,0,IF(IF(AND(A364&gt;=$X$2,MOD(A364-$X$2,int)=0),$X$3,0)+F364&gt;=J363+E364,J363+E364-F364,IF(AND(A364&gt;=$X$2,MOD(A364-$X$2,int)=0),$X$3,0)+IF(IF(AND(A364&gt;=$X$2,MOD(A364-$X$2,int)=0),$X$3,0)+IF(MOD(A364-$X$6,periods_per_year)=0,$X$5,0)+F364&lt;J363+E364,IF(MOD(A364-$X$6,periods_per_year)=0,$X$5,0),J363+E364-IF(AND(A364&gt;=$X$2,MOD(A364-$X$2,int)=0),$X$3,0)-F364))))</f>
        <v/>
      </c>
      <c r="H364" s="14"/>
      <c r="I364" s="13" t="str">
        <f>IF(A364="","",F364-E364+H364+IF(G364="",0,G364))</f>
        <v/>
      </c>
      <c r="J364" s="13" t="str">
        <f>IF(A364="","",J363-I364)</f>
        <v/>
      </c>
      <c r="M364" s="17" t="str">
        <f>IF(S363="","",IF(OR(M363&gt;=nper,ROUND(S363,2)&lt;=0),"",M363+1))</f>
        <v/>
      </c>
      <c r="N364" s="18" t="str">
        <f>IF(M364="","",IF(OR(periods_per_year=26,periods_per_year=52),IF(periods_per_year=26,IF(M364=1,fpdate,N363+14),IF(periods_per_year=52,IF(M364=1,fpdate,N363+7),"n/a")),IF(periods_per_year=24,DATE(YEAR(fpdate),MONTH(fpdate)+(M364-1)/2+IF(AND(DAY(fpdate)&gt;=15,MOD(M364,2)=0),1,0),IF(MOD(M364,2)=0,IF(DAY(fpdate)&gt;=15,DAY(fpdate)-14,DAY(fpdate)+14),DAY(fpdate))),IF(DAY(DATE(YEAR(fpdate),MONTH(fpdate)+M364-1,DAY(fpdate)))&lt;&gt;DAY(fpdate),DATE(YEAR(fpdate),MONTH(fpdate)+M364,0),DATE(YEAR(fpdate),MONTH(fpdate)+M364-1,DAY(fpdate))))))</f>
        <v/>
      </c>
      <c r="O364" s="19" t="str">
        <f>IF(M364="","",IF(variable,IF(M364&lt;MortgageCalculator!$I$18*periods_per_year,start_rate,IF(MortgageCalculator!$I$22&gt;=0,MIN(MortgageCalculator!$I$19,start_rate+MortgageCalculator!$I$22*ROUNDUP((M364-MortgageCalculator!$I$18*periods_per_year)/MortgageCalculator!$I$21,0)),MAX(MortgageCalculator!$I$20,start_rate+MortgageCalculator!$I$22*ROUNDUP((M364-MortgageCalculator!$I$18*periods_per_year)/MortgageCalculator!$I$21,0)))),start_rate))</f>
        <v/>
      </c>
      <c r="P364" s="20" t="str">
        <f>IF(M364="","",ROUND((((1+O364/CP)^(CP/periods_per_year))-1)*S363,2))</f>
        <v/>
      </c>
      <c r="Q364" s="20" t="str">
        <f>IF(M364="","",IF(M364=nper,S363+P364,MIN(S363+P364,IF(O364=O363,Q363,ROUND(-PMT(((1+O364/CP)^(CP/periods_per_year))-1,nper-M364+1,S363),2)))))</f>
        <v/>
      </c>
      <c r="R364" s="20" t="str">
        <f t="shared" ref="R364:R427" si="40">IF(M364="","",Q364-P364)</f>
        <v/>
      </c>
      <c r="S364" s="20" t="str">
        <f t="shared" ref="S364:S427" si="41">IF(M364="","",S363-R364)</f>
        <v/>
      </c>
    </row>
    <row r="365" spans="1:19" x14ac:dyDescent="0.2">
      <c r="A365" s="10" t="str">
        <f>IF(J364="","",IF(OR(A364&gt;=nper,ROUND(J364,2)&lt;=0),"",A364+1))</f>
        <v/>
      </c>
      <c r="B365" s="11" t="str">
        <f>IF(A365="","",IF(OR(periods_per_year=26,periods_per_year=52),IF(periods_per_year=26,IF(A365=1,fpdate,B364+14),IF(periods_per_year=52,IF(A365=1,fpdate,B364+7),"n/a")),IF(periods_per_year=24,DATE(YEAR(fpdate),MONTH(fpdate)+(A365-1)/2+IF(AND(DAY(fpdate)&gt;=15,MOD(A365,2)=0),1,0),IF(MOD(A365,2)=0,IF(DAY(fpdate)&gt;=15,DAY(fpdate)-14,DAY(fpdate)+14),DAY(fpdate))),IF(DAY(DATE(YEAR(fpdate),MONTH(fpdate)+A365-1,DAY(fpdate)))&lt;&gt;DAY(fpdate),DATE(YEAR(fpdate),MONTH(fpdate)+A365,0),DATE(YEAR(fpdate),MONTH(fpdate)+A365-1,DAY(fpdate))))))</f>
        <v/>
      </c>
      <c r="C365" s="15" t="str">
        <f>IF(A365="","",IF(MOD(A365,periods_per_year)=0,A365/periods_per_year,""))</f>
        <v/>
      </c>
      <c r="D365" s="12" t="str">
        <f>IF(A365="","",IF(variable,IF(OR(A365=1,A365&lt;$I$18*periods_per_year),start_rate,MIN($I$19,IF(MOD(A365-1,$I$21)=0,MAX($I$20,D364+$I$22),D364))),start_rate))</f>
        <v/>
      </c>
      <c r="E365" s="13" t="str">
        <f>IF(A365="","",ROUND((((1+D365/CP)^(CP/periods_per_year))-1)*J364,2))</f>
        <v/>
      </c>
      <c r="F365" s="13" t="str">
        <f>IF(A365="","",IF(A365=nper,J364+E365,MIN(J364+E365,IF(D365=D364,F364,IF($E$8="Acc Bi-Weekly",ROUND((-PMT(((1+D365/CP)^(CP/12))-1,(nper-A365+1)*12/26,J364))/2,2),IF($E$8="Acc Weekly",ROUND((-PMT(((1+D365/CP)^(CP/12))-1,(nper-A365+1)*12/52,J364))/4,2),ROUND(-PMT(((1+D365/CP)^(CP/periods_per_year))-1,nper-A365+1,J364),2)))))))</f>
        <v/>
      </c>
      <c r="G365" s="13" t="str">
        <f>IF(OR(A365="",A365&lt;$X$2),"",IF(J364&lt;=F365,0,IF(IF(AND(A365&gt;=$X$2,MOD(A365-$X$2,int)=0),$X$3,0)+F365&gt;=J364+E365,J364+E365-F365,IF(AND(A365&gt;=$X$2,MOD(A365-$X$2,int)=0),$X$3,0)+IF(IF(AND(A365&gt;=$X$2,MOD(A365-$X$2,int)=0),$X$3,0)+IF(MOD(A365-$X$6,periods_per_year)=0,$X$5,0)+F365&lt;J364+E365,IF(MOD(A365-$X$6,periods_per_year)=0,$X$5,0),J364+E365-IF(AND(A365&gt;=$X$2,MOD(A365-$X$2,int)=0),$X$3,0)-F365))))</f>
        <v/>
      </c>
      <c r="H365" s="14"/>
      <c r="I365" s="13" t="str">
        <f>IF(A365="","",F365-E365+H365+IF(G365="",0,G365))</f>
        <v/>
      </c>
      <c r="J365" s="13" t="str">
        <f>IF(A365="","",J364-I365)</f>
        <v/>
      </c>
      <c r="M365" s="17" t="str">
        <f>IF(S364="","",IF(OR(M364&gt;=nper,ROUND(S364,2)&lt;=0),"",M364+1))</f>
        <v/>
      </c>
      <c r="N365" s="18" t="str">
        <f>IF(M365="","",IF(OR(periods_per_year=26,periods_per_year=52),IF(periods_per_year=26,IF(M365=1,fpdate,N364+14),IF(periods_per_year=52,IF(M365=1,fpdate,N364+7),"n/a")),IF(periods_per_year=24,DATE(YEAR(fpdate),MONTH(fpdate)+(M365-1)/2+IF(AND(DAY(fpdate)&gt;=15,MOD(M365,2)=0),1,0),IF(MOD(M365,2)=0,IF(DAY(fpdate)&gt;=15,DAY(fpdate)-14,DAY(fpdate)+14),DAY(fpdate))),IF(DAY(DATE(YEAR(fpdate),MONTH(fpdate)+M365-1,DAY(fpdate)))&lt;&gt;DAY(fpdate),DATE(YEAR(fpdate),MONTH(fpdate)+M365,0),DATE(YEAR(fpdate),MONTH(fpdate)+M365-1,DAY(fpdate))))))</f>
        <v/>
      </c>
      <c r="O365" s="19" t="str">
        <f>IF(M365="","",IF(variable,IF(M365&lt;MortgageCalculator!$I$18*periods_per_year,start_rate,IF(MortgageCalculator!$I$22&gt;=0,MIN(MortgageCalculator!$I$19,start_rate+MortgageCalculator!$I$22*ROUNDUP((M365-MortgageCalculator!$I$18*periods_per_year)/MortgageCalculator!$I$21,0)),MAX(MortgageCalculator!$I$20,start_rate+MortgageCalculator!$I$22*ROUNDUP((M365-MortgageCalculator!$I$18*periods_per_year)/MortgageCalculator!$I$21,0)))),start_rate))</f>
        <v/>
      </c>
      <c r="P365" s="20" t="str">
        <f>IF(M365="","",ROUND((((1+O365/CP)^(CP/periods_per_year))-1)*S364,2))</f>
        <v/>
      </c>
      <c r="Q365" s="20" t="str">
        <f>IF(M365="","",IF(M365=nper,S364+P365,MIN(S364+P365,IF(O365=O364,Q364,ROUND(-PMT(((1+O365/CP)^(CP/periods_per_year))-1,nper-M365+1,S364),2)))))</f>
        <v/>
      </c>
      <c r="R365" s="20" t="str">
        <f t="shared" si="40"/>
        <v/>
      </c>
      <c r="S365" s="20" t="str">
        <f t="shared" si="41"/>
        <v/>
      </c>
    </row>
    <row r="366" spans="1:19" x14ac:dyDescent="0.2">
      <c r="A366" s="10" t="str">
        <f>IF(J365="","",IF(OR(A365&gt;=nper,ROUND(J365,2)&lt;=0),"",A365+1))</f>
        <v/>
      </c>
      <c r="B366" s="11" t="str">
        <f>IF(A366="","",IF(OR(periods_per_year=26,periods_per_year=52),IF(periods_per_year=26,IF(A366=1,fpdate,B365+14),IF(periods_per_year=52,IF(A366=1,fpdate,B365+7),"n/a")),IF(periods_per_year=24,DATE(YEAR(fpdate),MONTH(fpdate)+(A366-1)/2+IF(AND(DAY(fpdate)&gt;=15,MOD(A366,2)=0),1,0),IF(MOD(A366,2)=0,IF(DAY(fpdate)&gt;=15,DAY(fpdate)-14,DAY(fpdate)+14),DAY(fpdate))),IF(DAY(DATE(YEAR(fpdate),MONTH(fpdate)+A366-1,DAY(fpdate)))&lt;&gt;DAY(fpdate),DATE(YEAR(fpdate),MONTH(fpdate)+A366,0),DATE(YEAR(fpdate),MONTH(fpdate)+A366-1,DAY(fpdate))))))</f>
        <v/>
      </c>
      <c r="C366" s="15" t="str">
        <f>IF(A366="","",IF(MOD(A366,periods_per_year)=0,A366/periods_per_year,""))</f>
        <v/>
      </c>
      <c r="D366" s="12" t="str">
        <f>IF(A366="","",IF(variable,IF(OR(A366=1,A366&lt;$I$18*periods_per_year),start_rate,MIN($I$19,IF(MOD(A366-1,$I$21)=0,MAX($I$20,D365+$I$22),D365))),start_rate))</f>
        <v/>
      </c>
      <c r="E366" s="13" t="str">
        <f>IF(A366="","",ROUND((((1+D366/CP)^(CP/periods_per_year))-1)*J365,2))</f>
        <v/>
      </c>
      <c r="F366" s="13" t="str">
        <f>IF(A366="","",IF(A366=nper,J365+E366,MIN(J365+E366,IF(D366=D365,F365,IF($E$8="Acc Bi-Weekly",ROUND((-PMT(((1+D366/CP)^(CP/12))-1,(nper-A366+1)*12/26,J365))/2,2),IF($E$8="Acc Weekly",ROUND((-PMT(((1+D366/CP)^(CP/12))-1,(nper-A366+1)*12/52,J365))/4,2),ROUND(-PMT(((1+D366/CP)^(CP/periods_per_year))-1,nper-A366+1,J365),2)))))))</f>
        <v/>
      </c>
      <c r="G366" s="13" t="str">
        <f>IF(OR(A366="",A366&lt;$X$2),"",IF(J365&lt;=F366,0,IF(IF(AND(A366&gt;=$X$2,MOD(A366-$X$2,int)=0),$X$3,0)+F366&gt;=J365+E366,J365+E366-F366,IF(AND(A366&gt;=$X$2,MOD(A366-$X$2,int)=0),$X$3,0)+IF(IF(AND(A366&gt;=$X$2,MOD(A366-$X$2,int)=0),$X$3,0)+IF(MOD(A366-$X$6,periods_per_year)=0,$X$5,0)+F366&lt;J365+E366,IF(MOD(A366-$X$6,periods_per_year)=0,$X$5,0),J365+E366-IF(AND(A366&gt;=$X$2,MOD(A366-$X$2,int)=0),$X$3,0)-F366))))</f>
        <v/>
      </c>
      <c r="H366" s="14"/>
      <c r="I366" s="13" t="str">
        <f>IF(A366="","",F366-E366+H366+IF(G366="",0,G366))</f>
        <v/>
      </c>
      <c r="J366" s="13" t="str">
        <f>IF(A366="","",J365-I366)</f>
        <v/>
      </c>
      <c r="M366" s="17" t="str">
        <f>IF(S365="","",IF(OR(M365&gt;=nper,ROUND(S365,2)&lt;=0),"",M365+1))</f>
        <v/>
      </c>
      <c r="N366" s="18" t="str">
        <f>IF(M366="","",IF(OR(periods_per_year=26,periods_per_year=52),IF(periods_per_year=26,IF(M366=1,fpdate,N365+14),IF(periods_per_year=52,IF(M366=1,fpdate,N365+7),"n/a")),IF(periods_per_year=24,DATE(YEAR(fpdate),MONTH(fpdate)+(M366-1)/2+IF(AND(DAY(fpdate)&gt;=15,MOD(M366,2)=0),1,0),IF(MOD(M366,2)=0,IF(DAY(fpdate)&gt;=15,DAY(fpdate)-14,DAY(fpdate)+14),DAY(fpdate))),IF(DAY(DATE(YEAR(fpdate),MONTH(fpdate)+M366-1,DAY(fpdate)))&lt;&gt;DAY(fpdate),DATE(YEAR(fpdate),MONTH(fpdate)+M366,0),DATE(YEAR(fpdate),MONTH(fpdate)+M366-1,DAY(fpdate))))))</f>
        <v/>
      </c>
      <c r="O366" s="19" t="str">
        <f>IF(M366="","",IF(variable,IF(M366&lt;MortgageCalculator!$I$18*periods_per_year,start_rate,IF(MortgageCalculator!$I$22&gt;=0,MIN(MortgageCalculator!$I$19,start_rate+MortgageCalculator!$I$22*ROUNDUP((M366-MortgageCalculator!$I$18*periods_per_year)/MortgageCalculator!$I$21,0)),MAX(MortgageCalculator!$I$20,start_rate+MortgageCalculator!$I$22*ROUNDUP((M366-MortgageCalculator!$I$18*periods_per_year)/MortgageCalculator!$I$21,0)))),start_rate))</f>
        <v/>
      </c>
      <c r="P366" s="20" t="str">
        <f>IF(M366="","",ROUND((((1+O366/CP)^(CP/periods_per_year))-1)*S365,2))</f>
        <v/>
      </c>
      <c r="Q366" s="20" t="str">
        <f>IF(M366="","",IF(M366=nper,S365+P366,MIN(S365+P366,IF(O366=O365,Q365,ROUND(-PMT(((1+O366/CP)^(CP/periods_per_year))-1,nper-M366+1,S365),2)))))</f>
        <v/>
      </c>
      <c r="R366" s="20" t="str">
        <f t="shared" si="40"/>
        <v/>
      </c>
      <c r="S366" s="20" t="str">
        <f t="shared" si="41"/>
        <v/>
      </c>
    </row>
    <row r="367" spans="1:19" x14ac:dyDescent="0.2">
      <c r="A367" s="10" t="str">
        <f>IF(J366="","",IF(OR(A366&gt;=nper,ROUND(J366,2)&lt;=0),"",A366+1))</f>
        <v/>
      </c>
      <c r="B367" s="11" t="str">
        <f>IF(A367="","",IF(OR(periods_per_year=26,periods_per_year=52),IF(periods_per_year=26,IF(A367=1,fpdate,B366+14),IF(periods_per_year=52,IF(A367=1,fpdate,B366+7),"n/a")),IF(periods_per_year=24,DATE(YEAR(fpdate),MONTH(fpdate)+(A367-1)/2+IF(AND(DAY(fpdate)&gt;=15,MOD(A367,2)=0),1,0),IF(MOD(A367,2)=0,IF(DAY(fpdate)&gt;=15,DAY(fpdate)-14,DAY(fpdate)+14),DAY(fpdate))),IF(DAY(DATE(YEAR(fpdate),MONTH(fpdate)+A367-1,DAY(fpdate)))&lt;&gt;DAY(fpdate),DATE(YEAR(fpdate),MONTH(fpdate)+A367,0),DATE(YEAR(fpdate),MONTH(fpdate)+A367-1,DAY(fpdate))))))</f>
        <v/>
      </c>
      <c r="C367" s="15" t="str">
        <f>IF(A367="","",IF(MOD(A367,periods_per_year)=0,A367/periods_per_year,""))</f>
        <v/>
      </c>
      <c r="D367" s="12" t="str">
        <f>IF(A367="","",IF(variable,IF(OR(A367=1,A367&lt;$I$18*periods_per_year),start_rate,MIN($I$19,IF(MOD(A367-1,$I$21)=0,MAX($I$20,D366+$I$22),D366))),start_rate))</f>
        <v/>
      </c>
      <c r="E367" s="13" t="str">
        <f>IF(A367="","",ROUND((((1+D367/CP)^(CP/periods_per_year))-1)*J366,2))</f>
        <v/>
      </c>
      <c r="F367" s="13" t="str">
        <f>IF(A367="","",IF(A367=nper,J366+E367,MIN(J366+E367,IF(D367=D366,F366,IF($E$8="Acc Bi-Weekly",ROUND((-PMT(((1+D367/CP)^(CP/12))-1,(nper-A367+1)*12/26,J366))/2,2),IF($E$8="Acc Weekly",ROUND((-PMT(((1+D367/CP)^(CP/12))-1,(nper-A367+1)*12/52,J366))/4,2),ROUND(-PMT(((1+D367/CP)^(CP/periods_per_year))-1,nper-A367+1,J366),2)))))))</f>
        <v/>
      </c>
      <c r="G367" s="13" t="str">
        <f>IF(OR(A367="",A367&lt;$X$2),"",IF(J366&lt;=F367,0,IF(IF(AND(A367&gt;=$X$2,MOD(A367-$X$2,int)=0),$X$3,0)+F367&gt;=J366+E367,J366+E367-F367,IF(AND(A367&gt;=$X$2,MOD(A367-$X$2,int)=0),$X$3,0)+IF(IF(AND(A367&gt;=$X$2,MOD(A367-$X$2,int)=0),$X$3,0)+IF(MOD(A367-$X$6,periods_per_year)=0,$X$5,0)+F367&lt;J366+E367,IF(MOD(A367-$X$6,periods_per_year)=0,$X$5,0),J366+E367-IF(AND(A367&gt;=$X$2,MOD(A367-$X$2,int)=0),$X$3,0)-F367))))</f>
        <v/>
      </c>
      <c r="H367" s="14"/>
      <c r="I367" s="13" t="str">
        <f>IF(A367="","",F367-E367+H367+IF(G367="",0,G367))</f>
        <v/>
      </c>
      <c r="J367" s="13" t="str">
        <f>IF(A367="","",J366-I367)</f>
        <v/>
      </c>
      <c r="M367" s="17" t="str">
        <f>IF(S366="","",IF(OR(M366&gt;=nper,ROUND(S366,2)&lt;=0),"",M366+1))</f>
        <v/>
      </c>
      <c r="N367" s="18" t="str">
        <f>IF(M367="","",IF(OR(periods_per_year=26,periods_per_year=52),IF(periods_per_year=26,IF(M367=1,fpdate,N366+14),IF(periods_per_year=52,IF(M367=1,fpdate,N366+7),"n/a")),IF(periods_per_year=24,DATE(YEAR(fpdate),MONTH(fpdate)+(M367-1)/2+IF(AND(DAY(fpdate)&gt;=15,MOD(M367,2)=0),1,0),IF(MOD(M367,2)=0,IF(DAY(fpdate)&gt;=15,DAY(fpdate)-14,DAY(fpdate)+14),DAY(fpdate))),IF(DAY(DATE(YEAR(fpdate),MONTH(fpdate)+M367-1,DAY(fpdate)))&lt;&gt;DAY(fpdate),DATE(YEAR(fpdate),MONTH(fpdate)+M367,0),DATE(YEAR(fpdate),MONTH(fpdate)+M367-1,DAY(fpdate))))))</f>
        <v/>
      </c>
      <c r="O367" s="19" t="str">
        <f>IF(M367="","",IF(variable,IF(M367&lt;MortgageCalculator!$I$18*periods_per_year,start_rate,IF(MortgageCalculator!$I$22&gt;=0,MIN(MortgageCalculator!$I$19,start_rate+MortgageCalculator!$I$22*ROUNDUP((M367-MortgageCalculator!$I$18*periods_per_year)/MortgageCalculator!$I$21,0)),MAX(MortgageCalculator!$I$20,start_rate+MortgageCalculator!$I$22*ROUNDUP((M367-MortgageCalculator!$I$18*periods_per_year)/MortgageCalculator!$I$21,0)))),start_rate))</f>
        <v/>
      </c>
      <c r="P367" s="20" t="str">
        <f>IF(M367="","",ROUND((((1+O367/CP)^(CP/periods_per_year))-1)*S366,2))</f>
        <v/>
      </c>
      <c r="Q367" s="20" t="str">
        <f>IF(M367="","",IF(M367=nper,S366+P367,MIN(S366+P367,IF(O367=O366,Q366,ROUND(-PMT(((1+O367/CP)^(CP/periods_per_year))-1,nper-M367+1,S366),2)))))</f>
        <v/>
      </c>
      <c r="R367" s="20" t="str">
        <f t="shared" si="40"/>
        <v/>
      </c>
      <c r="S367" s="20" t="str">
        <f t="shared" si="41"/>
        <v/>
      </c>
    </row>
    <row r="368" spans="1:19" x14ac:dyDescent="0.2">
      <c r="A368" s="10" t="str">
        <f>IF(J367="","",IF(OR(A367&gt;=nper,ROUND(J367,2)&lt;=0),"",A367+1))</f>
        <v/>
      </c>
      <c r="B368" s="11" t="str">
        <f>IF(A368="","",IF(OR(periods_per_year=26,periods_per_year=52),IF(periods_per_year=26,IF(A368=1,fpdate,B367+14),IF(periods_per_year=52,IF(A368=1,fpdate,B367+7),"n/a")),IF(periods_per_year=24,DATE(YEAR(fpdate),MONTH(fpdate)+(A368-1)/2+IF(AND(DAY(fpdate)&gt;=15,MOD(A368,2)=0),1,0),IF(MOD(A368,2)=0,IF(DAY(fpdate)&gt;=15,DAY(fpdate)-14,DAY(fpdate)+14),DAY(fpdate))),IF(DAY(DATE(YEAR(fpdate),MONTH(fpdate)+A368-1,DAY(fpdate)))&lt;&gt;DAY(fpdate),DATE(YEAR(fpdate),MONTH(fpdate)+A368,0),DATE(YEAR(fpdate),MONTH(fpdate)+A368-1,DAY(fpdate))))))</f>
        <v/>
      </c>
      <c r="C368" s="15" t="str">
        <f>IF(A368="","",IF(MOD(A368,periods_per_year)=0,A368/periods_per_year,""))</f>
        <v/>
      </c>
      <c r="D368" s="12" t="str">
        <f>IF(A368="","",IF(variable,IF(OR(A368=1,A368&lt;$I$18*periods_per_year),start_rate,MIN($I$19,IF(MOD(A368-1,$I$21)=0,MAX($I$20,D367+$I$22),D367))),start_rate))</f>
        <v/>
      </c>
      <c r="E368" s="13" t="str">
        <f>IF(A368="","",ROUND((((1+D368/CP)^(CP/periods_per_year))-1)*J367,2))</f>
        <v/>
      </c>
      <c r="F368" s="13" t="str">
        <f>IF(A368="","",IF(A368=nper,J367+E368,MIN(J367+E368,IF(D368=D367,F367,IF($E$8="Acc Bi-Weekly",ROUND((-PMT(((1+D368/CP)^(CP/12))-1,(nper-A368+1)*12/26,J367))/2,2),IF($E$8="Acc Weekly",ROUND((-PMT(((1+D368/CP)^(CP/12))-1,(nper-A368+1)*12/52,J367))/4,2),ROUND(-PMT(((1+D368/CP)^(CP/periods_per_year))-1,nper-A368+1,J367),2)))))))</f>
        <v/>
      </c>
      <c r="G368" s="13" t="str">
        <f>IF(OR(A368="",A368&lt;$X$2),"",IF(J367&lt;=F368,0,IF(IF(AND(A368&gt;=$X$2,MOD(A368-$X$2,int)=0),$X$3,0)+F368&gt;=J367+E368,J367+E368-F368,IF(AND(A368&gt;=$X$2,MOD(A368-$X$2,int)=0),$X$3,0)+IF(IF(AND(A368&gt;=$X$2,MOD(A368-$X$2,int)=0),$X$3,0)+IF(MOD(A368-$X$6,periods_per_year)=0,$X$5,0)+F368&lt;J367+E368,IF(MOD(A368-$X$6,periods_per_year)=0,$X$5,0),J367+E368-IF(AND(A368&gt;=$X$2,MOD(A368-$X$2,int)=0),$X$3,0)-F368))))</f>
        <v/>
      </c>
      <c r="H368" s="14"/>
      <c r="I368" s="13" t="str">
        <f>IF(A368="","",F368-E368+H368+IF(G368="",0,G368))</f>
        <v/>
      </c>
      <c r="J368" s="13" t="str">
        <f>IF(A368="","",J367-I368)</f>
        <v/>
      </c>
      <c r="M368" s="17" t="str">
        <f>IF(S367="","",IF(OR(M367&gt;=nper,ROUND(S367,2)&lt;=0),"",M367+1))</f>
        <v/>
      </c>
      <c r="N368" s="18" t="str">
        <f>IF(M368="","",IF(OR(periods_per_year=26,periods_per_year=52),IF(periods_per_year=26,IF(M368=1,fpdate,N367+14),IF(periods_per_year=52,IF(M368=1,fpdate,N367+7),"n/a")),IF(periods_per_year=24,DATE(YEAR(fpdate),MONTH(fpdate)+(M368-1)/2+IF(AND(DAY(fpdate)&gt;=15,MOD(M368,2)=0),1,0),IF(MOD(M368,2)=0,IF(DAY(fpdate)&gt;=15,DAY(fpdate)-14,DAY(fpdate)+14),DAY(fpdate))),IF(DAY(DATE(YEAR(fpdate),MONTH(fpdate)+M368-1,DAY(fpdate)))&lt;&gt;DAY(fpdate),DATE(YEAR(fpdate),MONTH(fpdate)+M368,0),DATE(YEAR(fpdate),MONTH(fpdate)+M368-1,DAY(fpdate))))))</f>
        <v/>
      </c>
      <c r="O368" s="19" t="str">
        <f>IF(M368="","",IF(variable,IF(M368&lt;MortgageCalculator!$I$18*periods_per_year,start_rate,IF(MortgageCalculator!$I$22&gt;=0,MIN(MortgageCalculator!$I$19,start_rate+MortgageCalculator!$I$22*ROUNDUP((M368-MortgageCalculator!$I$18*periods_per_year)/MortgageCalculator!$I$21,0)),MAX(MortgageCalculator!$I$20,start_rate+MortgageCalculator!$I$22*ROUNDUP((M368-MortgageCalculator!$I$18*periods_per_year)/MortgageCalculator!$I$21,0)))),start_rate))</f>
        <v/>
      </c>
      <c r="P368" s="20" t="str">
        <f>IF(M368="","",ROUND((((1+O368/CP)^(CP/periods_per_year))-1)*S367,2))</f>
        <v/>
      </c>
      <c r="Q368" s="20" t="str">
        <f>IF(M368="","",IF(M368=nper,S367+P368,MIN(S367+P368,IF(O368=O367,Q367,ROUND(-PMT(((1+O368/CP)^(CP/periods_per_year))-1,nper-M368+1,S367),2)))))</f>
        <v/>
      </c>
      <c r="R368" s="20" t="str">
        <f t="shared" si="40"/>
        <v/>
      </c>
      <c r="S368" s="20" t="str">
        <f t="shared" si="41"/>
        <v/>
      </c>
    </row>
    <row r="369" spans="1:19" x14ac:dyDescent="0.2">
      <c r="A369" s="10" t="str">
        <f>IF(J368="","",IF(OR(A368&gt;=nper,ROUND(J368,2)&lt;=0),"",A368+1))</f>
        <v/>
      </c>
      <c r="B369" s="11" t="str">
        <f>IF(A369="","",IF(OR(periods_per_year=26,periods_per_year=52),IF(periods_per_year=26,IF(A369=1,fpdate,B368+14),IF(periods_per_year=52,IF(A369=1,fpdate,B368+7),"n/a")),IF(periods_per_year=24,DATE(YEAR(fpdate),MONTH(fpdate)+(A369-1)/2+IF(AND(DAY(fpdate)&gt;=15,MOD(A369,2)=0),1,0),IF(MOD(A369,2)=0,IF(DAY(fpdate)&gt;=15,DAY(fpdate)-14,DAY(fpdate)+14),DAY(fpdate))),IF(DAY(DATE(YEAR(fpdate),MONTH(fpdate)+A369-1,DAY(fpdate)))&lt;&gt;DAY(fpdate),DATE(YEAR(fpdate),MONTH(fpdate)+A369,0),DATE(YEAR(fpdate),MONTH(fpdate)+A369-1,DAY(fpdate))))))</f>
        <v/>
      </c>
      <c r="C369" s="15" t="str">
        <f>IF(A369="","",IF(MOD(A369,periods_per_year)=0,A369/periods_per_year,""))</f>
        <v/>
      </c>
      <c r="D369" s="12" t="str">
        <f>IF(A369="","",IF(variable,IF(OR(A369=1,A369&lt;$I$18*periods_per_year),start_rate,MIN($I$19,IF(MOD(A369-1,$I$21)=0,MAX($I$20,D368+$I$22),D368))),start_rate))</f>
        <v/>
      </c>
      <c r="E369" s="13" t="str">
        <f>IF(A369="","",ROUND((((1+D369/CP)^(CP/periods_per_year))-1)*J368,2))</f>
        <v/>
      </c>
      <c r="F369" s="13" t="str">
        <f>IF(A369="","",IF(A369=nper,J368+E369,MIN(J368+E369,IF(D369=D368,F368,IF($E$8="Acc Bi-Weekly",ROUND((-PMT(((1+D369/CP)^(CP/12))-1,(nper-A369+1)*12/26,J368))/2,2),IF($E$8="Acc Weekly",ROUND((-PMT(((1+D369/CP)^(CP/12))-1,(nper-A369+1)*12/52,J368))/4,2),ROUND(-PMT(((1+D369/CP)^(CP/periods_per_year))-1,nper-A369+1,J368),2)))))))</f>
        <v/>
      </c>
      <c r="G369" s="13" t="str">
        <f>IF(OR(A369="",A369&lt;$X$2),"",IF(J368&lt;=F369,0,IF(IF(AND(A369&gt;=$X$2,MOD(A369-$X$2,int)=0),$X$3,0)+F369&gt;=J368+E369,J368+E369-F369,IF(AND(A369&gt;=$X$2,MOD(A369-$X$2,int)=0),$X$3,0)+IF(IF(AND(A369&gt;=$X$2,MOD(A369-$X$2,int)=0),$X$3,0)+IF(MOD(A369-$X$6,periods_per_year)=0,$X$5,0)+F369&lt;J368+E369,IF(MOD(A369-$X$6,periods_per_year)=0,$X$5,0),J368+E369-IF(AND(A369&gt;=$X$2,MOD(A369-$X$2,int)=0),$X$3,0)-F369))))</f>
        <v/>
      </c>
      <c r="H369" s="14"/>
      <c r="I369" s="13" t="str">
        <f>IF(A369="","",F369-E369+H369+IF(G369="",0,G369))</f>
        <v/>
      </c>
      <c r="J369" s="13" t="str">
        <f>IF(A369="","",J368-I369)</f>
        <v/>
      </c>
      <c r="M369" s="17" t="str">
        <f>IF(S368="","",IF(OR(M368&gt;=nper,ROUND(S368,2)&lt;=0),"",M368+1))</f>
        <v/>
      </c>
      <c r="N369" s="18" t="str">
        <f>IF(M369="","",IF(OR(periods_per_year=26,periods_per_year=52),IF(periods_per_year=26,IF(M369=1,fpdate,N368+14),IF(periods_per_year=52,IF(M369=1,fpdate,N368+7),"n/a")),IF(periods_per_year=24,DATE(YEAR(fpdate),MONTH(fpdate)+(M369-1)/2+IF(AND(DAY(fpdate)&gt;=15,MOD(M369,2)=0),1,0),IF(MOD(M369,2)=0,IF(DAY(fpdate)&gt;=15,DAY(fpdate)-14,DAY(fpdate)+14),DAY(fpdate))),IF(DAY(DATE(YEAR(fpdate),MONTH(fpdate)+M369-1,DAY(fpdate)))&lt;&gt;DAY(fpdate),DATE(YEAR(fpdate),MONTH(fpdate)+M369,0),DATE(YEAR(fpdate),MONTH(fpdate)+M369-1,DAY(fpdate))))))</f>
        <v/>
      </c>
      <c r="O369" s="19" t="str">
        <f>IF(M369="","",IF(variable,IF(M369&lt;MortgageCalculator!$I$18*periods_per_year,start_rate,IF(MortgageCalculator!$I$22&gt;=0,MIN(MortgageCalculator!$I$19,start_rate+MortgageCalculator!$I$22*ROUNDUP((M369-MortgageCalculator!$I$18*periods_per_year)/MortgageCalculator!$I$21,0)),MAX(MortgageCalculator!$I$20,start_rate+MortgageCalculator!$I$22*ROUNDUP((M369-MortgageCalculator!$I$18*periods_per_year)/MortgageCalculator!$I$21,0)))),start_rate))</f>
        <v/>
      </c>
      <c r="P369" s="20" t="str">
        <f>IF(M369="","",ROUND((((1+O369/CP)^(CP/periods_per_year))-1)*S368,2))</f>
        <v/>
      </c>
      <c r="Q369" s="20" t="str">
        <f>IF(M369="","",IF(M369=nper,S368+P369,MIN(S368+P369,IF(O369=O368,Q368,ROUND(-PMT(((1+O369/CP)^(CP/periods_per_year))-1,nper-M369+1,S368),2)))))</f>
        <v/>
      </c>
      <c r="R369" s="20" t="str">
        <f t="shared" si="40"/>
        <v/>
      </c>
      <c r="S369" s="20" t="str">
        <f t="shared" si="41"/>
        <v/>
      </c>
    </row>
    <row r="370" spans="1:19" x14ac:dyDescent="0.2">
      <c r="A370" s="10" t="str">
        <f>IF(J369="","",IF(OR(A369&gt;=nper,ROUND(J369,2)&lt;=0),"",A369+1))</f>
        <v/>
      </c>
      <c r="B370" s="11" t="str">
        <f>IF(A370="","",IF(OR(periods_per_year=26,periods_per_year=52),IF(periods_per_year=26,IF(A370=1,fpdate,B369+14),IF(periods_per_year=52,IF(A370=1,fpdate,B369+7),"n/a")),IF(periods_per_year=24,DATE(YEAR(fpdate),MONTH(fpdate)+(A370-1)/2+IF(AND(DAY(fpdate)&gt;=15,MOD(A370,2)=0),1,0),IF(MOD(A370,2)=0,IF(DAY(fpdate)&gt;=15,DAY(fpdate)-14,DAY(fpdate)+14),DAY(fpdate))),IF(DAY(DATE(YEAR(fpdate),MONTH(fpdate)+A370-1,DAY(fpdate)))&lt;&gt;DAY(fpdate),DATE(YEAR(fpdate),MONTH(fpdate)+A370,0),DATE(YEAR(fpdate),MONTH(fpdate)+A370-1,DAY(fpdate))))))</f>
        <v/>
      </c>
      <c r="C370" s="15" t="str">
        <f>IF(A370="","",IF(MOD(A370,periods_per_year)=0,A370/periods_per_year,""))</f>
        <v/>
      </c>
      <c r="D370" s="12" t="str">
        <f>IF(A370="","",IF(variable,IF(OR(A370=1,A370&lt;$I$18*periods_per_year),start_rate,MIN($I$19,IF(MOD(A370-1,$I$21)=0,MAX($I$20,D369+$I$22),D369))),start_rate))</f>
        <v/>
      </c>
      <c r="E370" s="13" t="str">
        <f>IF(A370="","",ROUND((((1+D370/CP)^(CP/periods_per_year))-1)*J369,2))</f>
        <v/>
      </c>
      <c r="F370" s="13" t="str">
        <f>IF(A370="","",IF(A370=nper,J369+E370,MIN(J369+E370,IF(D370=D369,F369,IF($E$8="Acc Bi-Weekly",ROUND((-PMT(((1+D370/CP)^(CP/12))-1,(nper-A370+1)*12/26,J369))/2,2),IF($E$8="Acc Weekly",ROUND((-PMT(((1+D370/CP)^(CP/12))-1,(nper-A370+1)*12/52,J369))/4,2),ROUND(-PMT(((1+D370/CP)^(CP/periods_per_year))-1,nper-A370+1,J369),2)))))))</f>
        <v/>
      </c>
      <c r="G370" s="13" t="str">
        <f>IF(OR(A370="",A370&lt;$X$2),"",IF(J369&lt;=F370,0,IF(IF(AND(A370&gt;=$X$2,MOD(A370-$X$2,int)=0),$X$3,0)+F370&gt;=J369+E370,J369+E370-F370,IF(AND(A370&gt;=$X$2,MOD(A370-$X$2,int)=0),$X$3,0)+IF(IF(AND(A370&gt;=$X$2,MOD(A370-$X$2,int)=0),$X$3,0)+IF(MOD(A370-$X$6,periods_per_year)=0,$X$5,0)+F370&lt;J369+E370,IF(MOD(A370-$X$6,periods_per_year)=0,$X$5,0),J369+E370-IF(AND(A370&gt;=$X$2,MOD(A370-$X$2,int)=0),$X$3,0)-F370))))</f>
        <v/>
      </c>
      <c r="H370" s="14"/>
      <c r="I370" s="13" t="str">
        <f>IF(A370="","",F370-E370+H370+IF(G370="",0,G370))</f>
        <v/>
      </c>
      <c r="J370" s="13" t="str">
        <f>IF(A370="","",J369-I370)</f>
        <v/>
      </c>
      <c r="M370" s="17" t="str">
        <f>IF(S369="","",IF(OR(M369&gt;=nper,ROUND(S369,2)&lt;=0),"",M369+1))</f>
        <v/>
      </c>
      <c r="N370" s="18" t="str">
        <f>IF(M370="","",IF(OR(periods_per_year=26,periods_per_year=52),IF(periods_per_year=26,IF(M370=1,fpdate,N369+14),IF(periods_per_year=52,IF(M370=1,fpdate,N369+7),"n/a")),IF(periods_per_year=24,DATE(YEAR(fpdate),MONTH(fpdate)+(M370-1)/2+IF(AND(DAY(fpdate)&gt;=15,MOD(M370,2)=0),1,0),IF(MOD(M370,2)=0,IF(DAY(fpdate)&gt;=15,DAY(fpdate)-14,DAY(fpdate)+14),DAY(fpdate))),IF(DAY(DATE(YEAR(fpdate),MONTH(fpdate)+M370-1,DAY(fpdate)))&lt;&gt;DAY(fpdate),DATE(YEAR(fpdate),MONTH(fpdate)+M370,0),DATE(YEAR(fpdate),MONTH(fpdate)+M370-1,DAY(fpdate))))))</f>
        <v/>
      </c>
      <c r="O370" s="19" t="str">
        <f>IF(M370="","",IF(variable,IF(M370&lt;MortgageCalculator!$I$18*periods_per_year,start_rate,IF(MortgageCalculator!$I$22&gt;=0,MIN(MortgageCalculator!$I$19,start_rate+MortgageCalculator!$I$22*ROUNDUP((M370-MortgageCalculator!$I$18*periods_per_year)/MortgageCalculator!$I$21,0)),MAX(MortgageCalculator!$I$20,start_rate+MortgageCalculator!$I$22*ROUNDUP((M370-MortgageCalculator!$I$18*periods_per_year)/MortgageCalculator!$I$21,0)))),start_rate))</f>
        <v/>
      </c>
      <c r="P370" s="20" t="str">
        <f>IF(M370="","",ROUND((((1+O370/CP)^(CP/periods_per_year))-1)*S369,2))</f>
        <v/>
      </c>
      <c r="Q370" s="20" t="str">
        <f>IF(M370="","",IF(M370=nper,S369+P370,MIN(S369+P370,IF(O370=O369,Q369,ROUND(-PMT(((1+O370/CP)^(CP/periods_per_year))-1,nper-M370+1,S369),2)))))</f>
        <v/>
      </c>
      <c r="R370" s="20" t="str">
        <f t="shared" si="40"/>
        <v/>
      </c>
      <c r="S370" s="20" t="str">
        <f t="shared" si="41"/>
        <v/>
      </c>
    </row>
    <row r="371" spans="1:19" x14ac:dyDescent="0.2">
      <c r="A371" s="10" t="str">
        <f>IF(J370="","",IF(OR(A370&gt;=nper,ROUND(J370,2)&lt;=0),"",A370+1))</f>
        <v/>
      </c>
      <c r="B371" s="11" t="str">
        <f>IF(A371="","",IF(OR(periods_per_year=26,periods_per_year=52),IF(periods_per_year=26,IF(A371=1,fpdate,B370+14),IF(periods_per_year=52,IF(A371=1,fpdate,B370+7),"n/a")),IF(periods_per_year=24,DATE(YEAR(fpdate),MONTH(fpdate)+(A371-1)/2+IF(AND(DAY(fpdate)&gt;=15,MOD(A371,2)=0),1,0),IF(MOD(A371,2)=0,IF(DAY(fpdate)&gt;=15,DAY(fpdate)-14,DAY(fpdate)+14),DAY(fpdate))),IF(DAY(DATE(YEAR(fpdate),MONTH(fpdate)+A371-1,DAY(fpdate)))&lt;&gt;DAY(fpdate),DATE(YEAR(fpdate),MONTH(fpdate)+A371,0),DATE(YEAR(fpdate),MONTH(fpdate)+A371-1,DAY(fpdate))))))</f>
        <v/>
      </c>
      <c r="C371" s="15" t="str">
        <f>IF(A371="","",IF(MOD(A371,periods_per_year)=0,A371/periods_per_year,""))</f>
        <v/>
      </c>
      <c r="D371" s="12" t="str">
        <f>IF(A371="","",IF(variable,IF(OR(A371=1,A371&lt;$I$18*periods_per_year),start_rate,MIN($I$19,IF(MOD(A371-1,$I$21)=0,MAX($I$20,D370+$I$22),D370))),start_rate))</f>
        <v/>
      </c>
      <c r="E371" s="13" t="str">
        <f>IF(A371="","",ROUND((((1+D371/CP)^(CP/periods_per_year))-1)*J370,2))</f>
        <v/>
      </c>
      <c r="F371" s="13" t="str">
        <f>IF(A371="","",IF(A371=nper,J370+E371,MIN(J370+E371,IF(D371=D370,F370,IF($E$8="Acc Bi-Weekly",ROUND((-PMT(((1+D371/CP)^(CP/12))-1,(nper-A371+1)*12/26,J370))/2,2),IF($E$8="Acc Weekly",ROUND((-PMT(((1+D371/CP)^(CP/12))-1,(nper-A371+1)*12/52,J370))/4,2),ROUND(-PMT(((1+D371/CP)^(CP/periods_per_year))-1,nper-A371+1,J370),2)))))))</f>
        <v/>
      </c>
      <c r="G371" s="13" t="str">
        <f>IF(OR(A371="",A371&lt;$X$2),"",IF(J370&lt;=F371,0,IF(IF(AND(A371&gt;=$X$2,MOD(A371-$X$2,int)=0),$X$3,0)+F371&gt;=J370+E371,J370+E371-F371,IF(AND(A371&gt;=$X$2,MOD(A371-$X$2,int)=0),$X$3,0)+IF(IF(AND(A371&gt;=$X$2,MOD(A371-$X$2,int)=0),$X$3,0)+IF(MOD(A371-$X$6,periods_per_year)=0,$X$5,0)+F371&lt;J370+E371,IF(MOD(A371-$X$6,periods_per_year)=0,$X$5,0),J370+E371-IF(AND(A371&gt;=$X$2,MOD(A371-$X$2,int)=0),$X$3,0)-F371))))</f>
        <v/>
      </c>
      <c r="H371" s="14"/>
      <c r="I371" s="13" t="str">
        <f>IF(A371="","",F371-E371+H371+IF(G371="",0,G371))</f>
        <v/>
      </c>
      <c r="J371" s="13" t="str">
        <f>IF(A371="","",J370-I371)</f>
        <v/>
      </c>
      <c r="M371" s="17" t="str">
        <f>IF(S370="","",IF(OR(M370&gt;=nper,ROUND(S370,2)&lt;=0),"",M370+1))</f>
        <v/>
      </c>
      <c r="N371" s="18" t="str">
        <f>IF(M371="","",IF(OR(periods_per_year=26,periods_per_year=52),IF(periods_per_year=26,IF(M371=1,fpdate,N370+14),IF(periods_per_year=52,IF(M371=1,fpdate,N370+7),"n/a")),IF(periods_per_year=24,DATE(YEAR(fpdate),MONTH(fpdate)+(M371-1)/2+IF(AND(DAY(fpdate)&gt;=15,MOD(M371,2)=0),1,0),IF(MOD(M371,2)=0,IF(DAY(fpdate)&gt;=15,DAY(fpdate)-14,DAY(fpdate)+14),DAY(fpdate))),IF(DAY(DATE(YEAR(fpdate),MONTH(fpdate)+M371-1,DAY(fpdate)))&lt;&gt;DAY(fpdate),DATE(YEAR(fpdate),MONTH(fpdate)+M371,0),DATE(YEAR(fpdate),MONTH(fpdate)+M371-1,DAY(fpdate))))))</f>
        <v/>
      </c>
      <c r="O371" s="19" t="str">
        <f>IF(M371="","",IF(variable,IF(M371&lt;MortgageCalculator!$I$18*periods_per_year,start_rate,IF(MortgageCalculator!$I$22&gt;=0,MIN(MortgageCalculator!$I$19,start_rate+MortgageCalculator!$I$22*ROUNDUP((M371-MortgageCalculator!$I$18*periods_per_year)/MortgageCalculator!$I$21,0)),MAX(MortgageCalculator!$I$20,start_rate+MortgageCalculator!$I$22*ROUNDUP((M371-MortgageCalculator!$I$18*periods_per_year)/MortgageCalculator!$I$21,0)))),start_rate))</f>
        <v/>
      </c>
      <c r="P371" s="20" t="str">
        <f>IF(M371="","",ROUND((((1+O371/CP)^(CP/periods_per_year))-1)*S370,2))</f>
        <v/>
      </c>
      <c r="Q371" s="20" t="str">
        <f>IF(M371="","",IF(M371=nper,S370+P371,MIN(S370+P371,IF(O371=O370,Q370,ROUND(-PMT(((1+O371/CP)^(CP/periods_per_year))-1,nper-M371+1,S370),2)))))</f>
        <v/>
      </c>
      <c r="R371" s="20" t="str">
        <f t="shared" si="40"/>
        <v/>
      </c>
      <c r="S371" s="20" t="str">
        <f t="shared" si="41"/>
        <v/>
      </c>
    </row>
    <row r="372" spans="1:19" x14ac:dyDescent="0.2">
      <c r="A372" s="10" t="str">
        <f>IF(J371="","",IF(OR(A371&gt;=nper,ROUND(J371,2)&lt;=0),"",A371+1))</f>
        <v/>
      </c>
      <c r="B372" s="11" t="str">
        <f>IF(A372="","",IF(OR(periods_per_year=26,periods_per_year=52),IF(periods_per_year=26,IF(A372=1,fpdate,B371+14),IF(periods_per_year=52,IF(A372=1,fpdate,B371+7),"n/a")),IF(periods_per_year=24,DATE(YEAR(fpdate),MONTH(fpdate)+(A372-1)/2+IF(AND(DAY(fpdate)&gt;=15,MOD(A372,2)=0),1,0),IF(MOD(A372,2)=0,IF(DAY(fpdate)&gt;=15,DAY(fpdate)-14,DAY(fpdate)+14),DAY(fpdate))),IF(DAY(DATE(YEAR(fpdate),MONTH(fpdate)+A372-1,DAY(fpdate)))&lt;&gt;DAY(fpdate),DATE(YEAR(fpdate),MONTH(fpdate)+A372,0),DATE(YEAR(fpdate),MONTH(fpdate)+A372-1,DAY(fpdate))))))</f>
        <v/>
      </c>
      <c r="C372" s="15" t="str">
        <f>IF(A372="","",IF(MOD(A372,periods_per_year)=0,A372/periods_per_year,""))</f>
        <v/>
      </c>
      <c r="D372" s="12" t="str">
        <f>IF(A372="","",IF(variable,IF(OR(A372=1,A372&lt;$I$18*periods_per_year),start_rate,MIN($I$19,IF(MOD(A372-1,$I$21)=0,MAX($I$20,D371+$I$22),D371))),start_rate))</f>
        <v/>
      </c>
      <c r="E372" s="13" t="str">
        <f>IF(A372="","",ROUND((((1+D372/CP)^(CP/periods_per_year))-1)*J371,2))</f>
        <v/>
      </c>
      <c r="F372" s="13" t="str">
        <f>IF(A372="","",IF(A372=nper,J371+E372,MIN(J371+E372,IF(D372=D371,F371,IF($E$8="Acc Bi-Weekly",ROUND((-PMT(((1+D372/CP)^(CP/12))-1,(nper-A372+1)*12/26,J371))/2,2),IF($E$8="Acc Weekly",ROUND((-PMT(((1+D372/CP)^(CP/12))-1,(nper-A372+1)*12/52,J371))/4,2),ROUND(-PMT(((1+D372/CP)^(CP/periods_per_year))-1,nper-A372+1,J371),2)))))))</f>
        <v/>
      </c>
      <c r="G372" s="13" t="str">
        <f>IF(OR(A372="",A372&lt;$X$2),"",IF(J371&lt;=F372,0,IF(IF(AND(A372&gt;=$X$2,MOD(A372-$X$2,int)=0),$X$3,0)+F372&gt;=J371+E372,J371+E372-F372,IF(AND(A372&gt;=$X$2,MOD(A372-$X$2,int)=0),$X$3,0)+IF(IF(AND(A372&gt;=$X$2,MOD(A372-$X$2,int)=0),$X$3,0)+IF(MOD(A372-$X$6,periods_per_year)=0,$X$5,0)+F372&lt;J371+E372,IF(MOD(A372-$X$6,periods_per_year)=0,$X$5,0),J371+E372-IF(AND(A372&gt;=$X$2,MOD(A372-$X$2,int)=0),$X$3,0)-F372))))</f>
        <v/>
      </c>
      <c r="H372" s="14"/>
      <c r="I372" s="13" t="str">
        <f>IF(A372="","",F372-E372+H372+IF(G372="",0,G372))</f>
        <v/>
      </c>
      <c r="J372" s="13" t="str">
        <f>IF(A372="","",J371-I372)</f>
        <v/>
      </c>
      <c r="M372" s="17" t="str">
        <f>IF(S371="","",IF(OR(M371&gt;=nper,ROUND(S371,2)&lt;=0),"",M371+1))</f>
        <v/>
      </c>
      <c r="N372" s="18" t="str">
        <f>IF(M372="","",IF(OR(periods_per_year=26,periods_per_year=52),IF(periods_per_year=26,IF(M372=1,fpdate,N371+14),IF(periods_per_year=52,IF(M372=1,fpdate,N371+7),"n/a")),IF(periods_per_year=24,DATE(YEAR(fpdate),MONTH(fpdate)+(M372-1)/2+IF(AND(DAY(fpdate)&gt;=15,MOD(M372,2)=0),1,0),IF(MOD(M372,2)=0,IF(DAY(fpdate)&gt;=15,DAY(fpdate)-14,DAY(fpdate)+14),DAY(fpdate))),IF(DAY(DATE(YEAR(fpdate),MONTH(fpdate)+M372-1,DAY(fpdate)))&lt;&gt;DAY(fpdate),DATE(YEAR(fpdate),MONTH(fpdate)+M372,0),DATE(YEAR(fpdate),MONTH(fpdate)+M372-1,DAY(fpdate))))))</f>
        <v/>
      </c>
      <c r="O372" s="19" t="str">
        <f>IF(M372="","",IF(variable,IF(M372&lt;MortgageCalculator!$I$18*periods_per_year,start_rate,IF(MortgageCalculator!$I$22&gt;=0,MIN(MortgageCalculator!$I$19,start_rate+MortgageCalculator!$I$22*ROUNDUP((M372-MortgageCalculator!$I$18*periods_per_year)/MortgageCalculator!$I$21,0)),MAX(MortgageCalculator!$I$20,start_rate+MortgageCalculator!$I$22*ROUNDUP((M372-MortgageCalculator!$I$18*periods_per_year)/MortgageCalculator!$I$21,0)))),start_rate))</f>
        <v/>
      </c>
      <c r="P372" s="20" t="str">
        <f>IF(M372="","",ROUND((((1+O372/CP)^(CP/periods_per_year))-1)*S371,2))</f>
        <v/>
      </c>
      <c r="Q372" s="20" t="str">
        <f>IF(M372="","",IF(M372=nper,S371+P372,MIN(S371+P372,IF(O372=O371,Q371,ROUND(-PMT(((1+O372/CP)^(CP/periods_per_year))-1,nper-M372+1,S371),2)))))</f>
        <v/>
      </c>
      <c r="R372" s="20" t="str">
        <f t="shared" si="40"/>
        <v/>
      </c>
      <c r="S372" s="20" t="str">
        <f t="shared" si="41"/>
        <v/>
      </c>
    </row>
    <row r="373" spans="1:19" x14ac:dyDescent="0.2">
      <c r="A373" s="10" t="str">
        <f>IF(J372="","",IF(OR(A372&gt;=nper,ROUND(J372,2)&lt;=0),"",A372+1))</f>
        <v/>
      </c>
      <c r="B373" s="11" t="str">
        <f>IF(A373="","",IF(OR(periods_per_year=26,periods_per_year=52),IF(periods_per_year=26,IF(A373=1,fpdate,B372+14),IF(periods_per_year=52,IF(A373=1,fpdate,B372+7),"n/a")),IF(periods_per_year=24,DATE(YEAR(fpdate),MONTH(fpdate)+(A373-1)/2+IF(AND(DAY(fpdate)&gt;=15,MOD(A373,2)=0),1,0),IF(MOD(A373,2)=0,IF(DAY(fpdate)&gt;=15,DAY(fpdate)-14,DAY(fpdate)+14),DAY(fpdate))),IF(DAY(DATE(YEAR(fpdate),MONTH(fpdate)+A373-1,DAY(fpdate)))&lt;&gt;DAY(fpdate),DATE(YEAR(fpdate),MONTH(fpdate)+A373,0),DATE(YEAR(fpdate),MONTH(fpdate)+A373-1,DAY(fpdate))))))</f>
        <v/>
      </c>
      <c r="C373" s="15" t="str">
        <f>IF(A373="","",IF(MOD(A373,periods_per_year)=0,A373/periods_per_year,""))</f>
        <v/>
      </c>
      <c r="D373" s="12" t="str">
        <f>IF(A373="","",IF(variable,IF(OR(A373=1,A373&lt;$I$18*periods_per_year),start_rate,MIN($I$19,IF(MOD(A373-1,$I$21)=0,MAX($I$20,D372+$I$22),D372))),start_rate))</f>
        <v/>
      </c>
      <c r="E373" s="13" t="str">
        <f>IF(A373="","",ROUND((((1+D373/CP)^(CP/periods_per_year))-1)*J372,2))</f>
        <v/>
      </c>
      <c r="F373" s="13" t="str">
        <f>IF(A373="","",IF(A373=nper,J372+E373,MIN(J372+E373,IF(D373=D372,F372,IF($E$8="Acc Bi-Weekly",ROUND((-PMT(((1+D373/CP)^(CP/12))-1,(nper-A373+1)*12/26,J372))/2,2),IF($E$8="Acc Weekly",ROUND((-PMT(((1+D373/CP)^(CP/12))-1,(nper-A373+1)*12/52,J372))/4,2),ROUND(-PMT(((1+D373/CP)^(CP/periods_per_year))-1,nper-A373+1,J372),2)))))))</f>
        <v/>
      </c>
      <c r="G373" s="13" t="str">
        <f>IF(OR(A373="",A373&lt;$X$2),"",IF(J372&lt;=F373,0,IF(IF(AND(A373&gt;=$X$2,MOD(A373-$X$2,int)=0),$X$3,0)+F373&gt;=J372+E373,J372+E373-F373,IF(AND(A373&gt;=$X$2,MOD(A373-$X$2,int)=0),$X$3,0)+IF(IF(AND(A373&gt;=$X$2,MOD(A373-$X$2,int)=0),$X$3,0)+IF(MOD(A373-$X$6,periods_per_year)=0,$X$5,0)+F373&lt;J372+E373,IF(MOD(A373-$X$6,periods_per_year)=0,$X$5,0),J372+E373-IF(AND(A373&gt;=$X$2,MOD(A373-$X$2,int)=0),$X$3,0)-F373))))</f>
        <v/>
      </c>
      <c r="H373" s="14"/>
      <c r="I373" s="13" t="str">
        <f>IF(A373="","",F373-E373+H373+IF(G373="",0,G373))</f>
        <v/>
      </c>
      <c r="J373" s="13" t="str">
        <f>IF(A373="","",J372-I373)</f>
        <v/>
      </c>
      <c r="M373" s="17" t="str">
        <f>IF(S372="","",IF(OR(M372&gt;=nper,ROUND(S372,2)&lt;=0),"",M372+1))</f>
        <v/>
      </c>
      <c r="N373" s="18" t="str">
        <f>IF(M373="","",IF(OR(periods_per_year=26,periods_per_year=52),IF(periods_per_year=26,IF(M373=1,fpdate,N372+14),IF(periods_per_year=52,IF(M373=1,fpdate,N372+7),"n/a")),IF(periods_per_year=24,DATE(YEAR(fpdate),MONTH(fpdate)+(M373-1)/2+IF(AND(DAY(fpdate)&gt;=15,MOD(M373,2)=0),1,0),IF(MOD(M373,2)=0,IF(DAY(fpdate)&gt;=15,DAY(fpdate)-14,DAY(fpdate)+14),DAY(fpdate))),IF(DAY(DATE(YEAR(fpdate),MONTH(fpdate)+M373-1,DAY(fpdate)))&lt;&gt;DAY(fpdate),DATE(YEAR(fpdate),MONTH(fpdate)+M373,0),DATE(YEAR(fpdate),MONTH(fpdate)+M373-1,DAY(fpdate))))))</f>
        <v/>
      </c>
      <c r="O373" s="19" t="str">
        <f>IF(M373="","",IF(variable,IF(M373&lt;MortgageCalculator!$I$18*periods_per_year,start_rate,IF(MortgageCalculator!$I$22&gt;=0,MIN(MortgageCalculator!$I$19,start_rate+MortgageCalculator!$I$22*ROUNDUP((M373-MortgageCalculator!$I$18*periods_per_year)/MortgageCalculator!$I$21,0)),MAX(MortgageCalculator!$I$20,start_rate+MortgageCalculator!$I$22*ROUNDUP((M373-MortgageCalculator!$I$18*periods_per_year)/MortgageCalculator!$I$21,0)))),start_rate))</f>
        <v/>
      </c>
      <c r="P373" s="20" t="str">
        <f>IF(M373="","",ROUND((((1+O373/CP)^(CP/periods_per_year))-1)*S372,2))</f>
        <v/>
      </c>
      <c r="Q373" s="20" t="str">
        <f>IF(M373="","",IF(M373=nper,S372+P373,MIN(S372+P373,IF(O373=O372,Q372,ROUND(-PMT(((1+O373/CP)^(CP/periods_per_year))-1,nper-M373+1,S372),2)))))</f>
        <v/>
      </c>
      <c r="R373" s="20" t="str">
        <f t="shared" si="40"/>
        <v/>
      </c>
      <c r="S373" s="20" t="str">
        <f t="shared" si="41"/>
        <v/>
      </c>
    </row>
    <row r="374" spans="1:19" x14ac:dyDescent="0.2">
      <c r="A374" s="10" t="str">
        <f>IF(J373="","",IF(OR(A373&gt;=nper,ROUND(J373,2)&lt;=0),"",A373+1))</f>
        <v/>
      </c>
      <c r="B374" s="11" t="str">
        <f>IF(A374="","",IF(OR(periods_per_year=26,periods_per_year=52),IF(periods_per_year=26,IF(A374=1,fpdate,B373+14),IF(periods_per_year=52,IF(A374=1,fpdate,B373+7),"n/a")),IF(periods_per_year=24,DATE(YEAR(fpdate),MONTH(fpdate)+(A374-1)/2+IF(AND(DAY(fpdate)&gt;=15,MOD(A374,2)=0),1,0),IF(MOD(A374,2)=0,IF(DAY(fpdate)&gt;=15,DAY(fpdate)-14,DAY(fpdate)+14),DAY(fpdate))),IF(DAY(DATE(YEAR(fpdate),MONTH(fpdate)+A374-1,DAY(fpdate)))&lt;&gt;DAY(fpdate),DATE(YEAR(fpdate),MONTH(fpdate)+A374,0),DATE(YEAR(fpdate),MONTH(fpdate)+A374-1,DAY(fpdate))))))</f>
        <v/>
      </c>
      <c r="C374" s="15" t="str">
        <f>IF(A374="","",IF(MOD(A374,periods_per_year)=0,A374/periods_per_year,""))</f>
        <v/>
      </c>
      <c r="D374" s="12" t="str">
        <f>IF(A374="","",IF(variable,IF(OR(A374=1,A374&lt;$I$18*periods_per_year),start_rate,MIN($I$19,IF(MOD(A374-1,$I$21)=0,MAX($I$20,D373+$I$22),D373))),start_rate))</f>
        <v/>
      </c>
      <c r="E374" s="13" t="str">
        <f>IF(A374="","",ROUND((((1+D374/CP)^(CP/periods_per_year))-1)*J373,2))</f>
        <v/>
      </c>
      <c r="F374" s="13" t="str">
        <f>IF(A374="","",IF(A374=nper,J373+E374,MIN(J373+E374,IF(D374=D373,F373,IF($E$8="Acc Bi-Weekly",ROUND((-PMT(((1+D374/CP)^(CP/12))-1,(nper-A374+1)*12/26,J373))/2,2),IF($E$8="Acc Weekly",ROUND((-PMT(((1+D374/CP)^(CP/12))-1,(nper-A374+1)*12/52,J373))/4,2),ROUND(-PMT(((1+D374/CP)^(CP/periods_per_year))-1,nper-A374+1,J373),2)))))))</f>
        <v/>
      </c>
      <c r="G374" s="13" t="str">
        <f>IF(OR(A374="",A374&lt;$X$2),"",IF(J373&lt;=F374,0,IF(IF(AND(A374&gt;=$X$2,MOD(A374-$X$2,int)=0),$X$3,0)+F374&gt;=J373+E374,J373+E374-F374,IF(AND(A374&gt;=$X$2,MOD(A374-$X$2,int)=0),$X$3,0)+IF(IF(AND(A374&gt;=$X$2,MOD(A374-$X$2,int)=0),$X$3,0)+IF(MOD(A374-$X$6,periods_per_year)=0,$X$5,0)+F374&lt;J373+E374,IF(MOD(A374-$X$6,periods_per_year)=0,$X$5,0),J373+E374-IF(AND(A374&gt;=$X$2,MOD(A374-$X$2,int)=0),$X$3,0)-F374))))</f>
        <v/>
      </c>
      <c r="H374" s="14"/>
      <c r="I374" s="13" t="str">
        <f>IF(A374="","",F374-E374+H374+IF(G374="",0,G374))</f>
        <v/>
      </c>
      <c r="J374" s="13" t="str">
        <f>IF(A374="","",J373-I374)</f>
        <v/>
      </c>
      <c r="M374" s="17" t="str">
        <f>IF(S373="","",IF(OR(M373&gt;=nper,ROUND(S373,2)&lt;=0),"",M373+1))</f>
        <v/>
      </c>
      <c r="N374" s="18" t="str">
        <f>IF(M374="","",IF(OR(periods_per_year=26,periods_per_year=52),IF(periods_per_year=26,IF(M374=1,fpdate,N373+14),IF(periods_per_year=52,IF(M374=1,fpdate,N373+7),"n/a")),IF(periods_per_year=24,DATE(YEAR(fpdate),MONTH(fpdate)+(M374-1)/2+IF(AND(DAY(fpdate)&gt;=15,MOD(M374,2)=0),1,0),IF(MOD(M374,2)=0,IF(DAY(fpdate)&gt;=15,DAY(fpdate)-14,DAY(fpdate)+14),DAY(fpdate))),IF(DAY(DATE(YEAR(fpdate),MONTH(fpdate)+M374-1,DAY(fpdate)))&lt;&gt;DAY(fpdate),DATE(YEAR(fpdate),MONTH(fpdate)+M374,0),DATE(YEAR(fpdate),MONTH(fpdate)+M374-1,DAY(fpdate))))))</f>
        <v/>
      </c>
      <c r="O374" s="19" t="str">
        <f>IF(M374="","",IF(variable,IF(M374&lt;MortgageCalculator!$I$18*periods_per_year,start_rate,IF(MortgageCalculator!$I$22&gt;=0,MIN(MortgageCalculator!$I$19,start_rate+MortgageCalculator!$I$22*ROUNDUP((M374-MortgageCalculator!$I$18*periods_per_year)/MortgageCalculator!$I$21,0)),MAX(MortgageCalculator!$I$20,start_rate+MortgageCalculator!$I$22*ROUNDUP((M374-MortgageCalculator!$I$18*periods_per_year)/MortgageCalculator!$I$21,0)))),start_rate))</f>
        <v/>
      </c>
      <c r="P374" s="20" t="str">
        <f>IF(M374="","",ROUND((((1+O374/CP)^(CP/periods_per_year))-1)*S373,2))</f>
        <v/>
      </c>
      <c r="Q374" s="20" t="str">
        <f>IF(M374="","",IF(M374=nper,S373+P374,MIN(S373+P374,IF(O374=O373,Q373,ROUND(-PMT(((1+O374/CP)^(CP/periods_per_year))-1,nper-M374+1,S373),2)))))</f>
        <v/>
      </c>
      <c r="R374" s="20" t="str">
        <f t="shared" si="40"/>
        <v/>
      </c>
      <c r="S374" s="20" t="str">
        <f t="shared" si="41"/>
        <v/>
      </c>
    </row>
    <row r="375" spans="1:19" x14ac:dyDescent="0.2">
      <c r="A375" s="10" t="str">
        <f>IF(J374="","",IF(OR(A374&gt;=nper,ROUND(J374,2)&lt;=0),"",A374+1))</f>
        <v/>
      </c>
      <c r="B375" s="11" t="str">
        <f>IF(A375="","",IF(OR(periods_per_year=26,periods_per_year=52),IF(periods_per_year=26,IF(A375=1,fpdate,B374+14),IF(periods_per_year=52,IF(A375=1,fpdate,B374+7),"n/a")),IF(periods_per_year=24,DATE(YEAR(fpdate),MONTH(fpdate)+(A375-1)/2+IF(AND(DAY(fpdate)&gt;=15,MOD(A375,2)=0),1,0),IF(MOD(A375,2)=0,IF(DAY(fpdate)&gt;=15,DAY(fpdate)-14,DAY(fpdate)+14),DAY(fpdate))),IF(DAY(DATE(YEAR(fpdate),MONTH(fpdate)+A375-1,DAY(fpdate)))&lt;&gt;DAY(fpdate),DATE(YEAR(fpdate),MONTH(fpdate)+A375,0),DATE(YEAR(fpdate),MONTH(fpdate)+A375-1,DAY(fpdate))))))</f>
        <v/>
      </c>
      <c r="C375" s="15" t="str">
        <f>IF(A375="","",IF(MOD(A375,periods_per_year)=0,A375/periods_per_year,""))</f>
        <v/>
      </c>
      <c r="D375" s="12" t="str">
        <f>IF(A375="","",IF(variable,IF(OR(A375=1,A375&lt;$I$18*periods_per_year),start_rate,MIN($I$19,IF(MOD(A375-1,$I$21)=0,MAX($I$20,D374+$I$22),D374))),start_rate))</f>
        <v/>
      </c>
      <c r="E375" s="13" t="str">
        <f>IF(A375="","",ROUND((((1+D375/CP)^(CP/periods_per_year))-1)*J374,2))</f>
        <v/>
      </c>
      <c r="F375" s="13" t="str">
        <f>IF(A375="","",IF(A375=nper,J374+E375,MIN(J374+E375,IF(D375=D374,F374,IF($E$8="Acc Bi-Weekly",ROUND((-PMT(((1+D375/CP)^(CP/12))-1,(nper-A375+1)*12/26,J374))/2,2),IF($E$8="Acc Weekly",ROUND((-PMT(((1+D375/CP)^(CP/12))-1,(nper-A375+1)*12/52,J374))/4,2),ROUND(-PMT(((1+D375/CP)^(CP/periods_per_year))-1,nper-A375+1,J374),2)))))))</f>
        <v/>
      </c>
      <c r="G375" s="13" t="str">
        <f>IF(OR(A375="",A375&lt;$X$2),"",IF(J374&lt;=F375,0,IF(IF(AND(A375&gt;=$X$2,MOD(A375-$X$2,int)=0),$X$3,0)+F375&gt;=J374+E375,J374+E375-F375,IF(AND(A375&gt;=$X$2,MOD(A375-$X$2,int)=0),$X$3,0)+IF(IF(AND(A375&gt;=$X$2,MOD(A375-$X$2,int)=0),$X$3,0)+IF(MOD(A375-$X$6,periods_per_year)=0,$X$5,0)+F375&lt;J374+E375,IF(MOD(A375-$X$6,periods_per_year)=0,$X$5,0),J374+E375-IF(AND(A375&gt;=$X$2,MOD(A375-$X$2,int)=0),$X$3,0)-F375))))</f>
        <v/>
      </c>
      <c r="H375" s="14"/>
      <c r="I375" s="13" t="str">
        <f>IF(A375="","",F375-E375+H375+IF(G375="",0,G375))</f>
        <v/>
      </c>
      <c r="J375" s="13" t="str">
        <f>IF(A375="","",J374-I375)</f>
        <v/>
      </c>
      <c r="M375" s="17" t="str">
        <f>IF(S374="","",IF(OR(M374&gt;=nper,ROUND(S374,2)&lt;=0),"",M374+1))</f>
        <v/>
      </c>
      <c r="N375" s="18" t="str">
        <f>IF(M375="","",IF(OR(periods_per_year=26,periods_per_year=52),IF(periods_per_year=26,IF(M375=1,fpdate,N374+14),IF(periods_per_year=52,IF(M375=1,fpdate,N374+7),"n/a")),IF(periods_per_year=24,DATE(YEAR(fpdate),MONTH(fpdate)+(M375-1)/2+IF(AND(DAY(fpdate)&gt;=15,MOD(M375,2)=0),1,0),IF(MOD(M375,2)=0,IF(DAY(fpdate)&gt;=15,DAY(fpdate)-14,DAY(fpdate)+14),DAY(fpdate))),IF(DAY(DATE(YEAR(fpdate),MONTH(fpdate)+M375-1,DAY(fpdate)))&lt;&gt;DAY(fpdate),DATE(YEAR(fpdate),MONTH(fpdate)+M375,0),DATE(YEAR(fpdate),MONTH(fpdate)+M375-1,DAY(fpdate))))))</f>
        <v/>
      </c>
      <c r="O375" s="19" t="str">
        <f>IF(M375="","",IF(variable,IF(M375&lt;MortgageCalculator!$I$18*periods_per_year,start_rate,IF(MortgageCalculator!$I$22&gt;=0,MIN(MortgageCalculator!$I$19,start_rate+MortgageCalculator!$I$22*ROUNDUP((M375-MortgageCalculator!$I$18*periods_per_year)/MortgageCalculator!$I$21,0)),MAX(MortgageCalculator!$I$20,start_rate+MortgageCalculator!$I$22*ROUNDUP((M375-MortgageCalculator!$I$18*periods_per_year)/MortgageCalculator!$I$21,0)))),start_rate))</f>
        <v/>
      </c>
      <c r="P375" s="20" t="str">
        <f>IF(M375="","",ROUND((((1+O375/CP)^(CP/periods_per_year))-1)*S374,2))</f>
        <v/>
      </c>
      <c r="Q375" s="20" t="str">
        <f>IF(M375="","",IF(M375=nper,S374+P375,MIN(S374+P375,IF(O375=O374,Q374,ROUND(-PMT(((1+O375/CP)^(CP/periods_per_year))-1,nper-M375+1,S374),2)))))</f>
        <v/>
      </c>
      <c r="R375" s="20" t="str">
        <f t="shared" si="40"/>
        <v/>
      </c>
      <c r="S375" s="20" t="str">
        <f t="shared" si="41"/>
        <v/>
      </c>
    </row>
    <row r="376" spans="1:19" x14ac:dyDescent="0.2">
      <c r="A376" s="10" t="str">
        <f>IF(J375="","",IF(OR(A375&gt;=nper,ROUND(J375,2)&lt;=0),"",A375+1))</f>
        <v/>
      </c>
      <c r="B376" s="11" t="str">
        <f>IF(A376="","",IF(OR(periods_per_year=26,periods_per_year=52),IF(periods_per_year=26,IF(A376=1,fpdate,B375+14),IF(periods_per_year=52,IF(A376=1,fpdate,B375+7),"n/a")),IF(periods_per_year=24,DATE(YEAR(fpdate),MONTH(fpdate)+(A376-1)/2+IF(AND(DAY(fpdate)&gt;=15,MOD(A376,2)=0),1,0),IF(MOD(A376,2)=0,IF(DAY(fpdate)&gt;=15,DAY(fpdate)-14,DAY(fpdate)+14),DAY(fpdate))),IF(DAY(DATE(YEAR(fpdate),MONTH(fpdate)+A376-1,DAY(fpdate)))&lt;&gt;DAY(fpdate),DATE(YEAR(fpdate),MONTH(fpdate)+A376,0),DATE(YEAR(fpdate),MONTH(fpdate)+A376-1,DAY(fpdate))))))</f>
        <v/>
      </c>
      <c r="C376" s="15" t="str">
        <f>IF(A376="","",IF(MOD(A376,periods_per_year)=0,A376/periods_per_year,""))</f>
        <v/>
      </c>
      <c r="D376" s="12" t="str">
        <f>IF(A376="","",IF(variable,IF(OR(A376=1,A376&lt;$I$18*periods_per_year),start_rate,MIN($I$19,IF(MOD(A376-1,$I$21)=0,MAX($I$20,D375+$I$22),D375))),start_rate))</f>
        <v/>
      </c>
      <c r="E376" s="13" t="str">
        <f>IF(A376="","",ROUND((((1+D376/CP)^(CP/periods_per_year))-1)*J375,2))</f>
        <v/>
      </c>
      <c r="F376" s="13" t="str">
        <f>IF(A376="","",IF(A376=nper,J375+E376,MIN(J375+E376,IF(D376=D375,F375,IF($E$8="Acc Bi-Weekly",ROUND((-PMT(((1+D376/CP)^(CP/12))-1,(nper-A376+1)*12/26,J375))/2,2),IF($E$8="Acc Weekly",ROUND((-PMT(((1+D376/CP)^(CP/12))-1,(nper-A376+1)*12/52,J375))/4,2),ROUND(-PMT(((1+D376/CP)^(CP/periods_per_year))-1,nper-A376+1,J375),2)))))))</f>
        <v/>
      </c>
      <c r="G376" s="13" t="str">
        <f>IF(OR(A376="",A376&lt;$X$2),"",IF(J375&lt;=F376,0,IF(IF(AND(A376&gt;=$X$2,MOD(A376-$X$2,int)=0),$X$3,0)+F376&gt;=J375+E376,J375+E376-F376,IF(AND(A376&gt;=$X$2,MOD(A376-$X$2,int)=0),$X$3,0)+IF(IF(AND(A376&gt;=$X$2,MOD(A376-$X$2,int)=0),$X$3,0)+IF(MOD(A376-$X$6,periods_per_year)=0,$X$5,0)+F376&lt;J375+E376,IF(MOD(A376-$X$6,periods_per_year)=0,$X$5,0),J375+E376-IF(AND(A376&gt;=$X$2,MOD(A376-$X$2,int)=0),$X$3,0)-F376))))</f>
        <v/>
      </c>
      <c r="H376" s="14"/>
      <c r="I376" s="13" t="str">
        <f>IF(A376="","",F376-E376+H376+IF(G376="",0,G376))</f>
        <v/>
      </c>
      <c r="J376" s="13" t="str">
        <f>IF(A376="","",J375-I376)</f>
        <v/>
      </c>
      <c r="M376" s="17" t="str">
        <f>IF(S375="","",IF(OR(M375&gt;=nper,ROUND(S375,2)&lt;=0),"",M375+1))</f>
        <v/>
      </c>
      <c r="N376" s="18" t="str">
        <f>IF(M376="","",IF(OR(periods_per_year=26,periods_per_year=52),IF(periods_per_year=26,IF(M376=1,fpdate,N375+14),IF(periods_per_year=52,IF(M376=1,fpdate,N375+7),"n/a")),IF(periods_per_year=24,DATE(YEAR(fpdate),MONTH(fpdate)+(M376-1)/2+IF(AND(DAY(fpdate)&gt;=15,MOD(M376,2)=0),1,0),IF(MOD(M376,2)=0,IF(DAY(fpdate)&gt;=15,DAY(fpdate)-14,DAY(fpdate)+14),DAY(fpdate))),IF(DAY(DATE(YEAR(fpdate),MONTH(fpdate)+M376-1,DAY(fpdate)))&lt;&gt;DAY(fpdate),DATE(YEAR(fpdate),MONTH(fpdate)+M376,0),DATE(YEAR(fpdate),MONTH(fpdate)+M376-1,DAY(fpdate))))))</f>
        <v/>
      </c>
      <c r="O376" s="19" t="str">
        <f>IF(M376="","",IF(variable,IF(M376&lt;MortgageCalculator!$I$18*periods_per_year,start_rate,IF(MortgageCalculator!$I$22&gt;=0,MIN(MortgageCalculator!$I$19,start_rate+MortgageCalculator!$I$22*ROUNDUP((M376-MortgageCalculator!$I$18*periods_per_year)/MortgageCalculator!$I$21,0)),MAX(MortgageCalculator!$I$20,start_rate+MortgageCalculator!$I$22*ROUNDUP((M376-MortgageCalculator!$I$18*periods_per_year)/MortgageCalculator!$I$21,0)))),start_rate))</f>
        <v/>
      </c>
      <c r="P376" s="20" t="str">
        <f>IF(M376="","",ROUND((((1+O376/CP)^(CP/periods_per_year))-1)*S375,2))</f>
        <v/>
      </c>
      <c r="Q376" s="20" t="str">
        <f>IF(M376="","",IF(M376=nper,S375+P376,MIN(S375+P376,IF(O376=O375,Q375,ROUND(-PMT(((1+O376/CP)^(CP/periods_per_year))-1,nper-M376+1,S375),2)))))</f>
        <v/>
      </c>
      <c r="R376" s="20" t="str">
        <f t="shared" si="40"/>
        <v/>
      </c>
      <c r="S376" s="20" t="str">
        <f t="shared" si="41"/>
        <v/>
      </c>
    </row>
    <row r="377" spans="1:19" x14ac:dyDescent="0.2">
      <c r="A377" s="10" t="str">
        <f>IF(J376="","",IF(OR(A376&gt;=nper,ROUND(J376,2)&lt;=0),"",A376+1))</f>
        <v/>
      </c>
      <c r="B377" s="11" t="str">
        <f>IF(A377="","",IF(OR(periods_per_year=26,periods_per_year=52),IF(periods_per_year=26,IF(A377=1,fpdate,B376+14),IF(periods_per_year=52,IF(A377=1,fpdate,B376+7),"n/a")),IF(periods_per_year=24,DATE(YEAR(fpdate),MONTH(fpdate)+(A377-1)/2+IF(AND(DAY(fpdate)&gt;=15,MOD(A377,2)=0),1,0),IF(MOD(A377,2)=0,IF(DAY(fpdate)&gt;=15,DAY(fpdate)-14,DAY(fpdate)+14),DAY(fpdate))),IF(DAY(DATE(YEAR(fpdate),MONTH(fpdate)+A377-1,DAY(fpdate)))&lt;&gt;DAY(fpdate),DATE(YEAR(fpdate),MONTH(fpdate)+A377,0),DATE(YEAR(fpdate),MONTH(fpdate)+A377-1,DAY(fpdate))))))</f>
        <v/>
      </c>
      <c r="C377" s="15" t="str">
        <f>IF(A377="","",IF(MOD(A377,periods_per_year)=0,A377/periods_per_year,""))</f>
        <v/>
      </c>
      <c r="D377" s="12" t="str">
        <f>IF(A377="","",IF(variable,IF(OR(A377=1,A377&lt;$I$18*periods_per_year),start_rate,MIN($I$19,IF(MOD(A377-1,$I$21)=0,MAX($I$20,D376+$I$22),D376))),start_rate))</f>
        <v/>
      </c>
      <c r="E377" s="13" t="str">
        <f>IF(A377="","",ROUND((((1+D377/CP)^(CP/periods_per_year))-1)*J376,2))</f>
        <v/>
      </c>
      <c r="F377" s="13" t="str">
        <f>IF(A377="","",IF(A377=nper,J376+E377,MIN(J376+E377,IF(D377=D376,F376,IF($E$8="Acc Bi-Weekly",ROUND((-PMT(((1+D377/CP)^(CP/12))-1,(nper-A377+1)*12/26,J376))/2,2),IF($E$8="Acc Weekly",ROUND((-PMT(((1+D377/CP)^(CP/12))-1,(nper-A377+1)*12/52,J376))/4,2),ROUND(-PMT(((1+D377/CP)^(CP/periods_per_year))-1,nper-A377+1,J376),2)))))))</f>
        <v/>
      </c>
      <c r="G377" s="13" t="str">
        <f>IF(OR(A377="",A377&lt;$X$2),"",IF(J376&lt;=F377,0,IF(IF(AND(A377&gt;=$X$2,MOD(A377-$X$2,int)=0),$X$3,0)+F377&gt;=J376+E377,J376+E377-F377,IF(AND(A377&gt;=$X$2,MOD(A377-$X$2,int)=0),$X$3,0)+IF(IF(AND(A377&gt;=$X$2,MOD(A377-$X$2,int)=0),$X$3,0)+IF(MOD(A377-$X$6,periods_per_year)=0,$X$5,0)+F377&lt;J376+E377,IF(MOD(A377-$X$6,periods_per_year)=0,$X$5,0),J376+E377-IF(AND(A377&gt;=$X$2,MOD(A377-$X$2,int)=0),$X$3,0)-F377))))</f>
        <v/>
      </c>
      <c r="H377" s="14"/>
      <c r="I377" s="13" t="str">
        <f>IF(A377="","",F377-E377+H377+IF(G377="",0,G377))</f>
        <v/>
      </c>
      <c r="J377" s="13" t="str">
        <f>IF(A377="","",J376-I377)</f>
        <v/>
      </c>
      <c r="M377" s="17" t="str">
        <f>IF(S376="","",IF(OR(M376&gt;=nper,ROUND(S376,2)&lt;=0),"",M376+1))</f>
        <v/>
      </c>
      <c r="N377" s="18" t="str">
        <f>IF(M377="","",IF(OR(periods_per_year=26,periods_per_year=52),IF(periods_per_year=26,IF(M377=1,fpdate,N376+14),IF(periods_per_year=52,IF(M377=1,fpdate,N376+7),"n/a")),IF(periods_per_year=24,DATE(YEAR(fpdate),MONTH(fpdate)+(M377-1)/2+IF(AND(DAY(fpdate)&gt;=15,MOD(M377,2)=0),1,0),IF(MOD(M377,2)=0,IF(DAY(fpdate)&gt;=15,DAY(fpdate)-14,DAY(fpdate)+14),DAY(fpdate))),IF(DAY(DATE(YEAR(fpdate),MONTH(fpdate)+M377-1,DAY(fpdate)))&lt;&gt;DAY(fpdate),DATE(YEAR(fpdate),MONTH(fpdate)+M377,0),DATE(YEAR(fpdate),MONTH(fpdate)+M377-1,DAY(fpdate))))))</f>
        <v/>
      </c>
      <c r="O377" s="19" t="str">
        <f>IF(M377="","",IF(variable,IF(M377&lt;MortgageCalculator!$I$18*periods_per_year,start_rate,IF(MortgageCalculator!$I$22&gt;=0,MIN(MortgageCalculator!$I$19,start_rate+MortgageCalculator!$I$22*ROUNDUP((M377-MortgageCalculator!$I$18*periods_per_year)/MortgageCalculator!$I$21,0)),MAX(MortgageCalculator!$I$20,start_rate+MortgageCalculator!$I$22*ROUNDUP((M377-MortgageCalculator!$I$18*periods_per_year)/MortgageCalculator!$I$21,0)))),start_rate))</f>
        <v/>
      </c>
      <c r="P377" s="20" t="str">
        <f>IF(M377="","",ROUND((((1+O377/CP)^(CP/periods_per_year))-1)*S376,2))</f>
        <v/>
      </c>
      <c r="Q377" s="20" t="str">
        <f>IF(M377="","",IF(M377=nper,S376+P377,MIN(S376+P377,IF(O377=O376,Q376,ROUND(-PMT(((1+O377/CP)^(CP/periods_per_year))-1,nper-M377+1,S376),2)))))</f>
        <v/>
      </c>
      <c r="R377" s="20" t="str">
        <f t="shared" si="40"/>
        <v/>
      </c>
      <c r="S377" s="20" t="str">
        <f t="shared" si="41"/>
        <v/>
      </c>
    </row>
    <row r="378" spans="1:19" x14ac:dyDescent="0.2">
      <c r="A378" s="10" t="str">
        <f>IF(J377="","",IF(OR(A377&gt;=nper,ROUND(J377,2)&lt;=0),"",A377+1))</f>
        <v/>
      </c>
      <c r="B378" s="11" t="str">
        <f>IF(A378="","",IF(OR(periods_per_year=26,periods_per_year=52),IF(periods_per_year=26,IF(A378=1,fpdate,B377+14),IF(periods_per_year=52,IF(A378=1,fpdate,B377+7),"n/a")),IF(periods_per_year=24,DATE(YEAR(fpdate),MONTH(fpdate)+(A378-1)/2+IF(AND(DAY(fpdate)&gt;=15,MOD(A378,2)=0),1,0),IF(MOD(A378,2)=0,IF(DAY(fpdate)&gt;=15,DAY(fpdate)-14,DAY(fpdate)+14),DAY(fpdate))),IF(DAY(DATE(YEAR(fpdate),MONTH(fpdate)+A378-1,DAY(fpdate)))&lt;&gt;DAY(fpdate),DATE(YEAR(fpdate),MONTH(fpdate)+A378,0),DATE(YEAR(fpdate),MONTH(fpdate)+A378-1,DAY(fpdate))))))</f>
        <v/>
      </c>
      <c r="C378" s="15" t="str">
        <f>IF(A378="","",IF(MOD(A378,periods_per_year)=0,A378/periods_per_year,""))</f>
        <v/>
      </c>
      <c r="D378" s="12" t="str">
        <f>IF(A378="","",IF(variable,IF(OR(A378=1,A378&lt;$I$18*periods_per_year),start_rate,MIN($I$19,IF(MOD(A378-1,$I$21)=0,MAX($I$20,D377+$I$22),D377))),start_rate))</f>
        <v/>
      </c>
      <c r="E378" s="13" t="str">
        <f>IF(A378="","",ROUND((((1+D378/CP)^(CP/periods_per_year))-1)*J377,2))</f>
        <v/>
      </c>
      <c r="F378" s="13" t="str">
        <f>IF(A378="","",IF(A378=nper,J377+E378,MIN(J377+E378,IF(D378=D377,F377,IF($E$8="Acc Bi-Weekly",ROUND((-PMT(((1+D378/CP)^(CP/12))-1,(nper-A378+1)*12/26,J377))/2,2),IF($E$8="Acc Weekly",ROUND((-PMT(((1+D378/CP)^(CP/12))-1,(nper-A378+1)*12/52,J377))/4,2),ROUND(-PMT(((1+D378/CP)^(CP/periods_per_year))-1,nper-A378+1,J377),2)))))))</f>
        <v/>
      </c>
      <c r="G378" s="13" t="str">
        <f>IF(OR(A378="",A378&lt;$X$2),"",IF(J377&lt;=F378,0,IF(IF(AND(A378&gt;=$X$2,MOD(A378-$X$2,int)=0),$X$3,0)+F378&gt;=J377+E378,J377+E378-F378,IF(AND(A378&gt;=$X$2,MOD(A378-$X$2,int)=0),$X$3,0)+IF(IF(AND(A378&gt;=$X$2,MOD(A378-$X$2,int)=0),$X$3,0)+IF(MOD(A378-$X$6,periods_per_year)=0,$X$5,0)+F378&lt;J377+E378,IF(MOD(A378-$X$6,periods_per_year)=0,$X$5,0),J377+E378-IF(AND(A378&gt;=$X$2,MOD(A378-$X$2,int)=0),$X$3,0)-F378))))</f>
        <v/>
      </c>
      <c r="H378" s="14"/>
      <c r="I378" s="13" t="str">
        <f>IF(A378="","",F378-E378+H378+IF(G378="",0,G378))</f>
        <v/>
      </c>
      <c r="J378" s="13" t="str">
        <f>IF(A378="","",J377-I378)</f>
        <v/>
      </c>
      <c r="M378" s="17" t="str">
        <f>IF(S377="","",IF(OR(M377&gt;=nper,ROUND(S377,2)&lt;=0),"",M377+1))</f>
        <v/>
      </c>
      <c r="N378" s="18" t="str">
        <f>IF(M378="","",IF(OR(periods_per_year=26,periods_per_year=52),IF(periods_per_year=26,IF(M378=1,fpdate,N377+14),IF(periods_per_year=52,IF(M378=1,fpdate,N377+7),"n/a")),IF(periods_per_year=24,DATE(YEAR(fpdate),MONTH(fpdate)+(M378-1)/2+IF(AND(DAY(fpdate)&gt;=15,MOD(M378,2)=0),1,0),IF(MOD(M378,2)=0,IF(DAY(fpdate)&gt;=15,DAY(fpdate)-14,DAY(fpdate)+14),DAY(fpdate))),IF(DAY(DATE(YEAR(fpdate),MONTH(fpdate)+M378-1,DAY(fpdate)))&lt;&gt;DAY(fpdate),DATE(YEAR(fpdate),MONTH(fpdate)+M378,0),DATE(YEAR(fpdate),MONTH(fpdate)+M378-1,DAY(fpdate))))))</f>
        <v/>
      </c>
      <c r="O378" s="19" t="str">
        <f>IF(M378="","",IF(variable,IF(M378&lt;MortgageCalculator!$I$18*periods_per_year,start_rate,IF(MortgageCalculator!$I$22&gt;=0,MIN(MortgageCalculator!$I$19,start_rate+MortgageCalculator!$I$22*ROUNDUP((M378-MortgageCalculator!$I$18*periods_per_year)/MortgageCalculator!$I$21,0)),MAX(MortgageCalculator!$I$20,start_rate+MortgageCalculator!$I$22*ROUNDUP((M378-MortgageCalculator!$I$18*periods_per_year)/MortgageCalculator!$I$21,0)))),start_rate))</f>
        <v/>
      </c>
      <c r="P378" s="20" t="str">
        <f>IF(M378="","",ROUND((((1+O378/CP)^(CP/periods_per_year))-1)*S377,2))</f>
        <v/>
      </c>
      <c r="Q378" s="20" t="str">
        <f>IF(M378="","",IF(M378=nper,S377+P378,MIN(S377+P378,IF(O378=O377,Q377,ROUND(-PMT(((1+O378/CP)^(CP/periods_per_year))-1,nper-M378+1,S377),2)))))</f>
        <v/>
      </c>
      <c r="R378" s="20" t="str">
        <f t="shared" si="40"/>
        <v/>
      </c>
      <c r="S378" s="20" t="str">
        <f t="shared" si="41"/>
        <v/>
      </c>
    </row>
    <row r="379" spans="1:19" x14ac:dyDescent="0.2">
      <c r="A379" s="10" t="str">
        <f>IF(J378="","",IF(OR(A378&gt;=nper,ROUND(J378,2)&lt;=0),"",A378+1))</f>
        <v/>
      </c>
      <c r="B379" s="11" t="str">
        <f>IF(A379="","",IF(OR(periods_per_year=26,periods_per_year=52),IF(periods_per_year=26,IF(A379=1,fpdate,B378+14),IF(periods_per_year=52,IF(A379=1,fpdate,B378+7),"n/a")),IF(periods_per_year=24,DATE(YEAR(fpdate),MONTH(fpdate)+(A379-1)/2+IF(AND(DAY(fpdate)&gt;=15,MOD(A379,2)=0),1,0),IF(MOD(A379,2)=0,IF(DAY(fpdate)&gt;=15,DAY(fpdate)-14,DAY(fpdate)+14),DAY(fpdate))),IF(DAY(DATE(YEAR(fpdate),MONTH(fpdate)+A379-1,DAY(fpdate)))&lt;&gt;DAY(fpdate),DATE(YEAR(fpdate),MONTH(fpdate)+A379,0),DATE(YEAR(fpdate),MONTH(fpdate)+A379-1,DAY(fpdate))))))</f>
        <v/>
      </c>
      <c r="C379" s="15" t="str">
        <f>IF(A379="","",IF(MOD(A379,periods_per_year)=0,A379/periods_per_year,""))</f>
        <v/>
      </c>
      <c r="D379" s="12" t="str">
        <f>IF(A379="","",IF(variable,IF(OR(A379=1,A379&lt;$I$18*periods_per_year),start_rate,MIN($I$19,IF(MOD(A379-1,$I$21)=0,MAX($I$20,D378+$I$22),D378))),start_rate))</f>
        <v/>
      </c>
      <c r="E379" s="13" t="str">
        <f>IF(A379="","",ROUND((((1+D379/CP)^(CP/periods_per_year))-1)*J378,2))</f>
        <v/>
      </c>
      <c r="F379" s="13" t="str">
        <f>IF(A379="","",IF(A379=nper,J378+E379,MIN(J378+E379,IF(D379=D378,F378,IF($E$8="Acc Bi-Weekly",ROUND((-PMT(((1+D379/CP)^(CP/12))-1,(nper-A379+1)*12/26,J378))/2,2),IF($E$8="Acc Weekly",ROUND((-PMT(((1+D379/CP)^(CP/12))-1,(nper-A379+1)*12/52,J378))/4,2),ROUND(-PMT(((1+D379/CP)^(CP/periods_per_year))-1,nper-A379+1,J378),2)))))))</f>
        <v/>
      </c>
      <c r="G379" s="13" t="str">
        <f>IF(OR(A379="",A379&lt;$X$2),"",IF(J378&lt;=F379,0,IF(IF(AND(A379&gt;=$X$2,MOD(A379-$X$2,int)=0),$X$3,0)+F379&gt;=J378+E379,J378+E379-F379,IF(AND(A379&gt;=$X$2,MOD(A379-$X$2,int)=0),$X$3,0)+IF(IF(AND(A379&gt;=$X$2,MOD(A379-$X$2,int)=0),$X$3,0)+IF(MOD(A379-$X$6,periods_per_year)=0,$X$5,0)+F379&lt;J378+E379,IF(MOD(A379-$X$6,periods_per_year)=0,$X$5,0),J378+E379-IF(AND(A379&gt;=$X$2,MOD(A379-$X$2,int)=0),$X$3,0)-F379))))</f>
        <v/>
      </c>
      <c r="H379" s="14"/>
      <c r="I379" s="13" t="str">
        <f>IF(A379="","",F379-E379+H379+IF(G379="",0,G379))</f>
        <v/>
      </c>
      <c r="J379" s="13" t="str">
        <f>IF(A379="","",J378-I379)</f>
        <v/>
      </c>
      <c r="M379" s="17" t="str">
        <f>IF(S378="","",IF(OR(M378&gt;=nper,ROUND(S378,2)&lt;=0),"",M378+1))</f>
        <v/>
      </c>
      <c r="N379" s="18" t="str">
        <f>IF(M379="","",IF(OR(periods_per_year=26,periods_per_year=52),IF(periods_per_year=26,IF(M379=1,fpdate,N378+14),IF(periods_per_year=52,IF(M379=1,fpdate,N378+7),"n/a")),IF(periods_per_year=24,DATE(YEAR(fpdate),MONTH(fpdate)+(M379-1)/2+IF(AND(DAY(fpdate)&gt;=15,MOD(M379,2)=0),1,0),IF(MOD(M379,2)=0,IF(DAY(fpdate)&gt;=15,DAY(fpdate)-14,DAY(fpdate)+14),DAY(fpdate))),IF(DAY(DATE(YEAR(fpdate),MONTH(fpdate)+M379-1,DAY(fpdate)))&lt;&gt;DAY(fpdate),DATE(YEAR(fpdate),MONTH(fpdate)+M379,0),DATE(YEAR(fpdate),MONTH(fpdate)+M379-1,DAY(fpdate))))))</f>
        <v/>
      </c>
      <c r="O379" s="19" t="str">
        <f>IF(M379="","",IF(variable,IF(M379&lt;MortgageCalculator!$I$18*periods_per_year,start_rate,IF(MortgageCalculator!$I$22&gt;=0,MIN(MortgageCalculator!$I$19,start_rate+MortgageCalculator!$I$22*ROUNDUP((M379-MortgageCalculator!$I$18*periods_per_year)/MortgageCalculator!$I$21,0)),MAX(MortgageCalculator!$I$20,start_rate+MortgageCalculator!$I$22*ROUNDUP((M379-MortgageCalculator!$I$18*periods_per_year)/MortgageCalculator!$I$21,0)))),start_rate))</f>
        <v/>
      </c>
      <c r="P379" s="20" t="str">
        <f>IF(M379="","",ROUND((((1+O379/CP)^(CP/periods_per_year))-1)*S378,2))</f>
        <v/>
      </c>
      <c r="Q379" s="20" t="str">
        <f>IF(M379="","",IF(M379=nper,S378+P379,MIN(S378+P379,IF(O379=O378,Q378,ROUND(-PMT(((1+O379/CP)^(CP/periods_per_year))-1,nper-M379+1,S378),2)))))</f>
        <v/>
      </c>
      <c r="R379" s="20" t="str">
        <f t="shared" si="40"/>
        <v/>
      </c>
      <c r="S379" s="20" t="str">
        <f t="shared" si="41"/>
        <v/>
      </c>
    </row>
    <row r="380" spans="1:19" x14ac:dyDescent="0.2">
      <c r="A380" s="10" t="str">
        <f>IF(J379="","",IF(OR(A379&gt;=nper,ROUND(J379,2)&lt;=0),"",A379+1))</f>
        <v/>
      </c>
      <c r="B380" s="11" t="str">
        <f>IF(A380="","",IF(OR(periods_per_year=26,periods_per_year=52),IF(periods_per_year=26,IF(A380=1,fpdate,B379+14),IF(periods_per_year=52,IF(A380=1,fpdate,B379+7),"n/a")),IF(periods_per_year=24,DATE(YEAR(fpdate),MONTH(fpdate)+(A380-1)/2+IF(AND(DAY(fpdate)&gt;=15,MOD(A380,2)=0),1,0),IF(MOD(A380,2)=0,IF(DAY(fpdate)&gt;=15,DAY(fpdate)-14,DAY(fpdate)+14),DAY(fpdate))),IF(DAY(DATE(YEAR(fpdate),MONTH(fpdate)+A380-1,DAY(fpdate)))&lt;&gt;DAY(fpdate),DATE(YEAR(fpdate),MONTH(fpdate)+A380,0),DATE(YEAR(fpdate),MONTH(fpdate)+A380-1,DAY(fpdate))))))</f>
        <v/>
      </c>
      <c r="C380" s="15" t="str">
        <f>IF(A380="","",IF(MOD(A380,periods_per_year)=0,A380/periods_per_year,""))</f>
        <v/>
      </c>
      <c r="D380" s="12" t="str">
        <f>IF(A380="","",IF(variable,IF(OR(A380=1,A380&lt;$I$18*periods_per_year),start_rate,MIN($I$19,IF(MOD(A380-1,$I$21)=0,MAX($I$20,D379+$I$22),D379))),start_rate))</f>
        <v/>
      </c>
      <c r="E380" s="13" t="str">
        <f>IF(A380="","",ROUND((((1+D380/CP)^(CP/periods_per_year))-1)*J379,2))</f>
        <v/>
      </c>
      <c r="F380" s="13" t="str">
        <f>IF(A380="","",IF(A380=nper,J379+E380,MIN(J379+E380,IF(D380=D379,F379,IF($E$8="Acc Bi-Weekly",ROUND((-PMT(((1+D380/CP)^(CP/12))-1,(nper-A380+1)*12/26,J379))/2,2),IF($E$8="Acc Weekly",ROUND((-PMT(((1+D380/CP)^(CP/12))-1,(nper-A380+1)*12/52,J379))/4,2),ROUND(-PMT(((1+D380/CP)^(CP/periods_per_year))-1,nper-A380+1,J379),2)))))))</f>
        <v/>
      </c>
      <c r="G380" s="13" t="str">
        <f>IF(OR(A380="",A380&lt;$X$2),"",IF(J379&lt;=F380,0,IF(IF(AND(A380&gt;=$X$2,MOD(A380-$X$2,int)=0),$X$3,0)+F380&gt;=J379+E380,J379+E380-F380,IF(AND(A380&gt;=$X$2,MOD(A380-$X$2,int)=0),$X$3,0)+IF(IF(AND(A380&gt;=$X$2,MOD(A380-$X$2,int)=0),$X$3,0)+IF(MOD(A380-$X$6,periods_per_year)=0,$X$5,0)+F380&lt;J379+E380,IF(MOD(A380-$X$6,periods_per_year)=0,$X$5,0),J379+E380-IF(AND(A380&gt;=$X$2,MOD(A380-$X$2,int)=0),$X$3,0)-F380))))</f>
        <v/>
      </c>
      <c r="H380" s="14"/>
      <c r="I380" s="13" t="str">
        <f>IF(A380="","",F380-E380+H380+IF(G380="",0,G380))</f>
        <v/>
      </c>
      <c r="J380" s="13" t="str">
        <f>IF(A380="","",J379-I380)</f>
        <v/>
      </c>
      <c r="M380" s="17" t="str">
        <f>IF(S379="","",IF(OR(M379&gt;=nper,ROUND(S379,2)&lt;=0),"",M379+1))</f>
        <v/>
      </c>
      <c r="N380" s="18" t="str">
        <f>IF(M380="","",IF(OR(periods_per_year=26,periods_per_year=52),IF(periods_per_year=26,IF(M380=1,fpdate,N379+14),IF(periods_per_year=52,IF(M380=1,fpdate,N379+7),"n/a")),IF(periods_per_year=24,DATE(YEAR(fpdate),MONTH(fpdate)+(M380-1)/2+IF(AND(DAY(fpdate)&gt;=15,MOD(M380,2)=0),1,0),IF(MOD(M380,2)=0,IF(DAY(fpdate)&gt;=15,DAY(fpdate)-14,DAY(fpdate)+14),DAY(fpdate))),IF(DAY(DATE(YEAR(fpdate),MONTH(fpdate)+M380-1,DAY(fpdate)))&lt;&gt;DAY(fpdate),DATE(YEAR(fpdate),MONTH(fpdate)+M380,0),DATE(YEAR(fpdate),MONTH(fpdate)+M380-1,DAY(fpdate))))))</f>
        <v/>
      </c>
      <c r="O380" s="19" t="str">
        <f>IF(M380="","",IF(variable,IF(M380&lt;MortgageCalculator!$I$18*periods_per_year,start_rate,IF(MortgageCalculator!$I$22&gt;=0,MIN(MortgageCalculator!$I$19,start_rate+MortgageCalculator!$I$22*ROUNDUP((M380-MortgageCalculator!$I$18*periods_per_year)/MortgageCalculator!$I$21,0)),MAX(MortgageCalculator!$I$20,start_rate+MortgageCalculator!$I$22*ROUNDUP((M380-MortgageCalculator!$I$18*periods_per_year)/MortgageCalculator!$I$21,0)))),start_rate))</f>
        <v/>
      </c>
      <c r="P380" s="20" t="str">
        <f>IF(M380="","",ROUND((((1+O380/CP)^(CP/periods_per_year))-1)*S379,2))</f>
        <v/>
      </c>
      <c r="Q380" s="20" t="str">
        <f>IF(M380="","",IF(M380=nper,S379+P380,MIN(S379+P380,IF(O380=O379,Q379,ROUND(-PMT(((1+O380/CP)^(CP/periods_per_year))-1,nper-M380+1,S379),2)))))</f>
        <v/>
      </c>
      <c r="R380" s="20" t="str">
        <f t="shared" si="40"/>
        <v/>
      </c>
      <c r="S380" s="20" t="str">
        <f t="shared" si="41"/>
        <v/>
      </c>
    </row>
    <row r="381" spans="1:19" x14ac:dyDescent="0.2">
      <c r="A381" s="10" t="str">
        <f>IF(J380="","",IF(OR(A380&gt;=nper,ROUND(J380,2)&lt;=0),"",A380+1))</f>
        <v/>
      </c>
      <c r="B381" s="11" t="str">
        <f>IF(A381="","",IF(OR(periods_per_year=26,periods_per_year=52),IF(periods_per_year=26,IF(A381=1,fpdate,B380+14),IF(periods_per_year=52,IF(A381=1,fpdate,B380+7),"n/a")),IF(periods_per_year=24,DATE(YEAR(fpdate),MONTH(fpdate)+(A381-1)/2+IF(AND(DAY(fpdate)&gt;=15,MOD(A381,2)=0),1,0),IF(MOD(A381,2)=0,IF(DAY(fpdate)&gt;=15,DAY(fpdate)-14,DAY(fpdate)+14),DAY(fpdate))),IF(DAY(DATE(YEAR(fpdate),MONTH(fpdate)+A381-1,DAY(fpdate)))&lt;&gt;DAY(fpdate),DATE(YEAR(fpdate),MONTH(fpdate)+A381,0),DATE(YEAR(fpdate),MONTH(fpdate)+A381-1,DAY(fpdate))))))</f>
        <v/>
      </c>
      <c r="C381" s="15" t="str">
        <f>IF(A381="","",IF(MOD(A381,periods_per_year)=0,A381/periods_per_year,""))</f>
        <v/>
      </c>
      <c r="D381" s="12" t="str">
        <f>IF(A381="","",IF(variable,IF(OR(A381=1,A381&lt;$I$18*periods_per_year),start_rate,MIN($I$19,IF(MOD(A381-1,$I$21)=0,MAX($I$20,D380+$I$22),D380))),start_rate))</f>
        <v/>
      </c>
      <c r="E381" s="13" t="str">
        <f>IF(A381="","",ROUND((((1+D381/CP)^(CP/periods_per_year))-1)*J380,2))</f>
        <v/>
      </c>
      <c r="F381" s="13" t="str">
        <f>IF(A381="","",IF(A381=nper,J380+E381,MIN(J380+E381,IF(D381=D380,F380,IF($E$8="Acc Bi-Weekly",ROUND((-PMT(((1+D381/CP)^(CP/12))-1,(nper-A381+1)*12/26,J380))/2,2),IF($E$8="Acc Weekly",ROUND((-PMT(((1+D381/CP)^(CP/12))-1,(nper-A381+1)*12/52,J380))/4,2),ROUND(-PMT(((1+D381/CP)^(CP/periods_per_year))-1,nper-A381+1,J380),2)))))))</f>
        <v/>
      </c>
      <c r="G381" s="13" t="str">
        <f>IF(OR(A381="",A381&lt;$X$2),"",IF(J380&lt;=F381,0,IF(IF(AND(A381&gt;=$X$2,MOD(A381-$X$2,int)=0),$X$3,0)+F381&gt;=J380+E381,J380+E381-F381,IF(AND(A381&gt;=$X$2,MOD(A381-$X$2,int)=0),$X$3,0)+IF(IF(AND(A381&gt;=$X$2,MOD(A381-$X$2,int)=0),$X$3,0)+IF(MOD(A381-$X$6,periods_per_year)=0,$X$5,0)+F381&lt;J380+E381,IF(MOD(A381-$X$6,periods_per_year)=0,$X$5,0),J380+E381-IF(AND(A381&gt;=$X$2,MOD(A381-$X$2,int)=0),$X$3,0)-F381))))</f>
        <v/>
      </c>
      <c r="H381" s="14"/>
      <c r="I381" s="13" t="str">
        <f>IF(A381="","",F381-E381+H381+IF(G381="",0,G381))</f>
        <v/>
      </c>
      <c r="J381" s="13" t="str">
        <f>IF(A381="","",J380-I381)</f>
        <v/>
      </c>
      <c r="M381" s="17" t="str">
        <f>IF(S380="","",IF(OR(M380&gt;=nper,ROUND(S380,2)&lt;=0),"",M380+1))</f>
        <v/>
      </c>
      <c r="N381" s="18" t="str">
        <f>IF(M381="","",IF(OR(periods_per_year=26,periods_per_year=52),IF(periods_per_year=26,IF(M381=1,fpdate,N380+14),IF(periods_per_year=52,IF(M381=1,fpdate,N380+7),"n/a")),IF(periods_per_year=24,DATE(YEAR(fpdate),MONTH(fpdate)+(M381-1)/2+IF(AND(DAY(fpdate)&gt;=15,MOD(M381,2)=0),1,0),IF(MOD(M381,2)=0,IF(DAY(fpdate)&gt;=15,DAY(fpdate)-14,DAY(fpdate)+14),DAY(fpdate))),IF(DAY(DATE(YEAR(fpdate),MONTH(fpdate)+M381-1,DAY(fpdate)))&lt;&gt;DAY(fpdate),DATE(YEAR(fpdate),MONTH(fpdate)+M381,0),DATE(YEAR(fpdate),MONTH(fpdate)+M381-1,DAY(fpdate))))))</f>
        <v/>
      </c>
      <c r="O381" s="19" t="str">
        <f>IF(M381="","",IF(variable,IF(M381&lt;MortgageCalculator!$I$18*periods_per_year,start_rate,IF(MortgageCalculator!$I$22&gt;=0,MIN(MortgageCalculator!$I$19,start_rate+MortgageCalculator!$I$22*ROUNDUP((M381-MortgageCalculator!$I$18*periods_per_year)/MortgageCalculator!$I$21,0)),MAX(MortgageCalculator!$I$20,start_rate+MortgageCalculator!$I$22*ROUNDUP((M381-MortgageCalculator!$I$18*periods_per_year)/MortgageCalculator!$I$21,0)))),start_rate))</f>
        <v/>
      </c>
      <c r="P381" s="20" t="str">
        <f>IF(M381="","",ROUND((((1+O381/CP)^(CP/periods_per_year))-1)*S380,2))</f>
        <v/>
      </c>
      <c r="Q381" s="20" t="str">
        <f>IF(M381="","",IF(M381=nper,S380+P381,MIN(S380+P381,IF(O381=O380,Q380,ROUND(-PMT(((1+O381/CP)^(CP/periods_per_year))-1,nper-M381+1,S380),2)))))</f>
        <v/>
      </c>
      <c r="R381" s="20" t="str">
        <f t="shared" si="40"/>
        <v/>
      </c>
      <c r="S381" s="20" t="str">
        <f t="shared" si="41"/>
        <v/>
      </c>
    </row>
    <row r="382" spans="1:19" x14ac:dyDescent="0.2">
      <c r="A382" s="10" t="str">
        <f>IF(J381="","",IF(OR(A381&gt;=nper,ROUND(J381,2)&lt;=0),"",A381+1))</f>
        <v/>
      </c>
      <c r="B382" s="11" t="str">
        <f>IF(A382="","",IF(OR(periods_per_year=26,periods_per_year=52),IF(periods_per_year=26,IF(A382=1,fpdate,B381+14),IF(periods_per_year=52,IF(A382=1,fpdate,B381+7),"n/a")),IF(periods_per_year=24,DATE(YEAR(fpdate),MONTH(fpdate)+(A382-1)/2+IF(AND(DAY(fpdate)&gt;=15,MOD(A382,2)=0),1,0),IF(MOD(A382,2)=0,IF(DAY(fpdate)&gt;=15,DAY(fpdate)-14,DAY(fpdate)+14),DAY(fpdate))),IF(DAY(DATE(YEAR(fpdate),MONTH(fpdate)+A382-1,DAY(fpdate)))&lt;&gt;DAY(fpdate),DATE(YEAR(fpdate),MONTH(fpdate)+A382,0),DATE(YEAR(fpdate),MONTH(fpdate)+A382-1,DAY(fpdate))))))</f>
        <v/>
      </c>
      <c r="C382" s="15" t="str">
        <f>IF(A382="","",IF(MOD(A382,periods_per_year)=0,A382/periods_per_year,""))</f>
        <v/>
      </c>
      <c r="D382" s="12" t="str">
        <f>IF(A382="","",IF(variable,IF(OR(A382=1,A382&lt;$I$18*periods_per_year),start_rate,MIN($I$19,IF(MOD(A382-1,$I$21)=0,MAX($I$20,D381+$I$22),D381))),start_rate))</f>
        <v/>
      </c>
      <c r="E382" s="13" t="str">
        <f>IF(A382="","",ROUND((((1+D382/CP)^(CP/periods_per_year))-1)*J381,2))</f>
        <v/>
      </c>
      <c r="F382" s="13" t="str">
        <f>IF(A382="","",IF(A382=nper,J381+E382,MIN(J381+E382,IF(D382=D381,F381,IF($E$8="Acc Bi-Weekly",ROUND((-PMT(((1+D382/CP)^(CP/12))-1,(nper-A382+1)*12/26,J381))/2,2),IF($E$8="Acc Weekly",ROUND((-PMT(((1+D382/CP)^(CP/12))-1,(nper-A382+1)*12/52,J381))/4,2),ROUND(-PMT(((1+D382/CP)^(CP/periods_per_year))-1,nper-A382+1,J381),2)))))))</f>
        <v/>
      </c>
      <c r="G382" s="13" t="str">
        <f>IF(OR(A382="",A382&lt;$X$2),"",IF(J381&lt;=F382,0,IF(IF(AND(A382&gt;=$X$2,MOD(A382-$X$2,int)=0),$X$3,0)+F382&gt;=J381+E382,J381+E382-F382,IF(AND(A382&gt;=$X$2,MOD(A382-$X$2,int)=0),$X$3,0)+IF(IF(AND(A382&gt;=$X$2,MOD(A382-$X$2,int)=0),$X$3,0)+IF(MOD(A382-$X$6,periods_per_year)=0,$X$5,0)+F382&lt;J381+E382,IF(MOD(A382-$X$6,periods_per_year)=0,$X$5,0),J381+E382-IF(AND(A382&gt;=$X$2,MOD(A382-$X$2,int)=0),$X$3,0)-F382))))</f>
        <v/>
      </c>
      <c r="H382" s="14"/>
      <c r="I382" s="13" t="str">
        <f>IF(A382="","",F382-E382+H382+IF(G382="",0,G382))</f>
        <v/>
      </c>
      <c r="J382" s="13" t="str">
        <f>IF(A382="","",J381-I382)</f>
        <v/>
      </c>
      <c r="M382" s="17" t="str">
        <f>IF(S381="","",IF(OR(M381&gt;=nper,ROUND(S381,2)&lt;=0),"",M381+1))</f>
        <v/>
      </c>
      <c r="N382" s="18" t="str">
        <f>IF(M382="","",IF(OR(periods_per_year=26,periods_per_year=52),IF(periods_per_year=26,IF(M382=1,fpdate,N381+14),IF(periods_per_year=52,IF(M382=1,fpdate,N381+7),"n/a")),IF(periods_per_year=24,DATE(YEAR(fpdate),MONTH(fpdate)+(M382-1)/2+IF(AND(DAY(fpdate)&gt;=15,MOD(M382,2)=0),1,0),IF(MOD(M382,2)=0,IF(DAY(fpdate)&gt;=15,DAY(fpdate)-14,DAY(fpdate)+14),DAY(fpdate))),IF(DAY(DATE(YEAR(fpdate),MONTH(fpdate)+M382-1,DAY(fpdate)))&lt;&gt;DAY(fpdate),DATE(YEAR(fpdate),MONTH(fpdate)+M382,0),DATE(YEAR(fpdate),MONTH(fpdate)+M382-1,DAY(fpdate))))))</f>
        <v/>
      </c>
      <c r="O382" s="19" t="str">
        <f>IF(M382="","",IF(variable,IF(M382&lt;MortgageCalculator!$I$18*periods_per_year,start_rate,IF(MortgageCalculator!$I$22&gt;=0,MIN(MortgageCalculator!$I$19,start_rate+MortgageCalculator!$I$22*ROUNDUP((M382-MortgageCalculator!$I$18*periods_per_year)/MortgageCalculator!$I$21,0)),MAX(MortgageCalculator!$I$20,start_rate+MortgageCalculator!$I$22*ROUNDUP((M382-MortgageCalculator!$I$18*periods_per_year)/MortgageCalculator!$I$21,0)))),start_rate))</f>
        <v/>
      </c>
      <c r="P382" s="20" t="str">
        <f>IF(M382="","",ROUND((((1+O382/CP)^(CP/periods_per_year))-1)*S381,2))</f>
        <v/>
      </c>
      <c r="Q382" s="20" t="str">
        <f>IF(M382="","",IF(M382=nper,S381+P382,MIN(S381+P382,IF(O382=O381,Q381,ROUND(-PMT(((1+O382/CP)^(CP/periods_per_year))-1,nper-M382+1,S381),2)))))</f>
        <v/>
      </c>
      <c r="R382" s="20" t="str">
        <f t="shared" si="40"/>
        <v/>
      </c>
      <c r="S382" s="20" t="str">
        <f t="shared" si="41"/>
        <v/>
      </c>
    </row>
    <row r="383" spans="1:19" x14ac:dyDescent="0.2">
      <c r="A383" s="10" t="str">
        <f>IF(J382="","",IF(OR(A382&gt;=nper,ROUND(J382,2)&lt;=0),"",A382+1))</f>
        <v/>
      </c>
      <c r="B383" s="11" t="str">
        <f>IF(A383="","",IF(OR(periods_per_year=26,periods_per_year=52),IF(periods_per_year=26,IF(A383=1,fpdate,B382+14),IF(periods_per_year=52,IF(A383=1,fpdate,B382+7),"n/a")),IF(periods_per_year=24,DATE(YEAR(fpdate),MONTH(fpdate)+(A383-1)/2+IF(AND(DAY(fpdate)&gt;=15,MOD(A383,2)=0),1,0),IF(MOD(A383,2)=0,IF(DAY(fpdate)&gt;=15,DAY(fpdate)-14,DAY(fpdate)+14),DAY(fpdate))),IF(DAY(DATE(YEAR(fpdate),MONTH(fpdate)+A383-1,DAY(fpdate)))&lt;&gt;DAY(fpdate),DATE(YEAR(fpdate),MONTH(fpdate)+A383,0),DATE(YEAR(fpdate),MONTH(fpdate)+A383-1,DAY(fpdate))))))</f>
        <v/>
      </c>
      <c r="C383" s="15" t="str">
        <f>IF(A383="","",IF(MOD(A383,periods_per_year)=0,A383/periods_per_year,""))</f>
        <v/>
      </c>
      <c r="D383" s="12" t="str">
        <f>IF(A383="","",IF(variable,IF(OR(A383=1,A383&lt;$I$18*periods_per_year),start_rate,MIN($I$19,IF(MOD(A383-1,$I$21)=0,MAX($I$20,D382+$I$22),D382))),start_rate))</f>
        <v/>
      </c>
      <c r="E383" s="13" t="str">
        <f>IF(A383="","",ROUND((((1+D383/CP)^(CP/periods_per_year))-1)*J382,2))</f>
        <v/>
      </c>
      <c r="F383" s="13" t="str">
        <f>IF(A383="","",IF(A383=nper,J382+E383,MIN(J382+E383,IF(D383=D382,F382,IF($E$8="Acc Bi-Weekly",ROUND((-PMT(((1+D383/CP)^(CP/12))-1,(nper-A383+1)*12/26,J382))/2,2),IF($E$8="Acc Weekly",ROUND((-PMT(((1+D383/CP)^(CP/12))-1,(nper-A383+1)*12/52,J382))/4,2),ROUND(-PMT(((1+D383/CP)^(CP/periods_per_year))-1,nper-A383+1,J382),2)))))))</f>
        <v/>
      </c>
      <c r="G383" s="13" t="str">
        <f>IF(OR(A383="",A383&lt;$X$2),"",IF(J382&lt;=F383,0,IF(IF(AND(A383&gt;=$X$2,MOD(A383-$X$2,int)=0),$X$3,0)+F383&gt;=J382+E383,J382+E383-F383,IF(AND(A383&gt;=$X$2,MOD(A383-$X$2,int)=0),$X$3,0)+IF(IF(AND(A383&gt;=$X$2,MOD(A383-$X$2,int)=0),$X$3,0)+IF(MOD(A383-$X$6,periods_per_year)=0,$X$5,0)+F383&lt;J382+E383,IF(MOD(A383-$X$6,periods_per_year)=0,$X$5,0),J382+E383-IF(AND(A383&gt;=$X$2,MOD(A383-$X$2,int)=0),$X$3,0)-F383))))</f>
        <v/>
      </c>
      <c r="H383" s="14"/>
      <c r="I383" s="13" t="str">
        <f>IF(A383="","",F383-E383+H383+IF(G383="",0,G383))</f>
        <v/>
      </c>
      <c r="J383" s="13" t="str">
        <f>IF(A383="","",J382-I383)</f>
        <v/>
      </c>
      <c r="M383" s="17" t="str">
        <f>IF(S382="","",IF(OR(M382&gt;=nper,ROUND(S382,2)&lt;=0),"",M382+1))</f>
        <v/>
      </c>
      <c r="N383" s="18" t="str">
        <f>IF(M383="","",IF(OR(periods_per_year=26,periods_per_year=52),IF(periods_per_year=26,IF(M383=1,fpdate,N382+14),IF(periods_per_year=52,IF(M383=1,fpdate,N382+7),"n/a")),IF(periods_per_year=24,DATE(YEAR(fpdate),MONTH(fpdate)+(M383-1)/2+IF(AND(DAY(fpdate)&gt;=15,MOD(M383,2)=0),1,0),IF(MOD(M383,2)=0,IF(DAY(fpdate)&gt;=15,DAY(fpdate)-14,DAY(fpdate)+14),DAY(fpdate))),IF(DAY(DATE(YEAR(fpdate),MONTH(fpdate)+M383-1,DAY(fpdate)))&lt;&gt;DAY(fpdate),DATE(YEAR(fpdate),MONTH(fpdate)+M383,0),DATE(YEAR(fpdate),MONTH(fpdate)+M383-1,DAY(fpdate))))))</f>
        <v/>
      </c>
      <c r="O383" s="19" t="str">
        <f>IF(M383="","",IF(variable,IF(M383&lt;MortgageCalculator!$I$18*periods_per_year,start_rate,IF(MortgageCalculator!$I$22&gt;=0,MIN(MortgageCalculator!$I$19,start_rate+MortgageCalculator!$I$22*ROUNDUP((M383-MortgageCalculator!$I$18*periods_per_year)/MortgageCalculator!$I$21,0)),MAX(MortgageCalculator!$I$20,start_rate+MortgageCalculator!$I$22*ROUNDUP((M383-MortgageCalculator!$I$18*periods_per_year)/MortgageCalculator!$I$21,0)))),start_rate))</f>
        <v/>
      </c>
      <c r="P383" s="20" t="str">
        <f>IF(M383="","",ROUND((((1+O383/CP)^(CP/periods_per_year))-1)*S382,2))</f>
        <v/>
      </c>
      <c r="Q383" s="20" t="str">
        <f>IF(M383="","",IF(M383=nper,S382+P383,MIN(S382+P383,IF(O383=O382,Q382,ROUND(-PMT(((1+O383/CP)^(CP/periods_per_year))-1,nper-M383+1,S382),2)))))</f>
        <v/>
      </c>
      <c r="R383" s="20" t="str">
        <f t="shared" si="40"/>
        <v/>
      </c>
      <c r="S383" s="20" t="str">
        <f t="shared" si="41"/>
        <v/>
      </c>
    </row>
    <row r="384" spans="1:19" x14ac:dyDescent="0.2">
      <c r="A384" s="10" t="str">
        <f>IF(J383="","",IF(OR(A383&gt;=nper,ROUND(J383,2)&lt;=0),"",A383+1))</f>
        <v/>
      </c>
      <c r="B384" s="11" t="str">
        <f>IF(A384="","",IF(OR(periods_per_year=26,periods_per_year=52),IF(periods_per_year=26,IF(A384=1,fpdate,B383+14),IF(periods_per_year=52,IF(A384=1,fpdate,B383+7),"n/a")),IF(periods_per_year=24,DATE(YEAR(fpdate),MONTH(fpdate)+(A384-1)/2+IF(AND(DAY(fpdate)&gt;=15,MOD(A384,2)=0),1,0),IF(MOD(A384,2)=0,IF(DAY(fpdate)&gt;=15,DAY(fpdate)-14,DAY(fpdate)+14),DAY(fpdate))),IF(DAY(DATE(YEAR(fpdate),MONTH(fpdate)+A384-1,DAY(fpdate)))&lt;&gt;DAY(fpdate),DATE(YEAR(fpdate),MONTH(fpdate)+A384,0),DATE(YEAR(fpdate),MONTH(fpdate)+A384-1,DAY(fpdate))))))</f>
        <v/>
      </c>
      <c r="C384" s="15" t="str">
        <f>IF(A384="","",IF(MOD(A384,periods_per_year)=0,A384/periods_per_year,""))</f>
        <v/>
      </c>
      <c r="D384" s="12" t="str">
        <f>IF(A384="","",IF(variable,IF(OR(A384=1,A384&lt;$I$18*periods_per_year),start_rate,MIN($I$19,IF(MOD(A384-1,$I$21)=0,MAX($I$20,D383+$I$22),D383))),start_rate))</f>
        <v/>
      </c>
      <c r="E384" s="13" t="str">
        <f>IF(A384="","",ROUND((((1+D384/CP)^(CP/periods_per_year))-1)*J383,2))</f>
        <v/>
      </c>
      <c r="F384" s="13" t="str">
        <f>IF(A384="","",IF(A384=nper,J383+E384,MIN(J383+E384,IF(D384=D383,F383,IF($E$8="Acc Bi-Weekly",ROUND((-PMT(((1+D384/CP)^(CP/12))-1,(nper-A384+1)*12/26,J383))/2,2),IF($E$8="Acc Weekly",ROUND((-PMT(((1+D384/CP)^(CP/12))-1,(nper-A384+1)*12/52,J383))/4,2),ROUND(-PMT(((1+D384/CP)^(CP/periods_per_year))-1,nper-A384+1,J383),2)))))))</f>
        <v/>
      </c>
      <c r="G384" s="13" t="str">
        <f>IF(OR(A384="",A384&lt;$X$2),"",IF(J383&lt;=F384,0,IF(IF(AND(A384&gt;=$X$2,MOD(A384-$X$2,int)=0),$X$3,0)+F384&gt;=J383+E384,J383+E384-F384,IF(AND(A384&gt;=$X$2,MOD(A384-$X$2,int)=0),$X$3,0)+IF(IF(AND(A384&gt;=$X$2,MOD(A384-$X$2,int)=0),$X$3,0)+IF(MOD(A384-$X$6,periods_per_year)=0,$X$5,0)+F384&lt;J383+E384,IF(MOD(A384-$X$6,periods_per_year)=0,$X$5,0),J383+E384-IF(AND(A384&gt;=$X$2,MOD(A384-$X$2,int)=0),$X$3,0)-F384))))</f>
        <v/>
      </c>
      <c r="H384" s="14"/>
      <c r="I384" s="13" t="str">
        <f>IF(A384="","",F384-E384+H384+IF(G384="",0,G384))</f>
        <v/>
      </c>
      <c r="J384" s="13" t="str">
        <f>IF(A384="","",J383-I384)</f>
        <v/>
      </c>
      <c r="M384" s="17" t="str">
        <f>IF(S383="","",IF(OR(M383&gt;=nper,ROUND(S383,2)&lt;=0),"",M383+1))</f>
        <v/>
      </c>
      <c r="N384" s="18" t="str">
        <f>IF(M384="","",IF(OR(periods_per_year=26,periods_per_year=52),IF(periods_per_year=26,IF(M384=1,fpdate,N383+14),IF(periods_per_year=52,IF(M384=1,fpdate,N383+7),"n/a")),IF(periods_per_year=24,DATE(YEAR(fpdate),MONTH(fpdate)+(M384-1)/2+IF(AND(DAY(fpdate)&gt;=15,MOD(M384,2)=0),1,0),IF(MOD(M384,2)=0,IF(DAY(fpdate)&gt;=15,DAY(fpdate)-14,DAY(fpdate)+14),DAY(fpdate))),IF(DAY(DATE(YEAR(fpdate),MONTH(fpdate)+M384-1,DAY(fpdate)))&lt;&gt;DAY(fpdate),DATE(YEAR(fpdate),MONTH(fpdate)+M384,0),DATE(YEAR(fpdate),MONTH(fpdate)+M384-1,DAY(fpdate))))))</f>
        <v/>
      </c>
      <c r="O384" s="19" t="str">
        <f>IF(M384="","",IF(variable,IF(M384&lt;MortgageCalculator!$I$18*periods_per_year,start_rate,IF(MortgageCalculator!$I$22&gt;=0,MIN(MortgageCalculator!$I$19,start_rate+MortgageCalculator!$I$22*ROUNDUP((M384-MortgageCalculator!$I$18*periods_per_year)/MortgageCalculator!$I$21,0)),MAX(MortgageCalculator!$I$20,start_rate+MortgageCalculator!$I$22*ROUNDUP((M384-MortgageCalculator!$I$18*periods_per_year)/MortgageCalculator!$I$21,0)))),start_rate))</f>
        <v/>
      </c>
      <c r="P384" s="20" t="str">
        <f>IF(M384="","",ROUND((((1+O384/CP)^(CP/periods_per_year))-1)*S383,2))</f>
        <v/>
      </c>
      <c r="Q384" s="20" t="str">
        <f>IF(M384="","",IF(M384=nper,S383+P384,MIN(S383+P384,IF(O384=O383,Q383,ROUND(-PMT(((1+O384/CP)^(CP/periods_per_year))-1,nper-M384+1,S383),2)))))</f>
        <v/>
      </c>
      <c r="R384" s="20" t="str">
        <f t="shared" si="40"/>
        <v/>
      </c>
      <c r="S384" s="20" t="str">
        <f t="shared" si="41"/>
        <v/>
      </c>
    </row>
    <row r="385" spans="1:19" x14ac:dyDescent="0.2">
      <c r="A385" s="10" t="str">
        <f>IF(J384="","",IF(OR(A384&gt;=nper,ROUND(J384,2)&lt;=0),"",A384+1))</f>
        <v/>
      </c>
      <c r="B385" s="11" t="str">
        <f>IF(A385="","",IF(OR(periods_per_year=26,periods_per_year=52),IF(periods_per_year=26,IF(A385=1,fpdate,B384+14),IF(periods_per_year=52,IF(A385=1,fpdate,B384+7),"n/a")),IF(periods_per_year=24,DATE(YEAR(fpdate),MONTH(fpdate)+(A385-1)/2+IF(AND(DAY(fpdate)&gt;=15,MOD(A385,2)=0),1,0),IF(MOD(A385,2)=0,IF(DAY(fpdate)&gt;=15,DAY(fpdate)-14,DAY(fpdate)+14),DAY(fpdate))),IF(DAY(DATE(YEAR(fpdate),MONTH(fpdate)+A385-1,DAY(fpdate)))&lt;&gt;DAY(fpdate),DATE(YEAR(fpdate),MONTH(fpdate)+A385,0),DATE(YEAR(fpdate),MONTH(fpdate)+A385-1,DAY(fpdate))))))</f>
        <v/>
      </c>
      <c r="C385" s="15" t="str">
        <f>IF(A385="","",IF(MOD(A385,periods_per_year)=0,A385/periods_per_year,""))</f>
        <v/>
      </c>
      <c r="D385" s="12" t="str">
        <f>IF(A385="","",IF(variable,IF(OR(A385=1,A385&lt;$I$18*periods_per_year),start_rate,MIN($I$19,IF(MOD(A385-1,$I$21)=0,MAX($I$20,D384+$I$22),D384))),start_rate))</f>
        <v/>
      </c>
      <c r="E385" s="13" t="str">
        <f>IF(A385="","",ROUND((((1+D385/CP)^(CP/periods_per_year))-1)*J384,2))</f>
        <v/>
      </c>
      <c r="F385" s="13" t="str">
        <f>IF(A385="","",IF(A385=nper,J384+E385,MIN(J384+E385,IF(D385=D384,F384,IF($E$8="Acc Bi-Weekly",ROUND((-PMT(((1+D385/CP)^(CP/12))-1,(nper-A385+1)*12/26,J384))/2,2),IF($E$8="Acc Weekly",ROUND((-PMT(((1+D385/CP)^(CP/12))-1,(nper-A385+1)*12/52,J384))/4,2),ROUND(-PMT(((1+D385/CP)^(CP/periods_per_year))-1,nper-A385+1,J384),2)))))))</f>
        <v/>
      </c>
      <c r="G385" s="13" t="str">
        <f>IF(OR(A385="",A385&lt;$X$2),"",IF(J384&lt;=F385,0,IF(IF(AND(A385&gt;=$X$2,MOD(A385-$X$2,int)=0),$X$3,0)+F385&gt;=J384+E385,J384+E385-F385,IF(AND(A385&gt;=$X$2,MOD(A385-$X$2,int)=0),$X$3,0)+IF(IF(AND(A385&gt;=$X$2,MOD(A385-$X$2,int)=0),$X$3,0)+IF(MOD(A385-$X$6,periods_per_year)=0,$X$5,0)+F385&lt;J384+E385,IF(MOD(A385-$X$6,periods_per_year)=0,$X$5,0),J384+E385-IF(AND(A385&gt;=$X$2,MOD(A385-$X$2,int)=0),$X$3,0)-F385))))</f>
        <v/>
      </c>
      <c r="H385" s="14"/>
      <c r="I385" s="13" t="str">
        <f>IF(A385="","",F385-E385+H385+IF(G385="",0,G385))</f>
        <v/>
      </c>
      <c r="J385" s="13" t="str">
        <f>IF(A385="","",J384-I385)</f>
        <v/>
      </c>
      <c r="M385" s="17" t="str">
        <f>IF(S384="","",IF(OR(M384&gt;=nper,ROUND(S384,2)&lt;=0),"",M384+1))</f>
        <v/>
      </c>
      <c r="N385" s="18" t="str">
        <f>IF(M385="","",IF(OR(periods_per_year=26,periods_per_year=52),IF(periods_per_year=26,IF(M385=1,fpdate,N384+14),IF(periods_per_year=52,IF(M385=1,fpdate,N384+7),"n/a")),IF(periods_per_year=24,DATE(YEAR(fpdate),MONTH(fpdate)+(M385-1)/2+IF(AND(DAY(fpdate)&gt;=15,MOD(M385,2)=0),1,0),IF(MOD(M385,2)=0,IF(DAY(fpdate)&gt;=15,DAY(fpdate)-14,DAY(fpdate)+14),DAY(fpdate))),IF(DAY(DATE(YEAR(fpdate),MONTH(fpdate)+M385-1,DAY(fpdate)))&lt;&gt;DAY(fpdate),DATE(YEAR(fpdate),MONTH(fpdate)+M385,0),DATE(YEAR(fpdate),MONTH(fpdate)+M385-1,DAY(fpdate))))))</f>
        <v/>
      </c>
      <c r="O385" s="19" t="str">
        <f>IF(M385="","",IF(variable,IF(M385&lt;MortgageCalculator!$I$18*periods_per_year,start_rate,IF(MortgageCalculator!$I$22&gt;=0,MIN(MortgageCalculator!$I$19,start_rate+MortgageCalculator!$I$22*ROUNDUP((M385-MortgageCalculator!$I$18*periods_per_year)/MortgageCalculator!$I$21,0)),MAX(MortgageCalculator!$I$20,start_rate+MortgageCalculator!$I$22*ROUNDUP((M385-MortgageCalculator!$I$18*periods_per_year)/MortgageCalculator!$I$21,0)))),start_rate))</f>
        <v/>
      </c>
      <c r="P385" s="20" t="str">
        <f>IF(M385="","",ROUND((((1+O385/CP)^(CP/periods_per_year))-1)*S384,2))</f>
        <v/>
      </c>
      <c r="Q385" s="20" t="str">
        <f>IF(M385="","",IF(M385=nper,S384+P385,MIN(S384+P385,IF(O385=O384,Q384,ROUND(-PMT(((1+O385/CP)^(CP/periods_per_year))-1,nper-M385+1,S384),2)))))</f>
        <v/>
      </c>
      <c r="R385" s="20" t="str">
        <f t="shared" si="40"/>
        <v/>
      </c>
      <c r="S385" s="20" t="str">
        <f t="shared" si="41"/>
        <v/>
      </c>
    </row>
    <row r="386" spans="1:19" x14ac:dyDescent="0.2">
      <c r="A386" s="10" t="str">
        <f>IF(J385="","",IF(OR(A385&gt;=nper,ROUND(J385,2)&lt;=0),"",A385+1))</f>
        <v/>
      </c>
      <c r="B386" s="11" t="str">
        <f>IF(A386="","",IF(OR(periods_per_year=26,periods_per_year=52),IF(periods_per_year=26,IF(A386=1,fpdate,B385+14),IF(periods_per_year=52,IF(A386=1,fpdate,B385+7),"n/a")),IF(periods_per_year=24,DATE(YEAR(fpdate),MONTH(fpdate)+(A386-1)/2+IF(AND(DAY(fpdate)&gt;=15,MOD(A386,2)=0),1,0),IF(MOD(A386,2)=0,IF(DAY(fpdate)&gt;=15,DAY(fpdate)-14,DAY(fpdate)+14),DAY(fpdate))),IF(DAY(DATE(YEAR(fpdate),MONTH(fpdate)+A386-1,DAY(fpdate)))&lt;&gt;DAY(fpdate),DATE(YEAR(fpdate),MONTH(fpdate)+A386,0),DATE(YEAR(fpdate),MONTH(fpdate)+A386-1,DAY(fpdate))))))</f>
        <v/>
      </c>
      <c r="C386" s="15" t="str">
        <f>IF(A386="","",IF(MOD(A386,periods_per_year)=0,A386/periods_per_year,""))</f>
        <v/>
      </c>
      <c r="D386" s="12" t="str">
        <f>IF(A386="","",IF(variable,IF(OR(A386=1,A386&lt;$I$18*periods_per_year),start_rate,MIN($I$19,IF(MOD(A386-1,$I$21)=0,MAX($I$20,D385+$I$22),D385))),start_rate))</f>
        <v/>
      </c>
      <c r="E386" s="13" t="str">
        <f>IF(A386="","",ROUND((((1+D386/CP)^(CP/periods_per_year))-1)*J385,2))</f>
        <v/>
      </c>
      <c r="F386" s="13" t="str">
        <f>IF(A386="","",IF(A386=nper,J385+E386,MIN(J385+E386,IF(D386=D385,F385,IF($E$8="Acc Bi-Weekly",ROUND((-PMT(((1+D386/CP)^(CP/12))-1,(nper-A386+1)*12/26,J385))/2,2),IF($E$8="Acc Weekly",ROUND((-PMT(((1+D386/CP)^(CP/12))-1,(nper-A386+1)*12/52,J385))/4,2),ROUND(-PMT(((1+D386/CP)^(CP/periods_per_year))-1,nper-A386+1,J385),2)))))))</f>
        <v/>
      </c>
      <c r="G386" s="13" t="str">
        <f>IF(OR(A386="",A386&lt;$X$2),"",IF(J385&lt;=F386,0,IF(IF(AND(A386&gt;=$X$2,MOD(A386-$X$2,int)=0),$X$3,0)+F386&gt;=J385+E386,J385+E386-F386,IF(AND(A386&gt;=$X$2,MOD(A386-$X$2,int)=0),$X$3,0)+IF(IF(AND(A386&gt;=$X$2,MOD(A386-$X$2,int)=0),$X$3,0)+IF(MOD(A386-$X$6,periods_per_year)=0,$X$5,0)+F386&lt;J385+E386,IF(MOD(A386-$X$6,periods_per_year)=0,$X$5,0),J385+E386-IF(AND(A386&gt;=$X$2,MOD(A386-$X$2,int)=0),$X$3,0)-F386))))</f>
        <v/>
      </c>
      <c r="H386" s="14"/>
      <c r="I386" s="13" t="str">
        <f>IF(A386="","",F386-E386+H386+IF(G386="",0,G386))</f>
        <v/>
      </c>
      <c r="J386" s="13" t="str">
        <f>IF(A386="","",J385-I386)</f>
        <v/>
      </c>
      <c r="M386" s="17" t="str">
        <f>IF(S385="","",IF(OR(M385&gt;=nper,ROUND(S385,2)&lt;=0),"",M385+1))</f>
        <v/>
      </c>
      <c r="N386" s="18" t="str">
        <f>IF(M386="","",IF(OR(periods_per_year=26,periods_per_year=52),IF(periods_per_year=26,IF(M386=1,fpdate,N385+14),IF(periods_per_year=52,IF(M386=1,fpdate,N385+7),"n/a")),IF(periods_per_year=24,DATE(YEAR(fpdate),MONTH(fpdate)+(M386-1)/2+IF(AND(DAY(fpdate)&gt;=15,MOD(M386,2)=0),1,0),IF(MOD(M386,2)=0,IF(DAY(fpdate)&gt;=15,DAY(fpdate)-14,DAY(fpdate)+14),DAY(fpdate))),IF(DAY(DATE(YEAR(fpdate),MONTH(fpdate)+M386-1,DAY(fpdate)))&lt;&gt;DAY(fpdate),DATE(YEAR(fpdate),MONTH(fpdate)+M386,0),DATE(YEAR(fpdate),MONTH(fpdate)+M386-1,DAY(fpdate))))))</f>
        <v/>
      </c>
      <c r="O386" s="19" t="str">
        <f>IF(M386="","",IF(variable,IF(M386&lt;MortgageCalculator!$I$18*periods_per_year,start_rate,IF(MortgageCalculator!$I$22&gt;=0,MIN(MortgageCalculator!$I$19,start_rate+MortgageCalculator!$I$22*ROUNDUP((M386-MortgageCalculator!$I$18*periods_per_year)/MortgageCalculator!$I$21,0)),MAX(MortgageCalculator!$I$20,start_rate+MortgageCalculator!$I$22*ROUNDUP((M386-MortgageCalculator!$I$18*periods_per_year)/MortgageCalculator!$I$21,0)))),start_rate))</f>
        <v/>
      </c>
      <c r="P386" s="20" t="str">
        <f>IF(M386="","",ROUND((((1+O386/CP)^(CP/periods_per_year))-1)*S385,2))</f>
        <v/>
      </c>
      <c r="Q386" s="20" t="str">
        <f>IF(M386="","",IF(M386=nper,S385+P386,MIN(S385+P386,IF(O386=O385,Q385,ROUND(-PMT(((1+O386/CP)^(CP/periods_per_year))-1,nper-M386+1,S385),2)))))</f>
        <v/>
      </c>
      <c r="R386" s="20" t="str">
        <f t="shared" si="40"/>
        <v/>
      </c>
      <c r="S386" s="20" t="str">
        <f t="shared" si="41"/>
        <v/>
      </c>
    </row>
    <row r="387" spans="1:19" x14ac:dyDescent="0.2">
      <c r="A387" s="10" t="str">
        <f>IF(J386="","",IF(OR(A386&gt;=nper,ROUND(J386,2)&lt;=0),"",A386+1))</f>
        <v/>
      </c>
      <c r="B387" s="11" t="str">
        <f>IF(A387="","",IF(OR(periods_per_year=26,periods_per_year=52),IF(periods_per_year=26,IF(A387=1,fpdate,B386+14),IF(periods_per_year=52,IF(A387=1,fpdate,B386+7),"n/a")),IF(periods_per_year=24,DATE(YEAR(fpdate),MONTH(fpdate)+(A387-1)/2+IF(AND(DAY(fpdate)&gt;=15,MOD(A387,2)=0),1,0),IF(MOD(A387,2)=0,IF(DAY(fpdate)&gt;=15,DAY(fpdate)-14,DAY(fpdate)+14),DAY(fpdate))),IF(DAY(DATE(YEAR(fpdate),MONTH(fpdate)+A387-1,DAY(fpdate)))&lt;&gt;DAY(fpdate),DATE(YEAR(fpdate),MONTH(fpdate)+A387,0),DATE(YEAR(fpdate),MONTH(fpdate)+A387-1,DAY(fpdate))))))</f>
        <v/>
      </c>
      <c r="C387" s="15" t="str">
        <f>IF(A387="","",IF(MOD(A387,periods_per_year)=0,A387/periods_per_year,""))</f>
        <v/>
      </c>
      <c r="D387" s="12" t="str">
        <f>IF(A387="","",IF(variable,IF(OR(A387=1,A387&lt;$I$18*periods_per_year),start_rate,MIN($I$19,IF(MOD(A387-1,$I$21)=0,MAX($I$20,D386+$I$22),D386))),start_rate))</f>
        <v/>
      </c>
      <c r="E387" s="13" t="str">
        <f>IF(A387="","",ROUND((((1+D387/CP)^(CP/periods_per_year))-1)*J386,2))</f>
        <v/>
      </c>
      <c r="F387" s="13" t="str">
        <f>IF(A387="","",IF(A387=nper,J386+E387,MIN(J386+E387,IF(D387=D386,F386,IF($E$8="Acc Bi-Weekly",ROUND((-PMT(((1+D387/CP)^(CP/12))-1,(nper-A387+1)*12/26,J386))/2,2),IF($E$8="Acc Weekly",ROUND((-PMT(((1+D387/CP)^(CP/12))-1,(nper-A387+1)*12/52,J386))/4,2),ROUND(-PMT(((1+D387/CP)^(CP/periods_per_year))-1,nper-A387+1,J386),2)))))))</f>
        <v/>
      </c>
      <c r="G387" s="13" t="str">
        <f>IF(OR(A387="",A387&lt;$X$2),"",IF(J386&lt;=F387,0,IF(IF(AND(A387&gt;=$X$2,MOD(A387-$X$2,int)=0),$X$3,0)+F387&gt;=J386+E387,J386+E387-F387,IF(AND(A387&gt;=$X$2,MOD(A387-$X$2,int)=0),$X$3,0)+IF(IF(AND(A387&gt;=$X$2,MOD(A387-$X$2,int)=0),$X$3,0)+IF(MOD(A387-$X$6,periods_per_year)=0,$X$5,0)+F387&lt;J386+E387,IF(MOD(A387-$X$6,periods_per_year)=0,$X$5,0),J386+E387-IF(AND(A387&gt;=$X$2,MOD(A387-$X$2,int)=0),$X$3,0)-F387))))</f>
        <v/>
      </c>
      <c r="H387" s="14"/>
      <c r="I387" s="13" t="str">
        <f>IF(A387="","",F387-E387+H387+IF(G387="",0,G387))</f>
        <v/>
      </c>
      <c r="J387" s="13" t="str">
        <f>IF(A387="","",J386-I387)</f>
        <v/>
      </c>
      <c r="M387" s="17" t="str">
        <f>IF(S386="","",IF(OR(M386&gt;=nper,ROUND(S386,2)&lt;=0),"",M386+1))</f>
        <v/>
      </c>
      <c r="N387" s="18" t="str">
        <f>IF(M387="","",IF(OR(periods_per_year=26,periods_per_year=52),IF(periods_per_year=26,IF(M387=1,fpdate,N386+14),IF(periods_per_year=52,IF(M387=1,fpdate,N386+7),"n/a")),IF(periods_per_year=24,DATE(YEAR(fpdate),MONTH(fpdate)+(M387-1)/2+IF(AND(DAY(fpdate)&gt;=15,MOD(M387,2)=0),1,0),IF(MOD(M387,2)=0,IF(DAY(fpdate)&gt;=15,DAY(fpdate)-14,DAY(fpdate)+14),DAY(fpdate))),IF(DAY(DATE(YEAR(fpdate),MONTH(fpdate)+M387-1,DAY(fpdate)))&lt;&gt;DAY(fpdate),DATE(YEAR(fpdate),MONTH(fpdate)+M387,0),DATE(YEAR(fpdate),MONTH(fpdate)+M387-1,DAY(fpdate))))))</f>
        <v/>
      </c>
      <c r="O387" s="19" t="str">
        <f>IF(M387="","",IF(variable,IF(M387&lt;MortgageCalculator!$I$18*periods_per_year,start_rate,IF(MortgageCalculator!$I$22&gt;=0,MIN(MortgageCalculator!$I$19,start_rate+MortgageCalculator!$I$22*ROUNDUP((M387-MortgageCalculator!$I$18*periods_per_year)/MortgageCalculator!$I$21,0)),MAX(MortgageCalculator!$I$20,start_rate+MortgageCalculator!$I$22*ROUNDUP((M387-MortgageCalculator!$I$18*periods_per_year)/MortgageCalculator!$I$21,0)))),start_rate))</f>
        <v/>
      </c>
      <c r="P387" s="20" t="str">
        <f>IF(M387="","",ROUND((((1+O387/CP)^(CP/periods_per_year))-1)*S386,2))</f>
        <v/>
      </c>
      <c r="Q387" s="20" t="str">
        <f>IF(M387="","",IF(M387=nper,S386+P387,MIN(S386+P387,IF(O387=O386,Q386,ROUND(-PMT(((1+O387/CP)^(CP/periods_per_year))-1,nper-M387+1,S386),2)))))</f>
        <v/>
      </c>
      <c r="R387" s="20" t="str">
        <f t="shared" si="40"/>
        <v/>
      </c>
      <c r="S387" s="20" t="str">
        <f t="shared" si="41"/>
        <v/>
      </c>
    </row>
    <row r="388" spans="1:19" x14ac:dyDescent="0.2">
      <c r="A388" s="10" t="str">
        <f>IF(J387="","",IF(OR(A387&gt;=nper,ROUND(J387,2)&lt;=0),"",A387+1))</f>
        <v/>
      </c>
      <c r="B388" s="11" t="str">
        <f>IF(A388="","",IF(OR(periods_per_year=26,periods_per_year=52),IF(periods_per_year=26,IF(A388=1,fpdate,B387+14),IF(periods_per_year=52,IF(A388=1,fpdate,B387+7),"n/a")),IF(periods_per_year=24,DATE(YEAR(fpdate),MONTH(fpdate)+(A388-1)/2+IF(AND(DAY(fpdate)&gt;=15,MOD(A388,2)=0),1,0),IF(MOD(A388,2)=0,IF(DAY(fpdate)&gt;=15,DAY(fpdate)-14,DAY(fpdate)+14),DAY(fpdate))),IF(DAY(DATE(YEAR(fpdate),MONTH(fpdate)+A388-1,DAY(fpdate)))&lt;&gt;DAY(fpdate),DATE(YEAR(fpdate),MONTH(fpdate)+A388,0),DATE(YEAR(fpdate),MONTH(fpdate)+A388-1,DAY(fpdate))))))</f>
        <v/>
      </c>
      <c r="C388" s="15" t="str">
        <f>IF(A388="","",IF(MOD(A388,periods_per_year)=0,A388/periods_per_year,""))</f>
        <v/>
      </c>
      <c r="D388" s="12" t="str">
        <f>IF(A388="","",IF(variable,IF(OR(A388=1,A388&lt;$I$18*periods_per_year),start_rate,MIN($I$19,IF(MOD(A388-1,$I$21)=0,MAX($I$20,D387+$I$22),D387))),start_rate))</f>
        <v/>
      </c>
      <c r="E388" s="13" t="str">
        <f>IF(A388="","",ROUND((((1+D388/CP)^(CP/periods_per_year))-1)*J387,2))</f>
        <v/>
      </c>
      <c r="F388" s="13" t="str">
        <f>IF(A388="","",IF(A388=nper,J387+E388,MIN(J387+E388,IF(D388=D387,F387,IF($E$8="Acc Bi-Weekly",ROUND((-PMT(((1+D388/CP)^(CP/12))-1,(nper-A388+1)*12/26,J387))/2,2),IF($E$8="Acc Weekly",ROUND((-PMT(((1+D388/CP)^(CP/12))-1,(nper-A388+1)*12/52,J387))/4,2),ROUND(-PMT(((1+D388/CP)^(CP/periods_per_year))-1,nper-A388+1,J387),2)))))))</f>
        <v/>
      </c>
      <c r="G388" s="13" t="str">
        <f>IF(OR(A388="",A388&lt;$X$2),"",IF(J387&lt;=F388,0,IF(IF(AND(A388&gt;=$X$2,MOD(A388-$X$2,int)=0),$X$3,0)+F388&gt;=J387+E388,J387+E388-F388,IF(AND(A388&gt;=$X$2,MOD(A388-$X$2,int)=0),$X$3,0)+IF(IF(AND(A388&gt;=$X$2,MOD(A388-$X$2,int)=0),$X$3,0)+IF(MOD(A388-$X$6,periods_per_year)=0,$X$5,0)+F388&lt;J387+E388,IF(MOD(A388-$X$6,periods_per_year)=0,$X$5,0),J387+E388-IF(AND(A388&gt;=$X$2,MOD(A388-$X$2,int)=0),$X$3,0)-F388))))</f>
        <v/>
      </c>
      <c r="H388" s="14"/>
      <c r="I388" s="13" t="str">
        <f>IF(A388="","",F388-E388+H388+IF(G388="",0,G388))</f>
        <v/>
      </c>
      <c r="J388" s="13" t="str">
        <f>IF(A388="","",J387-I388)</f>
        <v/>
      </c>
      <c r="M388" s="17" t="str">
        <f>IF(S387="","",IF(OR(M387&gt;=nper,ROUND(S387,2)&lt;=0),"",M387+1))</f>
        <v/>
      </c>
      <c r="N388" s="18" t="str">
        <f>IF(M388="","",IF(OR(periods_per_year=26,periods_per_year=52),IF(periods_per_year=26,IF(M388=1,fpdate,N387+14),IF(periods_per_year=52,IF(M388=1,fpdate,N387+7),"n/a")),IF(periods_per_year=24,DATE(YEAR(fpdate),MONTH(fpdate)+(M388-1)/2+IF(AND(DAY(fpdate)&gt;=15,MOD(M388,2)=0),1,0),IF(MOD(M388,2)=0,IF(DAY(fpdate)&gt;=15,DAY(fpdate)-14,DAY(fpdate)+14),DAY(fpdate))),IF(DAY(DATE(YEAR(fpdate),MONTH(fpdate)+M388-1,DAY(fpdate)))&lt;&gt;DAY(fpdate),DATE(YEAR(fpdate),MONTH(fpdate)+M388,0),DATE(YEAR(fpdate),MONTH(fpdate)+M388-1,DAY(fpdate))))))</f>
        <v/>
      </c>
      <c r="O388" s="19" t="str">
        <f>IF(M388="","",IF(variable,IF(M388&lt;MortgageCalculator!$I$18*periods_per_year,start_rate,IF(MortgageCalculator!$I$22&gt;=0,MIN(MortgageCalculator!$I$19,start_rate+MortgageCalculator!$I$22*ROUNDUP((M388-MortgageCalculator!$I$18*periods_per_year)/MortgageCalculator!$I$21,0)),MAX(MortgageCalculator!$I$20,start_rate+MortgageCalculator!$I$22*ROUNDUP((M388-MortgageCalculator!$I$18*periods_per_year)/MortgageCalculator!$I$21,0)))),start_rate))</f>
        <v/>
      </c>
      <c r="P388" s="20" t="str">
        <f>IF(M388="","",ROUND((((1+O388/CP)^(CP/periods_per_year))-1)*S387,2))</f>
        <v/>
      </c>
      <c r="Q388" s="20" t="str">
        <f>IF(M388="","",IF(M388=nper,S387+P388,MIN(S387+P388,IF(O388=O387,Q387,ROUND(-PMT(((1+O388/CP)^(CP/periods_per_year))-1,nper-M388+1,S387),2)))))</f>
        <v/>
      </c>
      <c r="R388" s="20" t="str">
        <f t="shared" si="40"/>
        <v/>
      </c>
      <c r="S388" s="20" t="str">
        <f t="shared" si="41"/>
        <v/>
      </c>
    </row>
    <row r="389" spans="1:19" x14ac:dyDescent="0.2">
      <c r="A389" s="10" t="str">
        <f>IF(J388="","",IF(OR(A388&gt;=nper,ROUND(J388,2)&lt;=0),"",A388+1))</f>
        <v/>
      </c>
      <c r="B389" s="11" t="str">
        <f>IF(A389="","",IF(OR(periods_per_year=26,periods_per_year=52),IF(periods_per_year=26,IF(A389=1,fpdate,B388+14),IF(periods_per_year=52,IF(A389=1,fpdate,B388+7),"n/a")),IF(periods_per_year=24,DATE(YEAR(fpdate),MONTH(fpdate)+(A389-1)/2+IF(AND(DAY(fpdate)&gt;=15,MOD(A389,2)=0),1,0),IF(MOD(A389,2)=0,IF(DAY(fpdate)&gt;=15,DAY(fpdate)-14,DAY(fpdate)+14),DAY(fpdate))),IF(DAY(DATE(YEAR(fpdate),MONTH(fpdate)+A389-1,DAY(fpdate)))&lt;&gt;DAY(fpdate),DATE(YEAR(fpdate),MONTH(fpdate)+A389,0),DATE(YEAR(fpdate),MONTH(fpdate)+A389-1,DAY(fpdate))))))</f>
        <v/>
      </c>
      <c r="C389" s="15" t="str">
        <f>IF(A389="","",IF(MOD(A389,periods_per_year)=0,A389/periods_per_year,""))</f>
        <v/>
      </c>
      <c r="D389" s="12" t="str">
        <f>IF(A389="","",IF(variable,IF(OR(A389=1,A389&lt;$I$18*periods_per_year),start_rate,MIN($I$19,IF(MOD(A389-1,$I$21)=0,MAX($I$20,D388+$I$22),D388))),start_rate))</f>
        <v/>
      </c>
      <c r="E389" s="13" t="str">
        <f>IF(A389="","",ROUND((((1+D389/CP)^(CP/periods_per_year))-1)*J388,2))</f>
        <v/>
      </c>
      <c r="F389" s="13" t="str">
        <f>IF(A389="","",IF(A389=nper,J388+E389,MIN(J388+E389,IF(D389=D388,F388,IF($E$8="Acc Bi-Weekly",ROUND((-PMT(((1+D389/CP)^(CP/12))-1,(nper-A389+1)*12/26,J388))/2,2),IF($E$8="Acc Weekly",ROUND((-PMT(((1+D389/CP)^(CP/12))-1,(nper-A389+1)*12/52,J388))/4,2),ROUND(-PMT(((1+D389/CP)^(CP/periods_per_year))-1,nper-A389+1,J388),2)))))))</f>
        <v/>
      </c>
      <c r="G389" s="13" t="str">
        <f>IF(OR(A389="",A389&lt;$X$2),"",IF(J388&lt;=F389,0,IF(IF(AND(A389&gt;=$X$2,MOD(A389-$X$2,int)=0),$X$3,0)+F389&gt;=J388+E389,J388+E389-F389,IF(AND(A389&gt;=$X$2,MOD(A389-$X$2,int)=0),$X$3,0)+IF(IF(AND(A389&gt;=$X$2,MOD(A389-$X$2,int)=0),$X$3,0)+IF(MOD(A389-$X$6,periods_per_year)=0,$X$5,0)+F389&lt;J388+E389,IF(MOD(A389-$X$6,periods_per_year)=0,$X$5,0),J388+E389-IF(AND(A389&gt;=$X$2,MOD(A389-$X$2,int)=0),$X$3,0)-F389))))</f>
        <v/>
      </c>
      <c r="H389" s="14"/>
      <c r="I389" s="13" t="str">
        <f>IF(A389="","",F389-E389+H389+IF(G389="",0,G389))</f>
        <v/>
      </c>
      <c r="J389" s="13" t="str">
        <f>IF(A389="","",J388-I389)</f>
        <v/>
      </c>
      <c r="M389" s="17" t="str">
        <f>IF(S388="","",IF(OR(M388&gt;=nper,ROUND(S388,2)&lt;=0),"",M388+1))</f>
        <v/>
      </c>
      <c r="N389" s="18" t="str">
        <f>IF(M389="","",IF(OR(periods_per_year=26,periods_per_year=52),IF(periods_per_year=26,IF(M389=1,fpdate,N388+14),IF(periods_per_year=52,IF(M389=1,fpdate,N388+7),"n/a")),IF(periods_per_year=24,DATE(YEAR(fpdate),MONTH(fpdate)+(M389-1)/2+IF(AND(DAY(fpdate)&gt;=15,MOD(M389,2)=0),1,0),IF(MOD(M389,2)=0,IF(DAY(fpdate)&gt;=15,DAY(fpdate)-14,DAY(fpdate)+14),DAY(fpdate))),IF(DAY(DATE(YEAR(fpdate),MONTH(fpdate)+M389-1,DAY(fpdate)))&lt;&gt;DAY(fpdate),DATE(YEAR(fpdate),MONTH(fpdate)+M389,0),DATE(YEAR(fpdate),MONTH(fpdate)+M389-1,DAY(fpdate))))))</f>
        <v/>
      </c>
      <c r="O389" s="19" t="str">
        <f>IF(M389="","",IF(variable,IF(M389&lt;MortgageCalculator!$I$18*periods_per_year,start_rate,IF(MortgageCalculator!$I$22&gt;=0,MIN(MortgageCalculator!$I$19,start_rate+MortgageCalculator!$I$22*ROUNDUP((M389-MortgageCalculator!$I$18*periods_per_year)/MortgageCalculator!$I$21,0)),MAX(MortgageCalculator!$I$20,start_rate+MortgageCalculator!$I$22*ROUNDUP((M389-MortgageCalculator!$I$18*periods_per_year)/MortgageCalculator!$I$21,0)))),start_rate))</f>
        <v/>
      </c>
      <c r="P389" s="20" t="str">
        <f>IF(M389="","",ROUND((((1+O389/CP)^(CP/periods_per_year))-1)*S388,2))</f>
        <v/>
      </c>
      <c r="Q389" s="20" t="str">
        <f>IF(M389="","",IF(M389=nper,S388+P389,MIN(S388+P389,IF(O389=O388,Q388,ROUND(-PMT(((1+O389/CP)^(CP/periods_per_year))-1,nper-M389+1,S388),2)))))</f>
        <v/>
      </c>
      <c r="R389" s="20" t="str">
        <f t="shared" si="40"/>
        <v/>
      </c>
      <c r="S389" s="20" t="str">
        <f t="shared" si="41"/>
        <v/>
      </c>
    </row>
    <row r="390" spans="1:19" x14ac:dyDescent="0.2">
      <c r="A390" s="10" t="str">
        <f>IF(J389="","",IF(OR(A389&gt;=nper,ROUND(J389,2)&lt;=0),"",A389+1))</f>
        <v/>
      </c>
      <c r="B390" s="11" t="str">
        <f>IF(A390="","",IF(OR(periods_per_year=26,periods_per_year=52),IF(periods_per_year=26,IF(A390=1,fpdate,B389+14),IF(periods_per_year=52,IF(A390=1,fpdate,B389+7),"n/a")),IF(periods_per_year=24,DATE(YEAR(fpdate),MONTH(fpdate)+(A390-1)/2+IF(AND(DAY(fpdate)&gt;=15,MOD(A390,2)=0),1,0),IF(MOD(A390,2)=0,IF(DAY(fpdate)&gt;=15,DAY(fpdate)-14,DAY(fpdate)+14),DAY(fpdate))),IF(DAY(DATE(YEAR(fpdate),MONTH(fpdate)+A390-1,DAY(fpdate)))&lt;&gt;DAY(fpdate),DATE(YEAR(fpdate),MONTH(fpdate)+A390,0),DATE(YEAR(fpdate),MONTH(fpdate)+A390-1,DAY(fpdate))))))</f>
        <v/>
      </c>
      <c r="C390" s="15" t="str">
        <f>IF(A390="","",IF(MOD(A390,periods_per_year)=0,A390/periods_per_year,""))</f>
        <v/>
      </c>
      <c r="D390" s="12" t="str">
        <f>IF(A390="","",IF(variable,IF(OR(A390=1,A390&lt;$I$18*periods_per_year),start_rate,MIN($I$19,IF(MOD(A390-1,$I$21)=0,MAX($I$20,D389+$I$22),D389))),start_rate))</f>
        <v/>
      </c>
      <c r="E390" s="13" t="str">
        <f>IF(A390="","",ROUND((((1+D390/CP)^(CP/periods_per_year))-1)*J389,2))</f>
        <v/>
      </c>
      <c r="F390" s="13" t="str">
        <f>IF(A390="","",IF(A390=nper,J389+E390,MIN(J389+E390,IF(D390=D389,F389,IF($E$8="Acc Bi-Weekly",ROUND((-PMT(((1+D390/CP)^(CP/12))-1,(nper-A390+1)*12/26,J389))/2,2),IF($E$8="Acc Weekly",ROUND((-PMT(((1+D390/CP)^(CP/12))-1,(nper-A390+1)*12/52,J389))/4,2),ROUND(-PMT(((1+D390/CP)^(CP/periods_per_year))-1,nper-A390+1,J389),2)))))))</f>
        <v/>
      </c>
      <c r="G390" s="13" t="str">
        <f>IF(OR(A390="",A390&lt;$X$2),"",IF(J389&lt;=F390,0,IF(IF(AND(A390&gt;=$X$2,MOD(A390-$X$2,int)=0),$X$3,0)+F390&gt;=J389+E390,J389+E390-F390,IF(AND(A390&gt;=$X$2,MOD(A390-$X$2,int)=0),$X$3,0)+IF(IF(AND(A390&gt;=$X$2,MOD(A390-$X$2,int)=0),$X$3,0)+IF(MOD(A390-$X$6,periods_per_year)=0,$X$5,0)+F390&lt;J389+E390,IF(MOD(A390-$X$6,periods_per_year)=0,$X$5,0),J389+E390-IF(AND(A390&gt;=$X$2,MOD(A390-$X$2,int)=0),$X$3,0)-F390))))</f>
        <v/>
      </c>
      <c r="H390" s="14"/>
      <c r="I390" s="13" t="str">
        <f>IF(A390="","",F390-E390+H390+IF(G390="",0,G390))</f>
        <v/>
      </c>
      <c r="J390" s="13" t="str">
        <f>IF(A390="","",J389-I390)</f>
        <v/>
      </c>
      <c r="M390" s="17" t="str">
        <f>IF(S389="","",IF(OR(M389&gt;=nper,ROUND(S389,2)&lt;=0),"",M389+1))</f>
        <v/>
      </c>
      <c r="N390" s="18" t="str">
        <f>IF(M390="","",IF(OR(periods_per_year=26,periods_per_year=52),IF(periods_per_year=26,IF(M390=1,fpdate,N389+14),IF(periods_per_year=52,IF(M390=1,fpdate,N389+7),"n/a")),IF(periods_per_year=24,DATE(YEAR(fpdate),MONTH(fpdate)+(M390-1)/2+IF(AND(DAY(fpdate)&gt;=15,MOD(M390,2)=0),1,0),IF(MOD(M390,2)=0,IF(DAY(fpdate)&gt;=15,DAY(fpdate)-14,DAY(fpdate)+14),DAY(fpdate))),IF(DAY(DATE(YEAR(fpdate),MONTH(fpdate)+M390-1,DAY(fpdate)))&lt;&gt;DAY(fpdate),DATE(YEAR(fpdate),MONTH(fpdate)+M390,0),DATE(YEAR(fpdate),MONTH(fpdate)+M390-1,DAY(fpdate))))))</f>
        <v/>
      </c>
      <c r="O390" s="19" t="str">
        <f>IF(M390="","",IF(variable,IF(M390&lt;MortgageCalculator!$I$18*periods_per_year,start_rate,IF(MortgageCalculator!$I$22&gt;=0,MIN(MortgageCalculator!$I$19,start_rate+MortgageCalculator!$I$22*ROUNDUP((M390-MortgageCalculator!$I$18*periods_per_year)/MortgageCalculator!$I$21,0)),MAX(MortgageCalculator!$I$20,start_rate+MortgageCalculator!$I$22*ROUNDUP((M390-MortgageCalculator!$I$18*periods_per_year)/MortgageCalculator!$I$21,0)))),start_rate))</f>
        <v/>
      </c>
      <c r="P390" s="20" t="str">
        <f>IF(M390="","",ROUND((((1+O390/CP)^(CP/periods_per_year))-1)*S389,2))</f>
        <v/>
      </c>
      <c r="Q390" s="20" t="str">
        <f>IF(M390="","",IF(M390=nper,S389+P390,MIN(S389+P390,IF(O390=O389,Q389,ROUND(-PMT(((1+O390/CP)^(CP/periods_per_year))-1,nper-M390+1,S389),2)))))</f>
        <v/>
      </c>
      <c r="R390" s="20" t="str">
        <f t="shared" si="40"/>
        <v/>
      </c>
      <c r="S390" s="20" t="str">
        <f t="shared" si="41"/>
        <v/>
      </c>
    </row>
    <row r="391" spans="1:19" x14ac:dyDescent="0.2">
      <c r="A391" s="10" t="str">
        <f>IF(J390="","",IF(OR(A390&gt;=nper,ROUND(J390,2)&lt;=0),"",A390+1))</f>
        <v/>
      </c>
      <c r="B391" s="11" t="str">
        <f>IF(A391="","",IF(OR(periods_per_year=26,periods_per_year=52),IF(periods_per_year=26,IF(A391=1,fpdate,B390+14),IF(periods_per_year=52,IF(A391=1,fpdate,B390+7),"n/a")),IF(periods_per_year=24,DATE(YEAR(fpdate),MONTH(fpdate)+(A391-1)/2+IF(AND(DAY(fpdate)&gt;=15,MOD(A391,2)=0),1,0),IF(MOD(A391,2)=0,IF(DAY(fpdate)&gt;=15,DAY(fpdate)-14,DAY(fpdate)+14),DAY(fpdate))),IF(DAY(DATE(YEAR(fpdate),MONTH(fpdate)+A391-1,DAY(fpdate)))&lt;&gt;DAY(fpdate),DATE(YEAR(fpdate),MONTH(fpdate)+A391,0),DATE(YEAR(fpdate),MONTH(fpdate)+A391-1,DAY(fpdate))))))</f>
        <v/>
      </c>
      <c r="C391" s="15" t="str">
        <f>IF(A391="","",IF(MOD(A391,periods_per_year)=0,A391/periods_per_year,""))</f>
        <v/>
      </c>
      <c r="D391" s="12" t="str">
        <f>IF(A391="","",IF(variable,IF(OR(A391=1,A391&lt;$I$18*periods_per_year),start_rate,MIN($I$19,IF(MOD(A391-1,$I$21)=0,MAX($I$20,D390+$I$22),D390))),start_rate))</f>
        <v/>
      </c>
      <c r="E391" s="13" t="str">
        <f>IF(A391="","",ROUND((((1+D391/CP)^(CP/periods_per_year))-1)*J390,2))</f>
        <v/>
      </c>
      <c r="F391" s="13" t="str">
        <f>IF(A391="","",IF(A391=nper,J390+E391,MIN(J390+E391,IF(D391=D390,F390,IF($E$8="Acc Bi-Weekly",ROUND((-PMT(((1+D391/CP)^(CP/12))-1,(nper-A391+1)*12/26,J390))/2,2),IF($E$8="Acc Weekly",ROUND((-PMT(((1+D391/CP)^(CP/12))-1,(nper-A391+1)*12/52,J390))/4,2),ROUND(-PMT(((1+D391/CP)^(CP/periods_per_year))-1,nper-A391+1,J390),2)))))))</f>
        <v/>
      </c>
      <c r="G391" s="13" t="str">
        <f>IF(OR(A391="",A391&lt;$X$2),"",IF(J390&lt;=F391,0,IF(IF(AND(A391&gt;=$X$2,MOD(A391-$X$2,int)=0),$X$3,0)+F391&gt;=J390+E391,J390+E391-F391,IF(AND(A391&gt;=$X$2,MOD(A391-$X$2,int)=0),$X$3,0)+IF(IF(AND(A391&gt;=$X$2,MOD(A391-$X$2,int)=0),$X$3,0)+IF(MOD(A391-$X$6,periods_per_year)=0,$X$5,0)+F391&lt;J390+E391,IF(MOD(A391-$X$6,periods_per_year)=0,$X$5,0),J390+E391-IF(AND(A391&gt;=$X$2,MOD(A391-$X$2,int)=0),$X$3,0)-F391))))</f>
        <v/>
      </c>
      <c r="H391" s="14"/>
      <c r="I391" s="13" t="str">
        <f>IF(A391="","",F391-E391+H391+IF(G391="",0,G391))</f>
        <v/>
      </c>
      <c r="J391" s="13" t="str">
        <f>IF(A391="","",J390-I391)</f>
        <v/>
      </c>
      <c r="M391" s="17" t="str">
        <f>IF(S390="","",IF(OR(M390&gt;=nper,ROUND(S390,2)&lt;=0),"",M390+1))</f>
        <v/>
      </c>
      <c r="N391" s="18" t="str">
        <f>IF(M391="","",IF(OR(periods_per_year=26,periods_per_year=52),IF(periods_per_year=26,IF(M391=1,fpdate,N390+14),IF(periods_per_year=52,IF(M391=1,fpdate,N390+7),"n/a")),IF(periods_per_year=24,DATE(YEAR(fpdate),MONTH(fpdate)+(M391-1)/2+IF(AND(DAY(fpdate)&gt;=15,MOD(M391,2)=0),1,0),IF(MOD(M391,2)=0,IF(DAY(fpdate)&gt;=15,DAY(fpdate)-14,DAY(fpdate)+14),DAY(fpdate))),IF(DAY(DATE(YEAR(fpdate),MONTH(fpdate)+M391-1,DAY(fpdate)))&lt;&gt;DAY(fpdate),DATE(YEAR(fpdate),MONTH(fpdate)+M391,0),DATE(YEAR(fpdate),MONTH(fpdate)+M391-1,DAY(fpdate))))))</f>
        <v/>
      </c>
      <c r="O391" s="19" t="str">
        <f>IF(M391="","",IF(variable,IF(M391&lt;MortgageCalculator!$I$18*periods_per_year,start_rate,IF(MortgageCalculator!$I$22&gt;=0,MIN(MortgageCalculator!$I$19,start_rate+MortgageCalculator!$I$22*ROUNDUP((M391-MortgageCalculator!$I$18*periods_per_year)/MortgageCalculator!$I$21,0)),MAX(MortgageCalculator!$I$20,start_rate+MortgageCalculator!$I$22*ROUNDUP((M391-MortgageCalculator!$I$18*periods_per_year)/MortgageCalculator!$I$21,0)))),start_rate))</f>
        <v/>
      </c>
      <c r="P391" s="20" t="str">
        <f>IF(M391="","",ROUND((((1+O391/CP)^(CP/periods_per_year))-1)*S390,2))</f>
        <v/>
      </c>
      <c r="Q391" s="20" t="str">
        <f>IF(M391="","",IF(M391=nper,S390+P391,MIN(S390+P391,IF(O391=O390,Q390,ROUND(-PMT(((1+O391/CP)^(CP/periods_per_year))-1,nper-M391+1,S390),2)))))</f>
        <v/>
      </c>
      <c r="R391" s="20" t="str">
        <f t="shared" si="40"/>
        <v/>
      </c>
      <c r="S391" s="20" t="str">
        <f t="shared" si="41"/>
        <v/>
      </c>
    </row>
    <row r="392" spans="1:19" x14ac:dyDescent="0.2">
      <c r="A392" s="10" t="str">
        <f>IF(J391="","",IF(OR(A391&gt;=nper,ROUND(J391,2)&lt;=0),"",A391+1))</f>
        <v/>
      </c>
      <c r="B392" s="11" t="str">
        <f>IF(A392="","",IF(OR(periods_per_year=26,periods_per_year=52),IF(periods_per_year=26,IF(A392=1,fpdate,B391+14),IF(periods_per_year=52,IF(A392=1,fpdate,B391+7),"n/a")),IF(periods_per_year=24,DATE(YEAR(fpdate),MONTH(fpdate)+(A392-1)/2+IF(AND(DAY(fpdate)&gt;=15,MOD(A392,2)=0),1,0),IF(MOD(A392,2)=0,IF(DAY(fpdate)&gt;=15,DAY(fpdate)-14,DAY(fpdate)+14),DAY(fpdate))),IF(DAY(DATE(YEAR(fpdate),MONTH(fpdate)+A392-1,DAY(fpdate)))&lt;&gt;DAY(fpdate),DATE(YEAR(fpdate),MONTH(fpdate)+A392,0),DATE(YEAR(fpdate),MONTH(fpdate)+A392-1,DAY(fpdate))))))</f>
        <v/>
      </c>
      <c r="C392" s="15" t="str">
        <f>IF(A392="","",IF(MOD(A392,periods_per_year)=0,A392/periods_per_year,""))</f>
        <v/>
      </c>
      <c r="D392" s="12" t="str">
        <f>IF(A392="","",IF(variable,IF(OR(A392=1,A392&lt;$I$18*periods_per_year),start_rate,MIN($I$19,IF(MOD(A392-1,$I$21)=0,MAX($I$20,D391+$I$22),D391))),start_rate))</f>
        <v/>
      </c>
      <c r="E392" s="13" t="str">
        <f>IF(A392="","",ROUND((((1+D392/CP)^(CP/periods_per_year))-1)*J391,2))</f>
        <v/>
      </c>
      <c r="F392" s="13" t="str">
        <f>IF(A392="","",IF(A392=nper,J391+E392,MIN(J391+E392,IF(D392=D391,F391,IF($E$8="Acc Bi-Weekly",ROUND((-PMT(((1+D392/CP)^(CP/12))-1,(nper-A392+1)*12/26,J391))/2,2),IF($E$8="Acc Weekly",ROUND((-PMT(((1+D392/CP)^(CP/12))-1,(nper-A392+1)*12/52,J391))/4,2),ROUND(-PMT(((1+D392/CP)^(CP/periods_per_year))-1,nper-A392+1,J391),2)))))))</f>
        <v/>
      </c>
      <c r="G392" s="13" t="str">
        <f>IF(OR(A392="",A392&lt;$X$2),"",IF(J391&lt;=F392,0,IF(IF(AND(A392&gt;=$X$2,MOD(A392-$X$2,int)=0),$X$3,0)+F392&gt;=J391+E392,J391+E392-F392,IF(AND(A392&gt;=$X$2,MOD(A392-$X$2,int)=0),$X$3,0)+IF(IF(AND(A392&gt;=$X$2,MOD(A392-$X$2,int)=0),$X$3,0)+IF(MOD(A392-$X$6,periods_per_year)=0,$X$5,0)+F392&lt;J391+E392,IF(MOD(A392-$X$6,periods_per_year)=0,$X$5,0),J391+E392-IF(AND(A392&gt;=$X$2,MOD(A392-$X$2,int)=0),$X$3,0)-F392))))</f>
        <v/>
      </c>
      <c r="H392" s="14"/>
      <c r="I392" s="13" t="str">
        <f>IF(A392="","",F392-E392+H392+IF(G392="",0,G392))</f>
        <v/>
      </c>
      <c r="J392" s="13" t="str">
        <f>IF(A392="","",J391-I392)</f>
        <v/>
      </c>
      <c r="M392" s="17" t="str">
        <f>IF(S391="","",IF(OR(M391&gt;=nper,ROUND(S391,2)&lt;=0),"",M391+1))</f>
        <v/>
      </c>
      <c r="N392" s="18" t="str">
        <f>IF(M392="","",IF(OR(periods_per_year=26,periods_per_year=52),IF(periods_per_year=26,IF(M392=1,fpdate,N391+14),IF(periods_per_year=52,IF(M392=1,fpdate,N391+7),"n/a")),IF(periods_per_year=24,DATE(YEAR(fpdate),MONTH(fpdate)+(M392-1)/2+IF(AND(DAY(fpdate)&gt;=15,MOD(M392,2)=0),1,0),IF(MOD(M392,2)=0,IF(DAY(fpdate)&gt;=15,DAY(fpdate)-14,DAY(fpdate)+14),DAY(fpdate))),IF(DAY(DATE(YEAR(fpdate),MONTH(fpdate)+M392-1,DAY(fpdate)))&lt;&gt;DAY(fpdate),DATE(YEAR(fpdate),MONTH(fpdate)+M392,0),DATE(YEAR(fpdate),MONTH(fpdate)+M392-1,DAY(fpdate))))))</f>
        <v/>
      </c>
      <c r="O392" s="19" t="str">
        <f>IF(M392="","",IF(variable,IF(M392&lt;MortgageCalculator!$I$18*periods_per_year,start_rate,IF(MortgageCalculator!$I$22&gt;=0,MIN(MortgageCalculator!$I$19,start_rate+MortgageCalculator!$I$22*ROUNDUP((M392-MortgageCalculator!$I$18*periods_per_year)/MortgageCalculator!$I$21,0)),MAX(MortgageCalculator!$I$20,start_rate+MortgageCalculator!$I$22*ROUNDUP((M392-MortgageCalculator!$I$18*periods_per_year)/MortgageCalculator!$I$21,0)))),start_rate))</f>
        <v/>
      </c>
      <c r="P392" s="20" t="str">
        <f>IF(M392="","",ROUND((((1+O392/CP)^(CP/periods_per_year))-1)*S391,2))</f>
        <v/>
      </c>
      <c r="Q392" s="20" t="str">
        <f>IF(M392="","",IF(M392=nper,S391+P392,MIN(S391+P392,IF(O392=O391,Q391,ROUND(-PMT(((1+O392/CP)^(CP/periods_per_year))-1,nper-M392+1,S391),2)))))</f>
        <v/>
      </c>
      <c r="R392" s="20" t="str">
        <f t="shared" si="40"/>
        <v/>
      </c>
      <c r="S392" s="20" t="str">
        <f t="shared" si="41"/>
        <v/>
      </c>
    </row>
    <row r="393" spans="1:19" x14ac:dyDescent="0.2">
      <c r="A393" s="10" t="str">
        <f>IF(J392="","",IF(OR(A392&gt;=nper,ROUND(J392,2)&lt;=0),"",A392+1))</f>
        <v/>
      </c>
      <c r="B393" s="11" t="str">
        <f>IF(A393="","",IF(OR(periods_per_year=26,periods_per_year=52),IF(periods_per_year=26,IF(A393=1,fpdate,B392+14),IF(periods_per_year=52,IF(A393=1,fpdate,B392+7),"n/a")),IF(periods_per_year=24,DATE(YEAR(fpdate),MONTH(fpdate)+(A393-1)/2+IF(AND(DAY(fpdate)&gt;=15,MOD(A393,2)=0),1,0),IF(MOD(A393,2)=0,IF(DAY(fpdate)&gt;=15,DAY(fpdate)-14,DAY(fpdate)+14),DAY(fpdate))),IF(DAY(DATE(YEAR(fpdate),MONTH(fpdate)+A393-1,DAY(fpdate)))&lt;&gt;DAY(fpdate),DATE(YEAR(fpdate),MONTH(fpdate)+A393,0),DATE(YEAR(fpdate),MONTH(fpdate)+A393-1,DAY(fpdate))))))</f>
        <v/>
      </c>
      <c r="C393" s="15" t="str">
        <f>IF(A393="","",IF(MOD(A393,periods_per_year)=0,A393/periods_per_year,""))</f>
        <v/>
      </c>
      <c r="D393" s="12" t="str">
        <f>IF(A393="","",IF(variable,IF(OR(A393=1,A393&lt;$I$18*periods_per_year),start_rate,MIN($I$19,IF(MOD(A393-1,$I$21)=0,MAX($I$20,D392+$I$22),D392))),start_rate))</f>
        <v/>
      </c>
      <c r="E393" s="13" t="str">
        <f>IF(A393="","",ROUND((((1+D393/CP)^(CP/periods_per_year))-1)*J392,2))</f>
        <v/>
      </c>
      <c r="F393" s="13" t="str">
        <f>IF(A393="","",IF(A393=nper,J392+E393,MIN(J392+E393,IF(D393=D392,F392,IF($E$8="Acc Bi-Weekly",ROUND((-PMT(((1+D393/CP)^(CP/12))-1,(nper-A393+1)*12/26,J392))/2,2),IF($E$8="Acc Weekly",ROUND((-PMT(((1+D393/CP)^(CP/12))-1,(nper-A393+1)*12/52,J392))/4,2),ROUND(-PMT(((1+D393/CP)^(CP/periods_per_year))-1,nper-A393+1,J392),2)))))))</f>
        <v/>
      </c>
      <c r="G393" s="13" t="str">
        <f>IF(OR(A393="",A393&lt;$X$2),"",IF(J392&lt;=F393,0,IF(IF(AND(A393&gt;=$X$2,MOD(A393-$X$2,int)=0),$X$3,0)+F393&gt;=J392+E393,J392+E393-F393,IF(AND(A393&gt;=$X$2,MOD(A393-$X$2,int)=0),$X$3,0)+IF(IF(AND(A393&gt;=$X$2,MOD(A393-$X$2,int)=0),$X$3,0)+IF(MOD(A393-$X$6,periods_per_year)=0,$X$5,0)+F393&lt;J392+E393,IF(MOD(A393-$X$6,periods_per_year)=0,$X$5,0),J392+E393-IF(AND(A393&gt;=$X$2,MOD(A393-$X$2,int)=0),$X$3,0)-F393))))</f>
        <v/>
      </c>
      <c r="H393" s="14"/>
      <c r="I393" s="13" t="str">
        <f>IF(A393="","",F393-E393+H393+IF(G393="",0,G393))</f>
        <v/>
      </c>
      <c r="J393" s="13" t="str">
        <f>IF(A393="","",J392-I393)</f>
        <v/>
      </c>
      <c r="M393" s="17" t="str">
        <f>IF(S392="","",IF(OR(M392&gt;=nper,ROUND(S392,2)&lt;=0),"",M392+1))</f>
        <v/>
      </c>
      <c r="N393" s="18" t="str">
        <f>IF(M393="","",IF(OR(periods_per_year=26,periods_per_year=52),IF(periods_per_year=26,IF(M393=1,fpdate,N392+14),IF(periods_per_year=52,IF(M393=1,fpdate,N392+7),"n/a")),IF(periods_per_year=24,DATE(YEAR(fpdate),MONTH(fpdate)+(M393-1)/2+IF(AND(DAY(fpdate)&gt;=15,MOD(M393,2)=0),1,0),IF(MOD(M393,2)=0,IF(DAY(fpdate)&gt;=15,DAY(fpdate)-14,DAY(fpdate)+14),DAY(fpdate))),IF(DAY(DATE(YEAR(fpdate),MONTH(fpdate)+M393-1,DAY(fpdate)))&lt;&gt;DAY(fpdate),DATE(YEAR(fpdate),MONTH(fpdate)+M393,0),DATE(YEAR(fpdate),MONTH(fpdate)+M393-1,DAY(fpdate))))))</f>
        <v/>
      </c>
      <c r="O393" s="19" t="str">
        <f>IF(M393="","",IF(variable,IF(M393&lt;MortgageCalculator!$I$18*periods_per_year,start_rate,IF(MortgageCalculator!$I$22&gt;=0,MIN(MortgageCalculator!$I$19,start_rate+MortgageCalculator!$I$22*ROUNDUP((M393-MortgageCalculator!$I$18*periods_per_year)/MortgageCalculator!$I$21,0)),MAX(MortgageCalculator!$I$20,start_rate+MortgageCalculator!$I$22*ROUNDUP((M393-MortgageCalculator!$I$18*periods_per_year)/MortgageCalculator!$I$21,0)))),start_rate))</f>
        <v/>
      </c>
      <c r="P393" s="20" t="str">
        <f>IF(M393="","",ROUND((((1+O393/CP)^(CP/periods_per_year))-1)*S392,2))</f>
        <v/>
      </c>
      <c r="Q393" s="20" t="str">
        <f>IF(M393="","",IF(M393=nper,S392+P393,MIN(S392+P393,IF(O393=O392,Q392,ROUND(-PMT(((1+O393/CP)^(CP/periods_per_year))-1,nper-M393+1,S392),2)))))</f>
        <v/>
      </c>
      <c r="R393" s="20" t="str">
        <f t="shared" si="40"/>
        <v/>
      </c>
      <c r="S393" s="20" t="str">
        <f t="shared" si="41"/>
        <v/>
      </c>
    </row>
    <row r="394" spans="1:19" x14ac:dyDescent="0.2">
      <c r="A394" s="10" t="str">
        <f>IF(J393="","",IF(OR(A393&gt;=nper,ROUND(J393,2)&lt;=0),"",A393+1))</f>
        <v/>
      </c>
      <c r="B394" s="11" t="str">
        <f>IF(A394="","",IF(OR(periods_per_year=26,periods_per_year=52),IF(periods_per_year=26,IF(A394=1,fpdate,B393+14),IF(periods_per_year=52,IF(A394=1,fpdate,B393+7),"n/a")),IF(periods_per_year=24,DATE(YEAR(fpdate),MONTH(fpdate)+(A394-1)/2+IF(AND(DAY(fpdate)&gt;=15,MOD(A394,2)=0),1,0),IF(MOD(A394,2)=0,IF(DAY(fpdate)&gt;=15,DAY(fpdate)-14,DAY(fpdate)+14),DAY(fpdate))),IF(DAY(DATE(YEAR(fpdate),MONTH(fpdate)+A394-1,DAY(fpdate)))&lt;&gt;DAY(fpdate),DATE(YEAR(fpdate),MONTH(fpdate)+A394,0),DATE(YEAR(fpdate),MONTH(fpdate)+A394-1,DAY(fpdate))))))</f>
        <v/>
      </c>
      <c r="C394" s="15" t="str">
        <f>IF(A394="","",IF(MOD(A394,periods_per_year)=0,A394/periods_per_year,""))</f>
        <v/>
      </c>
      <c r="D394" s="12" t="str">
        <f>IF(A394="","",IF(variable,IF(OR(A394=1,A394&lt;$I$18*periods_per_year),start_rate,MIN($I$19,IF(MOD(A394-1,$I$21)=0,MAX($I$20,D393+$I$22),D393))),start_rate))</f>
        <v/>
      </c>
      <c r="E394" s="13" t="str">
        <f>IF(A394="","",ROUND((((1+D394/CP)^(CP/periods_per_year))-1)*J393,2))</f>
        <v/>
      </c>
      <c r="F394" s="13" t="str">
        <f>IF(A394="","",IF(A394=nper,J393+E394,MIN(J393+E394,IF(D394=D393,F393,IF($E$8="Acc Bi-Weekly",ROUND((-PMT(((1+D394/CP)^(CP/12))-1,(nper-A394+1)*12/26,J393))/2,2),IF($E$8="Acc Weekly",ROUND((-PMT(((1+D394/CP)^(CP/12))-1,(nper-A394+1)*12/52,J393))/4,2),ROUND(-PMT(((1+D394/CP)^(CP/periods_per_year))-1,nper-A394+1,J393),2)))))))</f>
        <v/>
      </c>
      <c r="G394" s="13" t="str">
        <f>IF(OR(A394="",A394&lt;$X$2),"",IF(J393&lt;=F394,0,IF(IF(AND(A394&gt;=$X$2,MOD(A394-$X$2,int)=0),$X$3,0)+F394&gt;=J393+E394,J393+E394-F394,IF(AND(A394&gt;=$X$2,MOD(A394-$X$2,int)=0),$X$3,0)+IF(IF(AND(A394&gt;=$X$2,MOD(A394-$X$2,int)=0),$X$3,0)+IF(MOD(A394-$X$6,periods_per_year)=0,$X$5,0)+F394&lt;J393+E394,IF(MOD(A394-$X$6,periods_per_year)=0,$X$5,0),J393+E394-IF(AND(A394&gt;=$X$2,MOD(A394-$X$2,int)=0),$X$3,0)-F394))))</f>
        <v/>
      </c>
      <c r="H394" s="14"/>
      <c r="I394" s="13" t="str">
        <f>IF(A394="","",F394-E394+H394+IF(G394="",0,G394))</f>
        <v/>
      </c>
      <c r="J394" s="13" t="str">
        <f>IF(A394="","",J393-I394)</f>
        <v/>
      </c>
      <c r="M394" s="17" t="str">
        <f>IF(S393="","",IF(OR(M393&gt;=nper,ROUND(S393,2)&lt;=0),"",M393+1))</f>
        <v/>
      </c>
      <c r="N394" s="18" t="str">
        <f>IF(M394="","",IF(OR(periods_per_year=26,periods_per_year=52),IF(periods_per_year=26,IF(M394=1,fpdate,N393+14),IF(periods_per_year=52,IF(M394=1,fpdate,N393+7),"n/a")),IF(periods_per_year=24,DATE(YEAR(fpdate),MONTH(fpdate)+(M394-1)/2+IF(AND(DAY(fpdate)&gt;=15,MOD(M394,2)=0),1,0),IF(MOD(M394,2)=0,IF(DAY(fpdate)&gt;=15,DAY(fpdate)-14,DAY(fpdate)+14),DAY(fpdate))),IF(DAY(DATE(YEAR(fpdate),MONTH(fpdate)+M394-1,DAY(fpdate)))&lt;&gt;DAY(fpdate),DATE(YEAR(fpdate),MONTH(fpdate)+M394,0),DATE(YEAR(fpdate),MONTH(fpdate)+M394-1,DAY(fpdate))))))</f>
        <v/>
      </c>
      <c r="O394" s="19" t="str">
        <f>IF(M394="","",IF(variable,IF(M394&lt;MortgageCalculator!$I$18*periods_per_year,start_rate,IF(MortgageCalculator!$I$22&gt;=0,MIN(MortgageCalculator!$I$19,start_rate+MortgageCalculator!$I$22*ROUNDUP((M394-MortgageCalculator!$I$18*periods_per_year)/MortgageCalculator!$I$21,0)),MAX(MortgageCalculator!$I$20,start_rate+MortgageCalculator!$I$22*ROUNDUP((M394-MortgageCalculator!$I$18*periods_per_year)/MortgageCalculator!$I$21,0)))),start_rate))</f>
        <v/>
      </c>
      <c r="P394" s="20" t="str">
        <f>IF(M394="","",ROUND((((1+O394/CP)^(CP/periods_per_year))-1)*S393,2))</f>
        <v/>
      </c>
      <c r="Q394" s="20" t="str">
        <f>IF(M394="","",IF(M394=nper,S393+P394,MIN(S393+P394,IF(O394=O393,Q393,ROUND(-PMT(((1+O394/CP)^(CP/periods_per_year))-1,nper-M394+1,S393),2)))))</f>
        <v/>
      </c>
      <c r="R394" s="20" t="str">
        <f t="shared" si="40"/>
        <v/>
      </c>
      <c r="S394" s="20" t="str">
        <f t="shared" si="41"/>
        <v/>
      </c>
    </row>
    <row r="395" spans="1:19" x14ac:dyDescent="0.2">
      <c r="M395" s="17" t="str">
        <f>IF(S394="","",IF(OR(M394&gt;=nper,ROUND(S394,2)&lt;=0),"",M394+1))</f>
        <v/>
      </c>
      <c r="N395" s="18" t="str">
        <f>IF(M395="","",IF(OR(periods_per_year=26,periods_per_year=52),IF(periods_per_year=26,IF(M395=1,fpdate,N394+14),IF(periods_per_year=52,IF(M395=1,fpdate,N394+7),"n/a")),IF(periods_per_year=24,DATE(YEAR(fpdate),MONTH(fpdate)+(M395-1)/2+IF(AND(DAY(fpdate)&gt;=15,MOD(M395,2)=0),1,0),IF(MOD(M395,2)=0,IF(DAY(fpdate)&gt;=15,DAY(fpdate)-14,DAY(fpdate)+14),DAY(fpdate))),IF(DAY(DATE(YEAR(fpdate),MONTH(fpdate)+M395-1,DAY(fpdate)))&lt;&gt;DAY(fpdate),DATE(YEAR(fpdate),MONTH(fpdate)+M395,0),DATE(YEAR(fpdate),MONTH(fpdate)+M395-1,DAY(fpdate))))))</f>
        <v/>
      </c>
      <c r="O395" s="19" t="str">
        <f>IF(M395="","",IF(variable,IF(M395&lt;MortgageCalculator!$I$18*periods_per_year,start_rate,IF(MortgageCalculator!$I$22&gt;=0,MIN(MortgageCalculator!$I$19,start_rate+MortgageCalculator!$I$22*ROUNDUP((M395-MortgageCalculator!$I$18*periods_per_year)/MortgageCalculator!$I$21,0)),MAX(MortgageCalculator!$I$20,start_rate+MortgageCalculator!$I$22*ROUNDUP((M395-MortgageCalculator!$I$18*periods_per_year)/MortgageCalculator!$I$21,0)))),start_rate))</f>
        <v/>
      </c>
      <c r="P395" s="20" t="str">
        <f>IF(M395="","",ROUND((((1+O395/CP)^(CP/periods_per_year))-1)*S394,2))</f>
        <v/>
      </c>
      <c r="Q395" s="20" t="str">
        <f>IF(M395="","",IF(M395=nper,S394+P395,MIN(S394+P395,IF(O395=O394,Q394,ROUND(-PMT(((1+O395/CP)^(CP/periods_per_year))-1,nper-M395+1,S394),2)))))</f>
        <v/>
      </c>
      <c r="R395" s="20" t="str">
        <f t="shared" si="40"/>
        <v/>
      </c>
      <c r="S395" s="20" t="str">
        <f t="shared" si="41"/>
        <v/>
      </c>
    </row>
    <row r="396" spans="1:19" x14ac:dyDescent="0.2">
      <c r="M396" s="17" t="str">
        <f>IF(S395="","",IF(OR(M395&gt;=nper,ROUND(S395,2)&lt;=0),"",M395+1))</f>
        <v/>
      </c>
      <c r="N396" s="18" t="str">
        <f>IF(M396="","",IF(OR(periods_per_year=26,periods_per_year=52),IF(periods_per_year=26,IF(M396=1,fpdate,N395+14),IF(periods_per_year=52,IF(M396=1,fpdate,N395+7),"n/a")),IF(periods_per_year=24,DATE(YEAR(fpdate),MONTH(fpdate)+(M396-1)/2+IF(AND(DAY(fpdate)&gt;=15,MOD(M396,2)=0),1,0),IF(MOD(M396,2)=0,IF(DAY(fpdate)&gt;=15,DAY(fpdate)-14,DAY(fpdate)+14),DAY(fpdate))),IF(DAY(DATE(YEAR(fpdate),MONTH(fpdate)+M396-1,DAY(fpdate)))&lt;&gt;DAY(fpdate),DATE(YEAR(fpdate),MONTH(fpdate)+M396,0),DATE(YEAR(fpdate),MONTH(fpdate)+M396-1,DAY(fpdate))))))</f>
        <v/>
      </c>
      <c r="O396" s="19" t="str">
        <f>IF(M396="","",IF(variable,IF(M396&lt;MortgageCalculator!$I$18*periods_per_year,start_rate,IF(MortgageCalculator!$I$22&gt;=0,MIN(MortgageCalculator!$I$19,start_rate+MortgageCalculator!$I$22*ROUNDUP((M396-MortgageCalculator!$I$18*periods_per_year)/MortgageCalculator!$I$21,0)),MAX(MortgageCalculator!$I$20,start_rate+MortgageCalculator!$I$22*ROUNDUP((M396-MortgageCalculator!$I$18*periods_per_year)/MortgageCalculator!$I$21,0)))),start_rate))</f>
        <v/>
      </c>
      <c r="P396" s="20" t="str">
        <f>IF(M396="","",ROUND((((1+O396/CP)^(CP/periods_per_year))-1)*S395,2))</f>
        <v/>
      </c>
      <c r="Q396" s="20" t="str">
        <f>IF(M396="","",IF(M396=nper,S395+P396,MIN(S395+P396,IF(O396=O395,Q395,ROUND(-PMT(((1+O396/CP)^(CP/periods_per_year))-1,nper-M396+1,S395),2)))))</f>
        <v/>
      </c>
      <c r="R396" s="20" t="str">
        <f t="shared" si="40"/>
        <v/>
      </c>
      <c r="S396" s="20" t="str">
        <f t="shared" si="41"/>
        <v/>
      </c>
    </row>
    <row r="397" spans="1:19" x14ac:dyDescent="0.2">
      <c r="M397" s="17" t="str">
        <f>IF(S396="","",IF(OR(M396&gt;=nper,ROUND(S396,2)&lt;=0),"",M396+1))</f>
        <v/>
      </c>
      <c r="N397" s="18" t="str">
        <f>IF(M397="","",IF(OR(periods_per_year=26,periods_per_year=52),IF(periods_per_year=26,IF(M397=1,fpdate,N396+14),IF(periods_per_year=52,IF(M397=1,fpdate,N396+7),"n/a")),IF(periods_per_year=24,DATE(YEAR(fpdate),MONTH(fpdate)+(M397-1)/2+IF(AND(DAY(fpdate)&gt;=15,MOD(M397,2)=0),1,0),IF(MOD(M397,2)=0,IF(DAY(fpdate)&gt;=15,DAY(fpdate)-14,DAY(fpdate)+14),DAY(fpdate))),IF(DAY(DATE(YEAR(fpdate),MONTH(fpdate)+M397-1,DAY(fpdate)))&lt;&gt;DAY(fpdate),DATE(YEAR(fpdate),MONTH(fpdate)+M397,0),DATE(YEAR(fpdate),MONTH(fpdate)+M397-1,DAY(fpdate))))))</f>
        <v/>
      </c>
      <c r="O397" s="19" t="str">
        <f>IF(M397="","",IF(variable,IF(M397&lt;MortgageCalculator!$I$18*periods_per_year,start_rate,IF(MortgageCalculator!$I$22&gt;=0,MIN(MortgageCalculator!$I$19,start_rate+MortgageCalculator!$I$22*ROUNDUP((M397-MortgageCalculator!$I$18*periods_per_year)/MortgageCalculator!$I$21,0)),MAX(MortgageCalculator!$I$20,start_rate+MortgageCalculator!$I$22*ROUNDUP((M397-MortgageCalculator!$I$18*periods_per_year)/MortgageCalculator!$I$21,0)))),start_rate))</f>
        <v/>
      </c>
      <c r="P397" s="20" t="str">
        <f>IF(M397="","",ROUND((((1+O397/CP)^(CP/periods_per_year))-1)*S396,2))</f>
        <v/>
      </c>
      <c r="Q397" s="20" t="str">
        <f>IF(M397="","",IF(M397=nper,S396+P397,MIN(S396+P397,IF(O397=O396,Q396,ROUND(-PMT(((1+O397/CP)^(CP/periods_per_year))-1,nper-M397+1,S396),2)))))</f>
        <v/>
      </c>
      <c r="R397" s="20" t="str">
        <f t="shared" si="40"/>
        <v/>
      </c>
      <c r="S397" s="20" t="str">
        <f t="shared" si="41"/>
        <v/>
      </c>
    </row>
    <row r="398" spans="1:19" x14ac:dyDescent="0.2">
      <c r="M398" s="17" t="str">
        <f>IF(S397="","",IF(OR(M397&gt;=nper,ROUND(S397,2)&lt;=0),"",M397+1))</f>
        <v/>
      </c>
      <c r="N398" s="18" t="str">
        <f>IF(M398="","",IF(OR(periods_per_year=26,periods_per_year=52),IF(periods_per_year=26,IF(M398=1,fpdate,N397+14),IF(periods_per_year=52,IF(M398=1,fpdate,N397+7),"n/a")),IF(periods_per_year=24,DATE(YEAR(fpdate),MONTH(fpdate)+(M398-1)/2+IF(AND(DAY(fpdate)&gt;=15,MOD(M398,2)=0),1,0),IF(MOD(M398,2)=0,IF(DAY(fpdate)&gt;=15,DAY(fpdate)-14,DAY(fpdate)+14),DAY(fpdate))),IF(DAY(DATE(YEAR(fpdate),MONTH(fpdate)+M398-1,DAY(fpdate)))&lt;&gt;DAY(fpdate),DATE(YEAR(fpdate),MONTH(fpdate)+M398,0),DATE(YEAR(fpdate),MONTH(fpdate)+M398-1,DAY(fpdate))))))</f>
        <v/>
      </c>
      <c r="O398" s="19" t="str">
        <f>IF(M398="","",IF(variable,IF(M398&lt;MortgageCalculator!$I$18*periods_per_year,start_rate,IF(MortgageCalculator!$I$22&gt;=0,MIN(MortgageCalculator!$I$19,start_rate+MortgageCalculator!$I$22*ROUNDUP((M398-MortgageCalculator!$I$18*periods_per_year)/MortgageCalculator!$I$21,0)),MAX(MortgageCalculator!$I$20,start_rate+MortgageCalculator!$I$22*ROUNDUP((M398-MortgageCalculator!$I$18*periods_per_year)/MortgageCalculator!$I$21,0)))),start_rate))</f>
        <v/>
      </c>
      <c r="P398" s="20" t="str">
        <f>IF(M398="","",ROUND((((1+O398/CP)^(CP/periods_per_year))-1)*S397,2))</f>
        <v/>
      </c>
      <c r="Q398" s="20" t="str">
        <f>IF(M398="","",IF(M398=nper,S397+P398,MIN(S397+P398,IF(O398=O397,Q397,ROUND(-PMT(((1+O398/CP)^(CP/periods_per_year))-1,nper-M398+1,S397),2)))))</f>
        <v/>
      </c>
      <c r="R398" s="20" t="str">
        <f t="shared" si="40"/>
        <v/>
      </c>
      <c r="S398" s="20" t="str">
        <f t="shared" si="41"/>
        <v/>
      </c>
    </row>
    <row r="399" spans="1:19" x14ac:dyDescent="0.2">
      <c r="M399" s="17" t="str">
        <f>IF(S398="","",IF(OR(M398&gt;=nper,ROUND(S398,2)&lt;=0),"",M398+1))</f>
        <v/>
      </c>
      <c r="N399" s="18" t="str">
        <f>IF(M399="","",IF(OR(periods_per_year=26,periods_per_year=52),IF(periods_per_year=26,IF(M399=1,fpdate,N398+14),IF(periods_per_year=52,IF(M399=1,fpdate,N398+7),"n/a")),IF(periods_per_year=24,DATE(YEAR(fpdate),MONTH(fpdate)+(M399-1)/2+IF(AND(DAY(fpdate)&gt;=15,MOD(M399,2)=0),1,0),IF(MOD(M399,2)=0,IF(DAY(fpdate)&gt;=15,DAY(fpdate)-14,DAY(fpdate)+14),DAY(fpdate))),IF(DAY(DATE(YEAR(fpdate),MONTH(fpdate)+M399-1,DAY(fpdate)))&lt;&gt;DAY(fpdate),DATE(YEAR(fpdate),MONTH(fpdate)+M399,0),DATE(YEAR(fpdate),MONTH(fpdate)+M399-1,DAY(fpdate))))))</f>
        <v/>
      </c>
      <c r="O399" s="19" t="str">
        <f>IF(M399="","",IF(variable,IF(M399&lt;MortgageCalculator!$I$18*periods_per_year,start_rate,IF(MortgageCalculator!$I$22&gt;=0,MIN(MortgageCalculator!$I$19,start_rate+MortgageCalculator!$I$22*ROUNDUP((M399-MortgageCalculator!$I$18*periods_per_year)/MortgageCalculator!$I$21,0)),MAX(MortgageCalculator!$I$20,start_rate+MortgageCalculator!$I$22*ROUNDUP((M399-MortgageCalculator!$I$18*periods_per_year)/MortgageCalculator!$I$21,0)))),start_rate))</f>
        <v/>
      </c>
      <c r="P399" s="20" t="str">
        <f>IF(M399="","",ROUND((((1+O399/CP)^(CP/periods_per_year))-1)*S398,2))</f>
        <v/>
      </c>
      <c r="Q399" s="20" t="str">
        <f>IF(M399="","",IF(M399=nper,S398+P399,MIN(S398+P399,IF(O399=O398,Q398,ROUND(-PMT(((1+O399/CP)^(CP/periods_per_year))-1,nper-M399+1,S398),2)))))</f>
        <v/>
      </c>
      <c r="R399" s="20" t="str">
        <f t="shared" si="40"/>
        <v/>
      </c>
      <c r="S399" s="20" t="str">
        <f t="shared" si="41"/>
        <v/>
      </c>
    </row>
    <row r="400" spans="1:19" x14ac:dyDescent="0.2">
      <c r="M400" s="17" t="str">
        <f>IF(S399="","",IF(OR(M399&gt;=nper,ROUND(S399,2)&lt;=0),"",M399+1))</f>
        <v/>
      </c>
      <c r="N400" s="18" t="str">
        <f>IF(M400="","",IF(OR(periods_per_year=26,periods_per_year=52),IF(periods_per_year=26,IF(M400=1,fpdate,N399+14),IF(periods_per_year=52,IF(M400=1,fpdate,N399+7),"n/a")),IF(periods_per_year=24,DATE(YEAR(fpdate),MONTH(fpdate)+(M400-1)/2+IF(AND(DAY(fpdate)&gt;=15,MOD(M400,2)=0),1,0),IF(MOD(M400,2)=0,IF(DAY(fpdate)&gt;=15,DAY(fpdate)-14,DAY(fpdate)+14),DAY(fpdate))),IF(DAY(DATE(YEAR(fpdate),MONTH(fpdate)+M400-1,DAY(fpdate)))&lt;&gt;DAY(fpdate),DATE(YEAR(fpdate),MONTH(fpdate)+M400,0),DATE(YEAR(fpdate),MONTH(fpdate)+M400-1,DAY(fpdate))))))</f>
        <v/>
      </c>
      <c r="O400" s="19" t="str">
        <f>IF(M400="","",IF(variable,IF(M400&lt;MortgageCalculator!$I$18*periods_per_year,start_rate,IF(MortgageCalculator!$I$22&gt;=0,MIN(MortgageCalculator!$I$19,start_rate+MortgageCalculator!$I$22*ROUNDUP((M400-MortgageCalculator!$I$18*periods_per_year)/MortgageCalculator!$I$21,0)),MAX(MortgageCalculator!$I$20,start_rate+MortgageCalculator!$I$22*ROUNDUP((M400-MortgageCalculator!$I$18*periods_per_year)/MortgageCalculator!$I$21,0)))),start_rate))</f>
        <v/>
      </c>
      <c r="P400" s="20" t="str">
        <f>IF(M400="","",ROUND((((1+O400/CP)^(CP/periods_per_year))-1)*S399,2))</f>
        <v/>
      </c>
      <c r="Q400" s="20" t="str">
        <f>IF(M400="","",IF(M400=nper,S399+P400,MIN(S399+P400,IF(O400=O399,Q399,ROUND(-PMT(((1+O400/CP)^(CP/periods_per_year))-1,nper-M400+1,S399),2)))))</f>
        <v/>
      </c>
      <c r="R400" s="20" t="str">
        <f t="shared" si="40"/>
        <v/>
      </c>
      <c r="S400" s="20" t="str">
        <f t="shared" si="41"/>
        <v/>
      </c>
    </row>
    <row r="401" spans="1:19" x14ac:dyDescent="0.2">
      <c r="M401" s="17" t="str">
        <f>IF(S400="","",IF(OR(M400&gt;=nper,ROUND(S400,2)&lt;=0),"",M400+1))</f>
        <v/>
      </c>
      <c r="N401" s="18" t="str">
        <f>IF(M401="","",IF(OR(periods_per_year=26,periods_per_year=52),IF(periods_per_year=26,IF(M401=1,fpdate,N400+14),IF(periods_per_year=52,IF(M401=1,fpdate,N400+7),"n/a")),IF(periods_per_year=24,DATE(YEAR(fpdate),MONTH(fpdate)+(M401-1)/2+IF(AND(DAY(fpdate)&gt;=15,MOD(M401,2)=0),1,0),IF(MOD(M401,2)=0,IF(DAY(fpdate)&gt;=15,DAY(fpdate)-14,DAY(fpdate)+14),DAY(fpdate))),IF(DAY(DATE(YEAR(fpdate),MONTH(fpdate)+M401-1,DAY(fpdate)))&lt;&gt;DAY(fpdate),DATE(YEAR(fpdate),MONTH(fpdate)+M401,0),DATE(YEAR(fpdate),MONTH(fpdate)+M401-1,DAY(fpdate))))))</f>
        <v/>
      </c>
      <c r="O401" s="19" t="str">
        <f>IF(M401="","",IF(variable,IF(M401&lt;MortgageCalculator!$I$18*periods_per_year,start_rate,IF(MortgageCalculator!$I$22&gt;=0,MIN(MortgageCalculator!$I$19,start_rate+MortgageCalculator!$I$22*ROUNDUP((M401-MortgageCalculator!$I$18*periods_per_year)/MortgageCalculator!$I$21,0)),MAX(MortgageCalculator!$I$20,start_rate+MortgageCalculator!$I$22*ROUNDUP((M401-MortgageCalculator!$I$18*periods_per_year)/MortgageCalculator!$I$21,0)))),start_rate))</f>
        <v/>
      </c>
      <c r="P401" s="20" t="str">
        <f>IF(M401="","",ROUND((((1+O401/CP)^(CP/periods_per_year))-1)*S400,2))</f>
        <v/>
      </c>
      <c r="Q401" s="20" t="str">
        <f>IF(M401="","",IF(M401=nper,S400+P401,MIN(S400+P401,IF(O401=O400,Q400,ROUND(-PMT(((1+O401/CP)^(CP/periods_per_year))-1,nper-M401+1,S400),2)))))</f>
        <v/>
      </c>
      <c r="R401" s="20" t="str">
        <f t="shared" si="40"/>
        <v/>
      </c>
      <c r="S401" s="20" t="str">
        <f t="shared" si="41"/>
        <v/>
      </c>
    </row>
    <row r="402" spans="1:19" x14ac:dyDescent="0.2">
      <c r="A402" s="10" t="str">
        <f>IF(J394="","",IF(OR(A394&gt;=nper,ROUND(J394,2)&lt;=0),"",A394+1))</f>
        <v/>
      </c>
      <c r="B402" s="11" t="str">
        <f>IF(A402="","",IF(OR(periods_per_year=26,periods_per_year=52),IF(periods_per_year=26,IF(A402=1,fpdate,B394+14),IF(periods_per_year=52,IF(A402=1,fpdate,B394+7),"n/a")),IF(periods_per_year=24,DATE(YEAR(fpdate),MONTH(fpdate)+(A402-1)/2+IF(AND(DAY(fpdate)&gt;=15,MOD(A402,2)=0),1,0),IF(MOD(A402,2)=0,IF(DAY(fpdate)&gt;=15,DAY(fpdate)-14,DAY(fpdate)+14),DAY(fpdate))),IF(DAY(DATE(YEAR(fpdate),MONTH(fpdate)+A402-1,DAY(fpdate)))&lt;&gt;DAY(fpdate),DATE(YEAR(fpdate),MONTH(fpdate)+A402,0),DATE(YEAR(fpdate),MONTH(fpdate)+A402-1,DAY(fpdate))))))</f>
        <v/>
      </c>
      <c r="C402" s="15" t="str">
        <f t="shared" ref="C364:C427" si="42">IF(A402="","",IF(MOD(A402,periods_per_year)=0,A402/periods_per_year,""))</f>
        <v/>
      </c>
      <c r="D402" s="12" t="str">
        <f>IF(A402="","",IF(variable,IF(OR(A402=1,A402&lt;$I$18*periods_per_year),start_rate,MIN($I$19,IF(MOD(A402-1,$I$21)=0,MAX($I$20,D394+$I$22),D394))),start_rate))</f>
        <v/>
      </c>
      <c r="E402" s="13" t="str">
        <f>IF(A402="","",ROUND((((1+D402/CP)^(CP/periods_per_year))-1)*J394,2))</f>
        <v/>
      </c>
      <c r="F402" s="13" t="str">
        <f>IF(A402="","",IF(A402=nper,J394+E402,MIN(J394+E402,IF(D402=D394,F394,IF($E$8="Acc Bi-Weekly",ROUND((-PMT(((1+D402/CP)^(CP/12))-1,(nper-A402+1)*12/26,J394))/2,2),IF($E$8="Acc Weekly",ROUND((-PMT(((1+D402/CP)^(CP/12))-1,(nper-A402+1)*12/52,J394))/4,2),ROUND(-PMT(((1+D402/CP)^(CP/periods_per_year))-1,nper-A402+1,J394),2)))))))</f>
        <v/>
      </c>
      <c r="G402" s="13" t="str">
        <f>IF(OR(A402="",A402&lt;$X$2),"",IF(J394&lt;=F402,0,IF(IF(AND(A402&gt;=$X$2,MOD(A402-$X$2,int)=0),$X$3,0)+F402&gt;=J394+E402,J394+E402-F402,IF(AND(A402&gt;=$X$2,MOD(A402-$X$2,int)=0),$X$3,0)+IF(IF(AND(A402&gt;=$X$2,MOD(A402-$X$2,int)=0),$X$3,0)+IF(MOD(A402-$X$6,periods_per_year)=0,$X$5,0)+F402&lt;J394+E402,IF(MOD(A402-$X$6,periods_per_year)=0,$X$5,0),J394+E402-IF(AND(A402&gt;=$X$2,MOD(A402-$X$2,int)=0),$X$3,0)-F402))))</f>
        <v/>
      </c>
      <c r="H402" s="14"/>
      <c r="I402" s="13" t="str">
        <f t="shared" ref="I364:I427" si="43">IF(A402="","",F402-E402+H402+IF(G402="",0,G402))</f>
        <v/>
      </c>
      <c r="J402" s="13" t="str">
        <f>IF(A402="","",J394-I402)</f>
        <v/>
      </c>
      <c r="M402" s="17" t="str">
        <f>IF(S401="","",IF(OR(M401&gt;=nper,ROUND(S401,2)&lt;=0),"",M401+1))</f>
        <v/>
      </c>
      <c r="N402" s="18" t="str">
        <f>IF(M402="","",IF(OR(periods_per_year=26,periods_per_year=52),IF(periods_per_year=26,IF(M402=1,fpdate,N401+14),IF(periods_per_year=52,IF(M402=1,fpdate,N401+7),"n/a")),IF(periods_per_year=24,DATE(YEAR(fpdate),MONTH(fpdate)+(M402-1)/2+IF(AND(DAY(fpdate)&gt;=15,MOD(M402,2)=0),1,0),IF(MOD(M402,2)=0,IF(DAY(fpdate)&gt;=15,DAY(fpdate)-14,DAY(fpdate)+14),DAY(fpdate))),IF(DAY(DATE(YEAR(fpdate),MONTH(fpdate)+M402-1,DAY(fpdate)))&lt;&gt;DAY(fpdate),DATE(YEAR(fpdate),MONTH(fpdate)+M402,0),DATE(YEAR(fpdate),MONTH(fpdate)+M402-1,DAY(fpdate))))))</f>
        <v/>
      </c>
      <c r="O402" s="19" t="str">
        <f>IF(M402="","",IF(variable,IF(M402&lt;MortgageCalculator!$I$18*periods_per_year,start_rate,IF(MortgageCalculator!$I$22&gt;=0,MIN(MortgageCalculator!$I$19,start_rate+MortgageCalculator!$I$22*ROUNDUP((M402-MortgageCalculator!$I$18*periods_per_year)/MortgageCalculator!$I$21,0)),MAX(MortgageCalculator!$I$20,start_rate+MortgageCalculator!$I$22*ROUNDUP((M402-MortgageCalculator!$I$18*periods_per_year)/MortgageCalculator!$I$21,0)))),start_rate))</f>
        <v/>
      </c>
      <c r="P402" s="20" t="str">
        <f>IF(M402="","",ROUND((((1+O402/CP)^(CP/periods_per_year))-1)*S401,2))</f>
        <v/>
      </c>
      <c r="Q402" s="20" t="str">
        <f>IF(M402="","",IF(M402=nper,S401+P402,MIN(S401+P402,IF(O402=O401,Q401,ROUND(-PMT(((1+O402/CP)^(CP/periods_per_year))-1,nper-M402+1,S401),2)))))</f>
        <v/>
      </c>
      <c r="R402" s="20" t="str">
        <f t="shared" si="40"/>
        <v/>
      </c>
      <c r="S402" s="20" t="str">
        <f t="shared" si="41"/>
        <v/>
      </c>
    </row>
    <row r="403" spans="1:19" x14ac:dyDescent="0.2">
      <c r="A403" s="10" t="str">
        <f t="shared" ref="A364:A427" si="44">IF(J402="","",IF(OR(A402&gt;=nper,ROUND(J402,2)&lt;=0),"",A402+1))</f>
        <v/>
      </c>
      <c r="B403" s="11" t="str">
        <f t="shared" ref="B364:B427" si="45">IF(A403="","",IF(OR(periods_per_year=26,periods_per_year=52),IF(periods_per_year=26,IF(A403=1,fpdate,B402+14),IF(periods_per_year=52,IF(A403=1,fpdate,B402+7),"n/a")),IF(periods_per_year=24,DATE(YEAR(fpdate),MONTH(fpdate)+(A403-1)/2+IF(AND(DAY(fpdate)&gt;=15,MOD(A403,2)=0),1,0),IF(MOD(A403,2)=0,IF(DAY(fpdate)&gt;=15,DAY(fpdate)-14,DAY(fpdate)+14),DAY(fpdate))),IF(DAY(DATE(YEAR(fpdate),MONTH(fpdate)+A403-1,DAY(fpdate)))&lt;&gt;DAY(fpdate),DATE(YEAR(fpdate),MONTH(fpdate)+A403,0),DATE(YEAR(fpdate),MONTH(fpdate)+A403-1,DAY(fpdate))))))</f>
        <v/>
      </c>
      <c r="C403" s="15" t="str">
        <f t="shared" si="42"/>
        <v/>
      </c>
      <c r="D403" s="12" t="str">
        <f>IF(A403="","",IF(variable,IF(OR(A403=1,A403&lt;$I$18*periods_per_year),start_rate,MIN($I$19,IF(MOD(A403-1,$I$21)=0,MAX($I$20,D402+$I$22),D402))),start_rate))</f>
        <v/>
      </c>
      <c r="E403" s="13" t="str">
        <f t="shared" ref="E364:E427" si="46">IF(A403="","",ROUND((((1+D403/CP)^(CP/periods_per_year))-1)*J402,2))</f>
        <v/>
      </c>
      <c r="F403" s="13" t="str">
        <f>IF(A403="","",IF(A403=nper,J402+E403,MIN(J402+E403,IF(D403=D402,F402,IF($E$8="Acc Bi-Weekly",ROUND((-PMT(((1+D403/CP)^(CP/12))-1,(nper-A403+1)*12/26,J402))/2,2),IF($E$8="Acc Weekly",ROUND((-PMT(((1+D403/CP)^(CP/12))-1,(nper-A403+1)*12/52,J402))/4,2),ROUND(-PMT(((1+D403/CP)^(CP/periods_per_year))-1,nper-A403+1,J402),2)))))))</f>
        <v/>
      </c>
      <c r="G403" s="13" t="str">
        <f>IF(OR(A403="",A403&lt;$X$2),"",IF(J402&lt;=F403,0,IF(IF(AND(A403&gt;=$X$2,MOD(A403-$X$2,int)=0),$X$3,0)+F403&gt;=J402+E403,J402+E403-F403,IF(AND(A403&gt;=$X$2,MOD(A403-$X$2,int)=0),$X$3,0)+IF(IF(AND(A403&gt;=$X$2,MOD(A403-$X$2,int)=0),$X$3,0)+IF(MOD(A403-$X$6,periods_per_year)=0,$X$5,0)+F403&lt;J402+E403,IF(MOD(A403-$X$6,periods_per_year)=0,$X$5,0),J402+E403-IF(AND(A403&gt;=$X$2,MOD(A403-$X$2,int)=0),$X$3,0)-F403))))</f>
        <v/>
      </c>
      <c r="H403" s="14"/>
      <c r="I403" s="13" t="str">
        <f t="shared" si="43"/>
        <v/>
      </c>
      <c r="J403" s="13" t="str">
        <f t="shared" ref="J364:J427" si="47">IF(A403="","",J402-I403)</f>
        <v/>
      </c>
      <c r="M403" s="17" t="str">
        <f>IF(S402="","",IF(OR(M402&gt;=nper,ROUND(S402,2)&lt;=0),"",M402+1))</f>
        <v/>
      </c>
      <c r="N403" s="18" t="str">
        <f>IF(M403="","",IF(OR(periods_per_year=26,periods_per_year=52),IF(periods_per_year=26,IF(M403=1,fpdate,N402+14),IF(periods_per_year=52,IF(M403=1,fpdate,N402+7),"n/a")),IF(periods_per_year=24,DATE(YEAR(fpdate),MONTH(fpdate)+(M403-1)/2+IF(AND(DAY(fpdate)&gt;=15,MOD(M403,2)=0),1,0),IF(MOD(M403,2)=0,IF(DAY(fpdate)&gt;=15,DAY(fpdate)-14,DAY(fpdate)+14),DAY(fpdate))),IF(DAY(DATE(YEAR(fpdate),MONTH(fpdate)+M403-1,DAY(fpdate)))&lt;&gt;DAY(fpdate),DATE(YEAR(fpdate),MONTH(fpdate)+M403,0),DATE(YEAR(fpdate),MONTH(fpdate)+M403-1,DAY(fpdate))))))</f>
        <v/>
      </c>
      <c r="O403" s="19" t="str">
        <f>IF(M403="","",IF(variable,IF(M403&lt;MortgageCalculator!$I$18*periods_per_year,start_rate,IF(MortgageCalculator!$I$22&gt;=0,MIN(MortgageCalculator!$I$19,start_rate+MortgageCalculator!$I$22*ROUNDUP((M403-MortgageCalculator!$I$18*periods_per_year)/MortgageCalculator!$I$21,0)),MAX(MortgageCalculator!$I$20,start_rate+MortgageCalculator!$I$22*ROUNDUP((M403-MortgageCalculator!$I$18*periods_per_year)/MortgageCalculator!$I$21,0)))),start_rate))</f>
        <v/>
      </c>
      <c r="P403" s="20" t="str">
        <f>IF(M403="","",ROUND((((1+O403/CP)^(CP/periods_per_year))-1)*S402,2))</f>
        <v/>
      </c>
      <c r="Q403" s="20" t="str">
        <f>IF(M403="","",IF(M403=nper,S402+P403,MIN(S402+P403,IF(O403=O402,Q402,ROUND(-PMT(((1+O403/CP)^(CP/periods_per_year))-1,nper-M403+1,S402),2)))))</f>
        <v/>
      </c>
      <c r="R403" s="20" t="str">
        <f t="shared" si="40"/>
        <v/>
      </c>
      <c r="S403" s="20" t="str">
        <f t="shared" si="41"/>
        <v/>
      </c>
    </row>
    <row r="404" spans="1:19" x14ac:dyDescent="0.2">
      <c r="A404" s="10" t="str">
        <f t="shared" si="44"/>
        <v/>
      </c>
      <c r="B404" s="11" t="str">
        <f t="shared" si="45"/>
        <v/>
      </c>
      <c r="C404" s="15" t="str">
        <f t="shared" si="42"/>
        <v/>
      </c>
      <c r="D404" s="12" t="str">
        <f>IF(A404="","",IF(variable,IF(OR(A404=1,A404&lt;$I$18*periods_per_year),start_rate,MIN($I$19,IF(MOD(A404-1,$I$21)=0,MAX($I$20,D403+$I$22),D403))),start_rate))</f>
        <v/>
      </c>
      <c r="E404" s="13" t="str">
        <f t="shared" si="46"/>
        <v/>
      </c>
      <c r="F404" s="13" t="str">
        <f>IF(A404="","",IF(A404=nper,J403+E404,MIN(J403+E404,IF(D404=D403,F403,IF($E$8="Acc Bi-Weekly",ROUND((-PMT(((1+D404/CP)^(CP/12))-1,(nper-A404+1)*12/26,J403))/2,2),IF($E$8="Acc Weekly",ROUND((-PMT(((1+D404/CP)^(CP/12))-1,(nper-A404+1)*12/52,J403))/4,2),ROUND(-PMT(((1+D404/CP)^(CP/periods_per_year))-1,nper-A404+1,J403),2)))))))</f>
        <v/>
      </c>
      <c r="G404" s="13" t="str">
        <f>IF(OR(A404="",A404&lt;$X$2),"",IF(J403&lt;=F404,0,IF(IF(AND(A404&gt;=$X$2,MOD(A404-$X$2,int)=0),$X$3,0)+F404&gt;=J403+E404,J403+E404-F404,IF(AND(A404&gt;=$X$2,MOD(A404-$X$2,int)=0),$X$3,0)+IF(IF(AND(A404&gt;=$X$2,MOD(A404-$X$2,int)=0),$X$3,0)+IF(MOD(A404-$X$6,periods_per_year)=0,$X$5,0)+F404&lt;J403+E404,IF(MOD(A404-$X$6,periods_per_year)=0,$X$5,0),J403+E404-IF(AND(A404&gt;=$X$2,MOD(A404-$X$2,int)=0),$X$3,0)-F404))))</f>
        <v/>
      </c>
      <c r="H404" s="14"/>
      <c r="I404" s="13" t="str">
        <f t="shared" si="43"/>
        <v/>
      </c>
      <c r="J404" s="13" t="str">
        <f t="shared" si="47"/>
        <v/>
      </c>
      <c r="M404" s="17" t="str">
        <f>IF(S403="","",IF(OR(M403&gt;=nper,ROUND(S403,2)&lt;=0),"",M403+1))</f>
        <v/>
      </c>
      <c r="N404" s="18" t="str">
        <f>IF(M404="","",IF(OR(periods_per_year=26,periods_per_year=52),IF(periods_per_year=26,IF(M404=1,fpdate,N403+14),IF(periods_per_year=52,IF(M404=1,fpdate,N403+7),"n/a")),IF(periods_per_year=24,DATE(YEAR(fpdate),MONTH(fpdate)+(M404-1)/2+IF(AND(DAY(fpdate)&gt;=15,MOD(M404,2)=0),1,0),IF(MOD(M404,2)=0,IF(DAY(fpdate)&gt;=15,DAY(fpdate)-14,DAY(fpdate)+14),DAY(fpdate))),IF(DAY(DATE(YEAR(fpdate),MONTH(fpdate)+M404-1,DAY(fpdate)))&lt;&gt;DAY(fpdate),DATE(YEAR(fpdate),MONTH(fpdate)+M404,0),DATE(YEAR(fpdate),MONTH(fpdate)+M404-1,DAY(fpdate))))))</f>
        <v/>
      </c>
      <c r="O404" s="19" t="str">
        <f>IF(M404="","",IF(variable,IF(M404&lt;MortgageCalculator!$I$18*periods_per_year,start_rate,IF(MortgageCalculator!$I$22&gt;=0,MIN(MortgageCalculator!$I$19,start_rate+MortgageCalculator!$I$22*ROUNDUP((M404-MortgageCalculator!$I$18*periods_per_year)/MortgageCalculator!$I$21,0)),MAX(MortgageCalculator!$I$20,start_rate+MortgageCalculator!$I$22*ROUNDUP((M404-MortgageCalculator!$I$18*periods_per_year)/MortgageCalculator!$I$21,0)))),start_rate))</f>
        <v/>
      </c>
      <c r="P404" s="20" t="str">
        <f>IF(M404="","",ROUND((((1+O404/CP)^(CP/periods_per_year))-1)*S403,2))</f>
        <v/>
      </c>
      <c r="Q404" s="20" t="str">
        <f>IF(M404="","",IF(M404=nper,S403+P404,MIN(S403+P404,IF(O404=O403,Q403,ROUND(-PMT(((1+O404/CP)^(CP/periods_per_year))-1,nper-M404+1,S403),2)))))</f>
        <v/>
      </c>
      <c r="R404" s="20" t="str">
        <f t="shared" si="40"/>
        <v/>
      </c>
      <c r="S404" s="20" t="str">
        <f t="shared" si="41"/>
        <v/>
      </c>
    </row>
    <row r="405" spans="1:19" x14ac:dyDescent="0.2">
      <c r="A405" s="10" t="str">
        <f t="shared" si="44"/>
        <v/>
      </c>
      <c r="B405" s="11" t="str">
        <f t="shared" si="45"/>
        <v/>
      </c>
      <c r="C405" s="15" t="str">
        <f t="shared" si="42"/>
        <v/>
      </c>
      <c r="D405" s="12" t="str">
        <f>IF(A405="","",IF(variable,IF(OR(A405=1,A405&lt;$I$18*periods_per_year),start_rate,MIN($I$19,IF(MOD(A405-1,$I$21)=0,MAX($I$20,D404+$I$22),D404))),start_rate))</f>
        <v/>
      </c>
      <c r="E405" s="13" t="str">
        <f t="shared" si="46"/>
        <v/>
      </c>
      <c r="F405" s="13" t="str">
        <f>IF(A405="","",IF(A405=nper,J404+E405,MIN(J404+E405,IF(D405=D404,F404,IF($E$8="Acc Bi-Weekly",ROUND((-PMT(((1+D405/CP)^(CP/12))-1,(nper-A405+1)*12/26,J404))/2,2),IF($E$8="Acc Weekly",ROUND((-PMT(((1+D405/CP)^(CP/12))-1,(nper-A405+1)*12/52,J404))/4,2),ROUND(-PMT(((1+D405/CP)^(CP/periods_per_year))-1,nper-A405+1,J404),2)))))))</f>
        <v/>
      </c>
      <c r="G405" s="13" t="str">
        <f>IF(OR(A405="",A405&lt;$X$2),"",IF(J404&lt;=F405,0,IF(IF(AND(A405&gt;=$X$2,MOD(A405-$X$2,int)=0),$X$3,0)+F405&gt;=J404+E405,J404+E405-F405,IF(AND(A405&gt;=$X$2,MOD(A405-$X$2,int)=0),$X$3,0)+IF(IF(AND(A405&gt;=$X$2,MOD(A405-$X$2,int)=0),$X$3,0)+IF(MOD(A405-$X$6,periods_per_year)=0,$X$5,0)+F405&lt;J404+E405,IF(MOD(A405-$X$6,periods_per_year)=0,$X$5,0),J404+E405-IF(AND(A405&gt;=$X$2,MOD(A405-$X$2,int)=0),$X$3,0)-F405))))</f>
        <v/>
      </c>
      <c r="H405" s="14"/>
      <c r="I405" s="13" t="str">
        <f t="shared" si="43"/>
        <v/>
      </c>
      <c r="J405" s="13" t="str">
        <f t="shared" si="47"/>
        <v/>
      </c>
      <c r="M405" s="17" t="str">
        <f>IF(S404="","",IF(OR(M404&gt;=nper,ROUND(S404,2)&lt;=0),"",M404+1))</f>
        <v/>
      </c>
      <c r="N405" s="18" t="str">
        <f>IF(M405="","",IF(OR(periods_per_year=26,periods_per_year=52),IF(periods_per_year=26,IF(M405=1,fpdate,N404+14),IF(periods_per_year=52,IF(M405=1,fpdate,N404+7),"n/a")),IF(periods_per_year=24,DATE(YEAR(fpdate),MONTH(fpdate)+(M405-1)/2+IF(AND(DAY(fpdate)&gt;=15,MOD(M405,2)=0),1,0),IF(MOD(M405,2)=0,IF(DAY(fpdate)&gt;=15,DAY(fpdate)-14,DAY(fpdate)+14),DAY(fpdate))),IF(DAY(DATE(YEAR(fpdate),MONTH(fpdate)+M405-1,DAY(fpdate)))&lt;&gt;DAY(fpdate),DATE(YEAR(fpdate),MONTH(fpdate)+M405,0),DATE(YEAR(fpdate),MONTH(fpdate)+M405-1,DAY(fpdate))))))</f>
        <v/>
      </c>
      <c r="O405" s="19" t="str">
        <f>IF(M405="","",IF(variable,IF(M405&lt;MortgageCalculator!$I$18*periods_per_year,start_rate,IF(MortgageCalculator!$I$22&gt;=0,MIN(MortgageCalculator!$I$19,start_rate+MortgageCalculator!$I$22*ROUNDUP((M405-MortgageCalculator!$I$18*periods_per_year)/MortgageCalculator!$I$21,0)),MAX(MortgageCalculator!$I$20,start_rate+MortgageCalculator!$I$22*ROUNDUP((M405-MortgageCalculator!$I$18*periods_per_year)/MortgageCalculator!$I$21,0)))),start_rate))</f>
        <v/>
      </c>
      <c r="P405" s="20" t="str">
        <f>IF(M405="","",ROUND((((1+O405/CP)^(CP/periods_per_year))-1)*S404,2))</f>
        <v/>
      </c>
      <c r="Q405" s="20" t="str">
        <f>IF(M405="","",IF(M405=nper,S404+P405,MIN(S404+P405,IF(O405=O404,Q404,ROUND(-PMT(((1+O405/CP)^(CP/periods_per_year))-1,nper-M405+1,S404),2)))))</f>
        <v/>
      </c>
      <c r="R405" s="20" t="str">
        <f t="shared" si="40"/>
        <v/>
      </c>
      <c r="S405" s="20" t="str">
        <f t="shared" si="41"/>
        <v/>
      </c>
    </row>
    <row r="406" spans="1:19" x14ac:dyDescent="0.2">
      <c r="A406" s="10" t="str">
        <f t="shared" si="44"/>
        <v/>
      </c>
      <c r="B406" s="11" t="str">
        <f t="shared" si="45"/>
        <v/>
      </c>
      <c r="C406" s="15" t="str">
        <f t="shared" si="42"/>
        <v/>
      </c>
      <c r="D406" s="12" t="str">
        <f>IF(A406="","",IF(variable,IF(OR(A406=1,A406&lt;$I$18*periods_per_year),start_rate,MIN($I$19,IF(MOD(A406-1,$I$21)=0,MAX($I$20,D405+$I$22),D405))),start_rate))</f>
        <v/>
      </c>
      <c r="E406" s="13" t="str">
        <f t="shared" si="46"/>
        <v/>
      </c>
      <c r="F406" s="13" t="str">
        <f>IF(A406="","",IF(A406=nper,J405+E406,MIN(J405+E406,IF(D406=D405,F405,IF($E$8="Acc Bi-Weekly",ROUND((-PMT(((1+D406/CP)^(CP/12))-1,(nper-A406+1)*12/26,J405))/2,2),IF($E$8="Acc Weekly",ROUND((-PMT(((1+D406/CP)^(CP/12))-1,(nper-A406+1)*12/52,J405))/4,2),ROUND(-PMT(((1+D406/CP)^(CP/periods_per_year))-1,nper-A406+1,J405),2)))))))</f>
        <v/>
      </c>
      <c r="G406" s="13" t="str">
        <f>IF(OR(A406="",A406&lt;$X$2),"",IF(J405&lt;=F406,0,IF(IF(AND(A406&gt;=$X$2,MOD(A406-$X$2,int)=0),$X$3,0)+F406&gt;=J405+E406,J405+E406-F406,IF(AND(A406&gt;=$X$2,MOD(A406-$X$2,int)=0),$X$3,0)+IF(IF(AND(A406&gt;=$X$2,MOD(A406-$X$2,int)=0),$X$3,0)+IF(MOD(A406-$X$6,periods_per_year)=0,$X$5,0)+F406&lt;J405+E406,IF(MOD(A406-$X$6,periods_per_year)=0,$X$5,0),J405+E406-IF(AND(A406&gt;=$X$2,MOD(A406-$X$2,int)=0),$X$3,0)-F406))))</f>
        <v/>
      </c>
      <c r="H406" s="14"/>
      <c r="I406" s="13" t="str">
        <f t="shared" si="43"/>
        <v/>
      </c>
      <c r="J406" s="13" t="str">
        <f t="shared" si="47"/>
        <v/>
      </c>
      <c r="M406" s="17" t="str">
        <f>IF(S405="","",IF(OR(M405&gt;=nper,ROUND(S405,2)&lt;=0),"",M405+1))</f>
        <v/>
      </c>
      <c r="N406" s="18" t="str">
        <f>IF(M406="","",IF(OR(periods_per_year=26,periods_per_year=52),IF(periods_per_year=26,IF(M406=1,fpdate,N405+14),IF(periods_per_year=52,IF(M406=1,fpdate,N405+7),"n/a")),IF(periods_per_year=24,DATE(YEAR(fpdate),MONTH(fpdate)+(M406-1)/2+IF(AND(DAY(fpdate)&gt;=15,MOD(M406,2)=0),1,0),IF(MOD(M406,2)=0,IF(DAY(fpdate)&gt;=15,DAY(fpdate)-14,DAY(fpdate)+14),DAY(fpdate))),IF(DAY(DATE(YEAR(fpdate),MONTH(fpdate)+M406-1,DAY(fpdate)))&lt;&gt;DAY(fpdate),DATE(YEAR(fpdate),MONTH(fpdate)+M406,0),DATE(YEAR(fpdate),MONTH(fpdate)+M406-1,DAY(fpdate))))))</f>
        <v/>
      </c>
      <c r="O406" s="19" t="str">
        <f>IF(M406="","",IF(variable,IF(M406&lt;MortgageCalculator!$I$18*periods_per_year,start_rate,IF(MortgageCalculator!$I$22&gt;=0,MIN(MortgageCalculator!$I$19,start_rate+MortgageCalculator!$I$22*ROUNDUP((M406-MortgageCalculator!$I$18*periods_per_year)/MortgageCalculator!$I$21,0)),MAX(MortgageCalculator!$I$20,start_rate+MortgageCalculator!$I$22*ROUNDUP((M406-MortgageCalculator!$I$18*periods_per_year)/MortgageCalculator!$I$21,0)))),start_rate))</f>
        <v/>
      </c>
      <c r="P406" s="20" t="str">
        <f>IF(M406="","",ROUND((((1+O406/CP)^(CP/periods_per_year))-1)*S405,2))</f>
        <v/>
      </c>
      <c r="Q406" s="20" t="str">
        <f>IF(M406="","",IF(M406=nper,S405+P406,MIN(S405+P406,IF(O406=O405,Q405,ROUND(-PMT(((1+O406/CP)^(CP/periods_per_year))-1,nper-M406+1,S405),2)))))</f>
        <v/>
      </c>
      <c r="R406" s="20" t="str">
        <f t="shared" si="40"/>
        <v/>
      </c>
      <c r="S406" s="20" t="str">
        <f t="shared" si="41"/>
        <v/>
      </c>
    </row>
    <row r="407" spans="1:19" x14ac:dyDescent="0.2">
      <c r="A407" s="10" t="str">
        <f t="shared" si="44"/>
        <v/>
      </c>
      <c r="B407" s="11" t="str">
        <f t="shared" si="45"/>
        <v/>
      </c>
      <c r="C407" s="15" t="str">
        <f t="shared" si="42"/>
        <v/>
      </c>
      <c r="D407" s="12" t="str">
        <f>IF(A407="","",IF(variable,IF(OR(A407=1,A407&lt;$I$18*periods_per_year),start_rate,MIN($I$19,IF(MOD(A407-1,$I$21)=0,MAX($I$20,D406+$I$22),D406))),start_rate))</f>
        <v/>
      </c>
      <c r="E407" s="13" t="str">
        <f t="shared" si="46"/>
        <v/>
      </c>
      <c r="F407" s="13" t="str">
        <f>IF(A407="","",IF(A407=nper,J406+E407,MIN(J406+E407,IF(D407=D406,F406,IF($E$8="Acc Bi-Weekly",ROUND((-PMT(((1+D407/CP)^(CP/12))-1,(nper-A407+1)*12/26,J406))/2,2),IF($E$8="Acc Weekly",ROUND((-PMT(((1+D407/CP)^(CP/12))-1,(nper-A407+1)*12/52,J406))/4,2),ROUND(-PMT(((1+D407/CP)^(CP/periods_per_year))-1,nper-A407+1,J406),2)))))))</f>
        <v/>
      </c>
      <c r="G407" s="13" t="str">
        <f>IF(OR(A407="",A407&lt;$X$2),"",IF(J406&lt;=F407,0,IF(IF(AND(A407&gt;=$X$2,MOD(A407-$X$2,int)=0),$X$3,0)+F407&gt;=J406+E407,J406+E407-F407,IF(AND(A407&gt;=$X$2,MOD(A407-$X$2,int)=0),$X$3,0)+IF(IF(AND(A407&gt;=$X$2,MOD(A407-$X$2,int)=0),$X$3,0)+IF(MOD(A407-$X$6,periods_per_year)=0,$X$5,0)+F407&lt;J406+E407,IF(MOD(A407-$X$6,periods_per_year)=0,$X$5,0),J406+E407-IF(AND(A407&gt;=$X$2,MOD(A407-$X$2,int)=0),$X$3,0)-F407))))</f>
        <v/>
      </c>
      <c r="H407" s="14"/>
      <c r="I407" s="13" t="str">
        <f t="shared" si="43"/>
        <v/>
      </c>
      <c r="J407" s="13" t="str">
        <f t="shared" si="47"/>
        <v/>
      </c>
      <c r="M407" s="17" t="str">
        <f>IF(S406="","",IF(OR(M406&gt;=nper,ROUND(S406,2)&lt;=0),"",M406+1))</f>
        <v/>
      </c>
      <c r="N407" s="18" t="str">
        <f>IF(M407="","",IF(OR(periods_per_year=26,periods_per_year=52),IF(periods_per_year=26,IF(M407=1,fpdate,N406+14),IF(periods_per_year=52,IF(M407=1,fpdate,N406+7),"n/a")),IF(periods_per_year=24,DATE(YEAR(fpdate),MONTH(fpdate)+(M407-1)/2+IF(AND(DAY(fpdate)&gt;=15,MOD(M407,2)=0),1,0),IF(MOD(M407,2)=0,IF(DAY(fpdate)&gt;=15,DAY(fpdate)-14,DAY(fpdate)+14),DAY(fpdate))),IF(DAY(DATE(YEAR(fpdate),MONTH(fpdate)+M407-1,DAY(fpdate)))&lt;&gt;DAY(fpdate),DATE(YEAR(fpdate),MONTH(fpdate)+M407,0),DATE(YEAR(fpdate),MONTH(fpdate)+M407-1,DAY(fpdate))))))</f>
        <v/>
      </c>
      <c r="O407" s="19" t="str">
        <f>IF(M407="","",IF(variable,IF(M407&lt;MortgageCalculator!$I$18*periods_per_year,start_rate,IF(MortgageCalculator!$I$22&gt;=0,MIN(MortgageCalculator!$I$19,start_rate+MortgageCalculator!$I$22*ROUNDUP((M407-MortgageCalculator!$I$18*periods_per_year)/MortgageCalculator!$I$21,0)),MAX(MortgageCalculator!$I$20,start_rate+MortgageCalculator!$I$22*ROUNDUP((M407-MortgageCalculator!$I$18*periods_per_year)/MortgageCalculator!$I$21,0)))),start_rate))</f>
        <v/>
      </c>
      <c r="P407" s="20" t="str">
        <f>IF(M407="","",ROUND((((1+O407/CP)^(CP/periods_per_year))-1)*S406,2))</f>
        <v/>
      </c>
      <c r="Q407" s="20" t="str">
        <f>IF(M407="","",IF(M407=nper,S406+P407,MIN(S406+P407,IF(O407=O406,Q406,ROUND(-PMT(((1+O407/CP)^(CP/periods_per_year))-1,nper-M407+1,S406),2)))))</f>
        <v/>
      </c>
      <c r="R407" s="20" t="str">
        <f t="shared" si="40"/>
        <v/>
      </c>
      <c r="S407" s="20" t="str">
        <f t="shared" si="41"/>
        <v/>
      </c>
    </row>
    <row r="408" spans="1:19" x14ac:dyDescent="0.2">
      <c r="A408" s="10" t="str">
        <f t="shared" si="44"/>
        <v/>
      </c>
      <c r="B408" s="11" t="str">
        <f t="shared" si="45"/>
        <v/>
      </c>
      <c r="C408" s="15" t="str">
        <f t="shared" si="42"/>
        <v/>
      </c>
      <c r="D408" s="12" t="str">
        <f>IF(A408="","",IF(variable,IF(OR(A408=1,A408&lt;$I$18*periods_per_year),start_rate,MIN($I$19,IF(MOD(A408-1,$I$21)=0,MAX($I$20,D407+$I$22),D407))),start_rate))</f>
        <v/>
      </c>
      <c r="E408" s="13" t="str">
        <f t="shared" si="46"/>
        <v/>
      </c>
      <c r="F408" s="13" t="str">
        <f>IF(A408="","",IF(A408=nper,J407+E408,MIN(J407+E408,IF(D408=D407,F407,IF($E$8="Acc Bi-Weekly",ROUND((-PMT(((1+D408/CP)^(CP/12))-1,(nper-A408+1)*12/26,J407))/2,2),IF($E$8="Acc Weekly",ROUND((-PMT(((1+D408/CP)^(CP/12))-1,(nper-A408+1)*12/52,J407))/4,2),ROUND(-PMT(((1+D408/CP)^(CP/periods_per_year))-1,nper-A408+1,J407),2)))))))</f>
        <v/>
      </c>
      <c r="G408" s="13" t="str">
        <f>IF(OR(A408="",A408&lt;$X$2),"",IF(J407&lt;=F408,0,IF(IF(AND(A408&gt;=$X$2,MOD(A408-$X$2,int)=0),$X$3,0)+F408&gt;=J407+E408,J407+E408-F408,IF(AND(A408&gt;=$X$2,MOD(A408-$X$2,int)=0),$X$3,0)+IF(IF(AND(A408&gt;=$X$2,MOD(A408-$X$2,int)=0),$X$3,0)+IF(MOD(A408-$X$6,periods_per_year)=0,$X$5,0)+F408&lt;J407+E408,IF(MOD(A408-$X$6,periods_per_year)=0,$X$5,0),J407+E408-IF(AND(A408&gt;=$X$2,MOD(A408-$X$2,int)=0),$X$3,0)-F408))))</f>
        <v/>
      </c>
      <c r="H408" s="14"/>
      <c r="I408" s="13" t="str">
        <f t="shared" si="43"/>
        <v/>
      </c>
      <c r="J408" s="13" t="str">
        <f t="shared" si="47"/>
        <v/>
      </c>
      <c r="M408" s="17" t="str">
        <f>IF(S407="","",IF(OR(M407&gt;=nper,ROUND(S407,2)&lt;=0),"",M407+1))</f>
        <v/>
      </c>
      <c r="N408" s="18" t="str">
        <f>IF(M408="","",IF(OR(periods_per_year=26,periods_per_year=52),IF(periods_per_year=26,IF(M408=1,fpdate,N407+14),IF(periods_per_year=52,IF(M408=1,fpdate,N407+7),"n/a")),IF(periods_per_year=24,DATE(YEAR(fpdate),MONTH(fpdate)+(M408-1)/2+IF(AND(DAY(fpdate)&gt;=15,MOD(M408,2)=0),1,0),IF(MOD(M408,2)=0,IF(DAY(fpdate)&gt;=15,DAY(fpdate)-14,DAY(fpdate)+14),DAY(fpdate))),IF(DAY(DATE(YEAR(fpdate),MONTH(fpdate)+M408-1,DAY(fpdate)))&lt;&gt;DAY(fpdate),DATE(YEAR(fpdate),MONTH(fpdate)+M408,0),DATE(YEAR(fpdate),MONTH(fpdate)+M408-1,DAY(fpdate))))))</f>
        <v/>
      </c>
      <c r="O408" s="19" t="str">
        <f>IF(M408="","",IF(variable,IF(M408&lt;MortgageCalculator!$I$18*periods_per_year,start_rate,IF(MortgageCalculator!$I$22&gt;=0,MIN(MortgageCalculator!$I$19,start_rate+MortgageCalculator!$I$22*ROUNDUP((M408-MortgageCalculator!$I$18*periods_per_year)/MortgageCalculator!$I$21,0)),MAX(MortgageCalculator!$I$20,start_rate+MortgageCalculator!$I$22*ROUNDUP((M408-MortgageCalculator!$I$18*periods_per_year)/MortgageCalculator!$I$21,0)))),start_rate))</f>
        <v/>
      </c>
      <c r="P408" s="20" t="str">
        <f>IF(M408="","",ROUND((((1+O408/CP)^(CP/periods_per_year))-1)*S407,2))</f>
        <v/>
      </c>
      <c r="Q408" s="20" t="str">
        <f>IF(M408="","",IF(M408=nper,S407+P408,MIN(S407+P408,IF(O408=O407,Q407,ROUND(-PMT(((1+O408/CP)^(CP/periods_per_year))-1,nper-M408+1,S407),2)))))</f>
        <v/>
      </c>
      <c r="R408" s="20" t="str">
        <f t="shared" si="40"/>
        <v/>
      </c>
      <c r="S408" s="20" t="str">
        <f t="shared" si="41"/>
        <v/>
      </c>
    </row>
    <row r="409" spans="1:19" x14ac:dyDescent="0.2">
      <c r="A409" s="10" t="str">
        <f t="shared" si="44"/>
        <v/>
      </c>
      <c r="B409" s="11" t="str">
        <f t="shared" si="45"/>
        <v/>
      </c>
      <c r="C409" s="15" t="str">
        <f t="shared" si="42"/>
        <v/>
      </c>
      <c r="D409" s="12" t="str">
        <f>IF(A409="","",IF(variable,IF(OR(A409=1,A409&lt;$I$18*periods_per_year),start_rate,MIN($I$19,IF(MOD(A409-1,$I$21)=0,MAX($I$20,D408+$I$22),D408))),start_rate))</f>
        <v/>
      </c>
      <c r="E409" s="13" t="str">
        <f t="shared" si="46"/>
        <v/>
      </c>
      <c r="F409" s="13" t="str">
        <f>IF(A409="","",IF(A409=nper,J408+E409,MIN(J408+E409,IF(D409=D408,F408,IF($E$8="Acc Bi-Weekly",ROUND((-PMT(((1+D409/CP)^(CP/12))-1,(nper-A409+1)*12/26,J408))/2,2),IF($E$8="Acc Weekly",ROUND((-PMT(((1+D409/CP)^(CP/12))-1,(nper-A409+1)*12/52,J408))/4,2),ROUND(-PMT(((1+D409/CP)^(CP/periods_per_year))-1,nper-A409+1,J408),2)))))))</f>
        <v/>
      </c>
      <c r="G409" s="13" t="str">
        <f>IF(OR(A409="",A409&lt;$X$2),"",IF(J408&lt;=F409,0,IF(IF(AND(A409&gt;=$X$2,MOD(A409-$X$2,int)=0),$X$3,0)+F409&gt;=J408+E409,J408+E409-F409,IF(AND(A409&gt;=$X$2,MOD(A409-$X$2,int)=0),$X$3,0)+IF(IF(AND(A409&gt;=$X$2,MOD(A409-$X$2,int)=0),$X$3,0)+IF(MOD(A409-$X$6,periods_per_year)=0,$X$5,0)+F409&lt;J408+E409,IF(MOD(A409-$X$6,periods_per_year)=0,$X$5,0),J408+E409-IF(AND(A409&gt;=$X$2,MOD(A409-$X$2,int)=0),$X$3,0)-F409))))</f>
        <v/>
      </c>
      <c r="H409" s="14"/>
      <c r="I409" s="13" t="str">
        <f t="shared" si="43"/>
        <v/>
      </c>
      <c r="J409" s="13" t="str">
        <f t="shared" si="47"/>
        <v/>
      </c>
      <c r="M409" s="17" t="str">
        <f>IF(S408="","",IF(OR(M408&gt;=nper,ROUND(S408,2)&lt;=0),"",M408+1))</f>
        <v/>
      </c>
      <c r="N409" s="18" t="str">
        <f>IF(M409="","",IF(OR(periods_per_year=26,periods_per_year=52),IF(periods_per_year=26,IF(M409=1,fpdate,N408+14),IF(periods_per_year=52,IF(M409=1,fpdate,N408+7),"n/a")),IF(periods_per_year=24,DATE(YEAR(fpdate),MONTH(fpdate)+(M409-1)/2+IF(AND(DAY(fpdate)&gt;=15,MOD(M409,2)=0),1,0),IF(MOD(M409,2)=0,IF(DAY(fpdate)&gt;=15,DAY(fpdate)-14,DAY(fpdate)+14),DAY(fpdate))),IF(DAY(DATE(YEAR(fpdate),MONTH(fpdate)+M409-1,DAY(fpdate)))&lt;&gt;DAY(fpdate),DATE(YEAR(fpdate),MONTH(fpdate)+M409,0),DATE(YEAR(fpdate),MONTH(fpdate)+M409-1,DAY(fpdate))))))</f>
        <v/>
      </c>
      <c r="O409" s="19" t="str">
        <f>IF(M409="","",IF(variable,IF(M409&lt;MortgageCalculator!$I$18*periods_per_year,start_rate,IF(MortgageCalculator!$I$22&gt;=0,MIN(MortgageCalculator!$I$19,start_rate+MortgageCalculator!$I$22*ROUNDUP((M409-MortgageCalculator!$I$18*periods_per_year)/MortgageCalculator!$I$21,0)),MAX(MortgageCalculator!$I$20,start_rate+MortgageCalculator!$I$22*ROUNDUP((M409-MortgageCalculator!$I$18*periods_per_year)/MortgageCalculator!$I$21,0)))),start_rate))</f>
        <v/>
      </c>
      <c r="P409" s="20" t="str">
        <f>IF(M409="","",ROUND((((1+O409/CP)^(CP/periods_per_year))-1)*S408,2))</f>
        <v/>
      </c>
      <c r="Q409" s="20" t="str">
        <f>IF(M409="","",IF(M409=nper,S408+P409,MIN(S408+P409,IF(O409=O408,Q408,ROUND(-PMT(((1+O409/CP)^(CP/periods_per_year))-1,nper-M409+1,S408),2)))))</f>
        <v/>
      </c>
      <c r="R409" s="20" t="str">
        <f t="shared" si="40"/>
        <v/>
      </c>
      <c r="S409" s="20" t="str">
        <f t="shared" si="41"/>
        <v/>
      </c>
    </row>
    <row r="410" spans="1:19" x14ac:dyDescent="0.2">
      <c r="A410" s="10" t="str">
        <f t="shared" si="44"/>
        <v/>
      </c>
      <c r="B410" s="11" t="str">
        <f t="shared" si="45"/>
        <v/>
      </c>
      <c r="C410" s="15" t="str">
        <f t="shared" si="42"/>
        <v/>
      </c>
      <c r="D410" s="12" t="str">
        <f>IF(A410="","",IF(variable,IF(OR(A410=1,A410&lt;$I$18*periods_per_year),start_rate,MIN($I$19,IF(MOD(A410-1,$I$21)=0,MAX($I$20,D409+$I$22),D409))),start_rate))</f>
        <v/>
      </c>
      <c r="E410" s="13" t="str">
        <f t="shared" si="46"/>
        <v/>
      </c>
      <c r="F410" s="13" t="str">
        <f>IF(A410="","",IF(A410=nper,J409+E410,MIN(J409+E410,IF(D410=D409,F409,IF($E$8="Acc Bi-Weekly",ROUND((-PMT(((1+D410/CP)^(CP/12))-1,(nper-A410+1)*12/26,J409))/2,2),IF($E$8="Acc Weekly",ROUND((-PMT(((1+D410/CP)^(CP/12))-1,(nper-A410+1)*12/52,J409))/4,2),ROUND(-PMT(((1+D410/CP)^(CP/periods_per_year))-1,nper-A410+1,J409),2)))))))</f>
        <v/>
      </c>
      <c r="G410" s="13" t="str">
        <f>IF(OR(A410="",A410&lt;$X$2),"",IF(J409&lt;=F410,0,IF(IF(AND(A410&gt;=$X$2,MOD(A410-$X$2,int)=0),$X$3,0)+F410&gt;=J409+E410,J409+E410-F410,IF(AND(A410&gt;=$X$2,MOD(A410-$X$2,int)=0),$X$3,0)+IF(IF(AND(A410&gt;=$X$2,MOD(A410-$X$2,int)=0),$X$3,0)+IF(MOD(A410-$X$6,periods_per_year)=0,$X$5,0)+F410&lt;J409+E410,IF(MOD(A410-$X$6,periods_per_year)=0,$X$5,0),J409+E410-IF(AND(A410&gt;=$X$2,MOD(A410-$X$2,int)=0),$X$3,0)-F410))))</f>
        <v/>
      </c>
      <c r="H410" s="14"/>
      <c r="I410" s="13" t="str">
        <f t="shared" si="43"/>
        <v/>
      </c>
      <c r="J410" s="13" t="str">
        <f t="shared" si="47"/>
        <v/>
      </c>
      <c r="M410" s="17" t="str">
        <f>IF(S409="","",IF(OR(M409&gt;=nper,ROUND(S409,2)&lt;=0),"",M409+1))</f>
        <v/>
      </c>
      <c r="N410" s="18" t="str">
        <f>IF(M410="","",IF(OR(periods_per_year=26,periods_per_year=52),IF(periods_per_year=26,IF(M410=1,fpdate,N409+14),IF(periods_per_year=52,IF(M410=1,fpdate,N409+7),"n/a")),IF(periods_per_year=24,DATE(YEAR(fpdate),MONTH(fpdate)+(M410-1)/2+IF(AND(DAY(fpdate)&gt;=15,MOD(M410,2)=0),1,0),IF(MOD(M410,2)=0,IF(DAY(fpdate)&gt;=15,DAY(fpdate)-14,DAY(fpdate)+14),DAY(fpdate))),IF(DAY(DATE(YEAR(fpdate),MONTH(fpdate)+M410-1,DAY(fpdate)))&lt;&gt;DAY(fpdate),DATE(YEAR(fpdate),MONTH(fpdate)+M410,0),DATE(YEAR(fpdate),MONTH(fpdate)+M410-1,DAY(fpdate))))))</f>
        <v/>
      </c>
      <c r="O410" s="19" t="str">
        <f>IF(M410="","",IF(variable,IF(M410&lt;MortgageCalculator!$I$18*periods_per_year,start_rate,IF(MortgageCalculator!$I$22&gt;=0,MIN(MortgageCalculator!$I$19,start_rate+MortgageCalculator!$I$22*ROUNDUP((M410-MortgageCalculator!$I$18*periods_per_year)/MortgageCalculator!$I$21,0)),MAX(MortgageCalculator!$I$20,start_rate+MortgageCalculator!$I$22*ROUNDUP((M410-MortgageCalculator!$I$18*periods_per_year)/MortgageCalculator!$I$21,0)))),start_rate))</f>
        <v/>
      </c>
      <c r="P410" s="20" t="str">
        <f>IF(M410="","",ROUND((((1+O410/CP)^(CP/periods_per_year))-1)*S409,2))</f>
        <v/>
      </c>
      <c r="Q410" s="20" t="str">
        <f>IF(M410="","",IF(M410=nper,S409+P410,MIN(S409+P410,IF(O410=O409,Q409,ROUND(-PMT(((1+O410/CP)^(CP/periods_per_year))-1,nper-M410+1,S409),2)))))</f>
        <v/>
      </c>
      <c r="R410" s="20" t="str">
        <f t="shared" si="40"/>
        <v/>
      </c>
      <c r="S410" s="20" t="str">
        <f t="shared" si="41"/>
        <v/>
      </c>
    </row>
    <row r="411" spans="1:19" x14ac:dyDescent="0.2">
      <c r="A411" s="10" t="str">
        <f t="shared" si="44"/>
        <v/>
      </c>
      <c r="B411" s="11" t="str">
        <f t="shared" si="45"/>
        <v/>
      </c>
      <c r="C411" s="15" t="str">
        <f t="shared" si="42"/>
        <v/>
      </c>
      <c r="D411" s="12" t="str">
        <f>IF(A411="","",IF(variable,IF(OR(A411=1,A411&lt;$I$18*periods_per_year),start_rate,MIN($I$19,IF(MOD(A411-1,$I$21)=0,MAX($I$20,D410+$I$22),D410))),start_rate))</f>
        <v/>
      </c>
      <c r="E411" s="13" t="str">
        <f t="shared" si="46"/>
        <v/>
      </c>
      <c r="F411" s="13" t="str">
        <f>IF(A411="","",IF(A411=nper,J410+E411,MIN(J410+E411,IF(D411=D410,F410,IF($E$8="Acc Bi-Weekly",ROUND((-PMT(((1+D411/CP)^(CP/12))-1,(nper-A411+1)*12/26,J410))/2,2),IF($E$8="Acc Weekly",ROUND((-PMT(((1+D411/CP)^(CP/12))-1,(nper-A411+1)*12/52,J410))/4,2),ROUND(-PMT(((1+D411/CP)^(CP/periods_per_year))-1,nper-A411+1,J410),2)))))))</f>
        <v/>
      </c>
      <c r="G411" s="13" t="str">
        <f>IF(OR(A411="",A411&lt;$X$2),"",IF(J410&lt;=F411,0,IF(IF(AND(A411&gt;=$X$2,MOD(A411-$X$2,int)=0),$X$3,0)+F411&gt;=J410+E411,J410+E411-F411,IF(AND(A411&gt;=$X$2,MOD(A411-$X$2,int)=0),$X$3,0)+IF(IF(AND(A411&gt;=$X$2,MOD(A411-$X$2,int)=0),$X$3,0)+IF(MOD(A411-$X$6,periods_per_year)=0,$X$5,0)+F411&lt;J410+E411,IF(MOD(A411-$X$6,periods_per_year)=0,$X$5,0),J410+E411-IF(AND(A411&gt;=$X$2,MOD(A411-$X$2,int)=0),$X$3,0)-F411))))</f>
        <v/>
      </c>
      <c r="H411" s="14"/>
      <c r="I411" s="13" t="str">
        <f t="shared" si="43"/>
        <v/>
      </c>
      <c r="J411" s="13" t="str">
        <f t="shared" si="47"/>
        <v/>
      </c>
      <c r="M411" s="17" t="str">
        <f>IF(S410="","",IF(OR(M410&gt;=nper,ROUND(S410,2)&lt;=0),"",M410+1))</f>
        <v/>
      </c>
      <c r="N411" s="18" t="str">
        <f>IF(M411="","",IF(OR(periods_per_year=26,periods_per_year=52),IF(periods_per_year=26,IF(M411=1,fpdate,N410+14),IF(periods_per_year=52,IF(M411=1,fpdate,N410+7),"n/a")),IF(periods_per_year=24,DATE(YEAR(fpdate),MONTH(fpdate)+(M411-1)/2+IF(AND(DAY(fpdate)&gt;=15,MOD(M411,2)=0),1,0),IF(MOD(M411,2)=0,IF(DAY(fpdate)&gt;=15,DAY(fpdate)-14,DAY(fpdate)+14),DAY(fpdate))),IF(DAY(DATE(YEAR(fpdate),MONTH(fpdate)+M411-1,DAY(fpdate)))&lt;&gt;DAY(fpdate),DATE(YEAR(fpdate),MONTH(fpdate)+M411,0),DATE(YEAR(fpdate),MONTH(fpdate)+M411-1,DAY(fpdate))))))</f>
        <v/>
      </c>
      <c r="O411" s="19" t="str">
        <f>IF(M411="","",IF(variable,IF(M411&lt;MortgageCalculator!$I$18*periods_per_year,start_rate,IF(MortgageCalculator!$I$22&gt;=0,MIN(MortgageCalculator!$I$19,start_rate+MortgageCalculator!$I$22*ROUNDUP((M411-MortgageCalculator!$I$18*periods_per_year)/MortgageCalculator!$I$21,0)),MAX(MortgageCalculator!$I$20,start_rate+MortgageCalculator!$I$22*ROUNDUP((M411-MortgageCalculator!$I$18*periods_per_year)/MortgageCalculator!$I$21,0)))),start_rate))</f>
        <v/>
      </c>
      <c r="P411" s="20" t="str">
        <f>IF(M411="","",ROUND((((1+O411/CP)^(CP/periods_per_year))-1)*S410,2))</f>
        <v/>
      </c>
      <c r="Q411" s="20" t="str">
        <f>IF(M411="","",IF(M411=nper,S410+P411,MIN(S410+P411,IF(O411=O410,Q410,ROUND(-PMT(((1+O411/CP)^(CP/periods_per_year))-1,nper-M411+1,S410),2)))))</f>
        <v/>
      </c>
      <c r="R411" s="20" t="str">
        <f t="shared" si="40"/>
        <v/>
      </c>
      <c r="S411" s="20" t="str">
        <f t="shared" si="41"/>
        <v/>
      </c>
    </row>
    <row r="412" spans="1:19" x14ac:dyDescent="0.2">
      <c r="A412" s="10" t="str">
        <f t="shared" si="44"/>
        <v/>
      </c>
      <c r="B412" s="11" t="str">
        <f t="shared" si="45"/>
        <v/>
      </c>
      <c r="C412" s="15" t="str">
        <f t="shared" si="42"/>
        <v/>
      </c>
      <c r="D412" s="12" t="str">
        <f>IF(A412="","",IF(variable,IF(OR(A412=1,A412&lt;$I$18*periods_per_year),start_rate,MIN($I$19,IF(MOD(A412-1,$I$21)=0,MAX($I$20,D411+$I$22),D411))),start_rate))</f>
        <v/>
      </c>
      <c r="E412" s="13" t="str">
        <f t="shared" si="46"/>
        <v/>
      </c>
      <c r="F412" s="13" t="str">
        <f>IF(A412="","",IF(A412=nper,J411+E412,MIN(J411+E412,IF(D412=D411,F411,IF($E$8="Acc Bi-Weekly",ROUND((-PMT(((1+D412/CP)^(CP/12))-1,(nper-A412+1)*12/26,J411))/2,2),IF($E$8="Acc Weekly",ROUND((-PMT(((1+D412/CP)^(CP/12))-1,(nper-A412+1)*12/52,J411))/4,2),ROUND(-PMT(((1+D412/CP)^(CP/periods_per_year))-1,nper-A412+1,J411),2)))))))</f>
        <v/>
      </c>
      <c r="G412" s="13" t="str">
        <f>IF(OR(A412="",A412&lt;$X$2),"",IF(J411&lt;=F412,0,IF(IF(AND(A412&gt;=$X$2,MOD(A412-$X$2,int)=0),$X$3,0)+F412&gt;=J411+E412,J411+E412-F412,IF(AND(A412&gt;=$X$2,MOD(A412-$X$2,int)=0),$X$3,0)+IF(IF(AND(A412&gt;=$X$2,MOD(A412-$X$2,int)=0),$X$3,0)+IF(MOD(A412-$X$6,periods_per_year)=0,$X$5,0)+F412&lt;J411+E412,IF(MOD(A412-$X$6,periods_per_year)=0,$X$5,0),J411+E412-IF(AND(A412&gt;=$X$2,MOD(A412-$X$2,int)=0),$X$3,0)-F412))))</f>
        <v/>
      </c>
      <c r="H412" s="14"/>
      <c r="I412" s="13" t="str">
        <f t="shared" si="43"/>
        <v/>
      </c>
      <c r="J412" s="13" t="str">
        <f t="shared" si="47"/>
        <v/>
      </c>
      <c r="M412" s="17" t="str">
        <f>IF(S411="","",IF(OR(M411&gt;=nper,ROUND(S411,2)&lt;=0),"",M411+1))</f>
        <v/>
      </c>
      <c r="N412" s="18" t="str">
        <f>IF(M412="","",IF(OR(periods_per_year=26,periods_per_year=52),IF(periods_per_year=26,IF(M412=1,fpdate,N411+14),IF(periods_per_year=52,IF(M412=1,fpdate,N411+7),"n/a")),IF(periods_per_year=24,DATE(YEAR(fpdate),MONTH(fpdate)+(M412-1)/2+IF(AND(DAY(fpdate)&gt;=15,MOD(M412,2)=0),1,0),IF(MOD(M412,2)=0,IF(DAY(fpdate)&gt;=15,DAY(fpdate)-14,DAY(fpdate)+14),DAY(fpdate))),IF(DAY(DATE(YEAR(fpdate),MONTH(fpdate)+M412-1,DAY(fpdate)))&lt;&gt;DAY(fpdate),DATE(YEAR(fpdate),MONTH(fpdate)+M412,0),DATE(YEAR(fpdate),MONTH(fpdate)+M412-1,DAY(fpdate))))))</f>
        <v/>
      </c>
      <c r="O412" s="19" t="str">
        <f>IF(M412="","",IF(variable,IF(M412&lt;MortgageCalculator!$I$18*periods_per_year,start_rate,IF(MortgageCalculator!$I$22&gt;=0,MIN(MortgageCalculator!$I$19,start_rate+MortgageCalculator!$I$22*ROUNDUP((M412-MortgageCalculator!$I$18*periods_per_year)/MortgageCalculator!$I$21,0)),MAX(MortgageCalculator!$I$20,start_rate+MortgageCalculator!$I$22*ROUNDUP((M412-MortgageCalculator!$I$18*periods_per_year)/MortgageCalculator!$I$21,0)))),start_rate))</f>
        <v/>
      </c>
      <c r="P412" s="20" t="str">
        <f>IF(M412="","",ROUND((((1+O412/CP)^(CP/periods_per_year))-1)*S411,2))</f>
        <v/>
      </c>
      <c r="Q412" s="20" t="str">
        <f>IF(M412="","",IF(M412=nper,S411+P412,MIN(S411+P412,IF(O412=O411,Q411,ROUND(-PMT(((1+O412/CP)^(CP/periods_per_year))-1,nper-M412+1,S411),2)))))</f>
        <v/>
      </c>
      <c r="R412" s="20" t="str">
        <f t="shared" si="40"/>
        <v/>
      </c>
      <c r="S412" s="20" t="str">
        <f t="shared" si="41"/>
        <v/>
      </c>
    </row>
    <row r="413" spans="1:19" x14ac:dyDescent="0.2">
      <c r="A413" s="10" t="str">
        <f t="shared" si="44"/>
        <v/>
      </c>
      <c r="B413" s="11" t="str">
        <f t="shared" si="45"/>
        <v/>
      </c>
      <c r="C413" s="15" t="str">
        <f t="shared" si="42"/>
        <v/>
      </c>
      <c r="D413" s="12" t="str">
        <f>IF(A413="","",IF(variable,IF(OR(A413=1,A413&lt;$I$18*periods_per_year),start_rate,MIN($I$19,IF(MOD(A413-1,$I$21)=0,MAX($I$20,D412+$I$22),D412))),start_rate))</f>
        <v/>
      </c>
      <c r="E413" s="13" t="str">
        <f t="shared" si="46"/>
        <v/>
      </c>
      <c r="F413" s="13" t="str">
        <f>IF(A413="","",IF(A413=nper,J412+E413,MIN(J412+E413,IF(D413=D412,F412,IF($E$8="Acc Bi-Weekly",ROUND((-PMT(((1+D413/CP)^(CP/12))-1,(nper-A413+1)*12/26,J412))/2,2),IF($E$8="Acc Weekly",ROUND((-PMT(((1+D413/CP)^(CP/12))-1,(nper-A413+1)*12/52,J412))/4,2),ROUND(-PMT(((1+D413/CP)^(CP/periods_per_year))-1,nper-A413+1,J412),2)))))))</f>
        <v/>
      </c>
      <c r="G413" s="13" t="str">
        <f>IF(OR(A413="",A413&lt;$X$2),"",IF(J412&lt;=F413,0,IF(IF(AND(A413&gt;=$X$2,MOD(A413-$X$2,int)=0),$X$3,0)+F413&gt;=J412+E413,J412+E413-F413,IF(AND(A413&gt;=$X$2,MOD(A413-$X$2,int)=0),$X$3,0)+IF(IF(AND(A413&gt;=$X$2,MOD(A413-$X$2,int)=0),$X$3,0)+IF(MOD(A413-$X$6,periods_per_year)=0,$X$5,0)+F413&lt;J412+E413,IF(MOD(A413-$X$6,periods_per_year)=0,$X$5,0),J412+E413-IF(AND(A413&gt;=$X$2,MOD(A413-$X$2,int)=0),$X$3,0)-F413))))</f>
        <v/>
      </c>
      <c r="H413" s="14"/>
      <c r="I413" s="13" t="str">
        <f t="shared" si="43"/>
        <v/>
      </c>
      <c r="J413" s="13" t="str">
        <f t="shared" si="47"/>
        <v/>
      </c>
      <c r="M413" s="17" t="str">
        <f>IF(S412="","",IF(OR(M412&gt;=nper,ROUND(S412,2)&lt;=0),"",M412+1))</f>
        <v/>
      </c>
      <c r="N413" s="18" t="str">
        <f>IF(M413="","",IF(OR(periods_per_year=26,periods_per_year=52),IF(periods_per_year=26,IF(M413=1,fpdate,N412+14),IF(periods_per_year=52,IF(M413=1,fpdate,N412+7),"n/a")),IF(periods_per_year=24,DATE(YEAR(fpdate),MONTH(fpdate)+(M413-1)/2+IF(AND(DAY(fpdate)&gt;=15,MOD(M413,2)=0),1,0),IF(MOD(M413,2)=0,IF(DAY(fpdate)&gt;=15,DAY(fpdate)-14,DAY(fpdate)+14),DAY(fpdate))),IF(DAY(DATE(YEAR(fpdate),MONTH(fpdate)+M413-1,DAY(fpdate)))&lt;&gt;DAY(fpdate),DATE(YEAR(fpdate),MONTH(fpdate)+M413,0),DATE(YEAR(fpdate),MONTH(fpdate)+M413-1,DAY(fpdate))))))</f>
        <v/>
      </c>
      <c r="O413" s="19" t="str">
        <f>IF(M413="","",IF(variable,IF(M413&lt;MortgageCalculator!$I$18*periods_per_year,start_rate,IF(MortgageCalculator!$I$22&gt;=0,MIN(MortgageCalculator!$I$19,start_rate+MortgageCalculator!$I$22*ROUNDUP((M413-MortgageCalculator!$I$18*periods_per_year)/MortgageCalculator!$I$21,0)),MAX(MortgageCalculator!$I$20,start_rate+MortgageCalculator!$I$22*ROUNDUP((M413-MortgageCalculator!$I$18*periods_per_year)/MortgageCalculator!$I$21,0)))),start_rate))</f>
        <v/>
      </c>
      <c r="P413" s="20" t="str">
        <f>IF(M413="","",ROUND((((1+O413/CP)^(CP/periods_per_year))-1)*S412,2))</f>
        <v/>
      </c>
      <c r="Q413" s="20" t="str">
        <f>IF(M413="","",IF(M413=nper,S412+P413,MIN(S412+P413,IF(O413=O412,Q412,ROUND(-PMT(((1+O413/CP)^(CP/periods_per_year))-1,nper-M413+1,S412),2)))))</f>
        <v/>
      </c>
      <c r="R413" s="20" t="str">
        <f t="shared" si="40"/>
        <v/>
      </c>
      <c r="S413" s="20" t="str">
        <f t="shared" si="41"/>
        <v/>
      </c>
    </row>
    <row r="414" spans="1:19" x14ac:dyDescent="0.2">
      <c r="A414" s="10" t="str">
        <f t="shared" si="44"/>
        <v/>
      </c>
      <c r="B414" s="11" t="str">
        <f t="shared" si="45"/>
        <v/>
      </c>
      <c r="C414" s="15" t="str">
        <f t="shared" si="42"/>
        <v/>
      </c>
      <c r="D414" s="12" t="str">
        <f>IF(A414="","",IF(variable,IF(OR(A414=1,A414&lt;$I$18*periods_per_year),start_rate,MIN($I$19,IF(MOD(A414-1,$I$21)=0,MAX($I$20,D413+$I$22),D413))),start_rate))</f>
        <v/>
      </c>
      <c r="E414" s="13" t="str">
        <f t="shared" si="46"/>
        <v/>
      </c>
      <c r="F414" s="13" t="str">
        <f>IF(A414="","",IF(A414=nper,J413+E414,MIN(J413+E414,IF(D414=D413,F413,IF($E$8="Acc Bi-Weekly",ROUND((-PMT(((1+D414/CP)^(CP/12))-1,(nper-A414+1)*12/26,J413))/2,2),IF($E$8="Acc Weekly",ROUND((-PMT(((1+D414/CP)^(CP/12))-1,(nper-A414+1)*12/52,J413))/4,2),ROUND(-PMT(((1+D414/CP)^(CP/periods_per_year))-1,nper-A414+1,J413),2)))))))</f>
        <v/>
      </c>
      <c r="G414" s="13" t="str">
        <f>IF(OR(A414="",A414&lt;$X$2),"",IF(J413&lt;=F414,0,IF(IF(AND(A414&gt;=$X$2,MOD(A414-$X$2,int)=0),$X$3,0)+F414&gt;=J413+E414,J413+E414-F414,IF(AND(A414&gt;=$X$2,MOD(A414-$X$2,int)=0),$X$3,0)+IF(IF(AND(A414&gt;=$X$2,MOD(A414-$X$2,int)=0),$X$3,0)+IF(MOD(A414-$X$6,periods_per_year)=0,$X$5,0)+F414&lt;J413+E414,IF(MOD(A414-$X$6,periods_per_year)=0,$X$5,0),J413+E414-IF(AND(A414&gt;=$X$2,MOD(A414-$X$2,int)=0),$X$3,0)-F414))))</f>
        <v/>
      </c>
      <c r="H414" s="14"/>
      <c r="I414" s="13" t="str">
        <f t="shared" si="43"/>
        <v/>
      </c>
      <c r="J414" s="13" t="str">
        <f t="shared" si="47"/>
        <v/>
      </c>
      <c r="M414" s="17" t="str">
        <f>IF(S413="","",IF(OR(M413&gt;=nper,ROUND(S413,2)&lt;=0),"",M413+1))</f>
        <v/>
      </c>
      <c r="N414" s="18" t="str">
        <f>IF(M414="","",IF(OR(periods_per_year=26,periods_per_year=52),IF(periods_per_year=26,IF(M414=1,fpdate,N413+14),IF(periods_per_year=52,IF(M414=1,fpdate,N413+7),"n/a")),IF(periods_per_year=24,DATE(YEAR(fpdate),MONTH(fpdate)+(M414-1)/2+IF(AND(DAY(fpdate)&gt;=15,MOD(M414,2)=0),1,0),IF(MOD(M414,2)=0,IF(DAY(fpdate)&gt;=15,DAY(fpdate)-14,DAY(fpdate)+14),DAY(fpdate))),IF(DAY(DATE(YEAR(fpdate),MONTH(fpdate)+M414-1,DAY(fpdate)))&lt;&gt;DAY(fpdate),DATE(YEAR(fpdate),MONTH(fpdate)+M414,0),DATE(YEAR(fpdate),MONTH(fpdate)+M414-1,DAY(fpdate))))))</f>
        <v/>
      </c>
      <c r="O414" s="19" t="str">
        <f>IF(M414="","",IF(variable,IF(M414&lt;MortgageCalculator!$I$18*periods_per_year,start_rate,IF(MortgageCalculator!$I$22&gt;=0,MIN(MortgageCalculator!$I$19,start_rate+MortgageCalculator!$I$22*ROUNDUP((M414-MortgageCalculator!$I$18*periods_per_year)/MortgageCalculator!$I$21,0)),MAX(MortgageCalculator!$I$20,start_rate+MortgageCalculator!$I$22*ROUNDUP((M414-MortgageCalculator!$I$18*periods_per_year)/MortgageCalculator!$I$21,0)))),start_rate))</f>
        <v/>
      </c>
      <c r="P414" s="20" t="str">
        <f>IF(M414="","",ROUND((((1+O414/CP)^(CP/periods_per_year))-1)*S413,2))</f>
        <v/>
      </c>
      <c r="Q414" s="20" t="str">
        <f>IF(M414="","",IF(M414=nper,S413+P414,MIN(S413+P414,IF(O414=O413,Q413,ROUND(-PMT(((1+O414/CP)^(CP/periods_per_year))-1,nper-M414+1,S413),2)))))</f>
        <v/>
      </c>
      <c r="R414" s="20" t="str">
        <f t="shared" si="40"/>
        <v/>
      </c>
      <c r="S414" s="20" t="str">
        <f t="shared" si="41"/>
        <v/>
      </c>
    </row>
    <row r="415" spans="1:19" x14ac:dyDescent="0.2">
      <c r="A415" s="10" t="str">
        <f t="shared" si="44"/>
        <v/>
      </c>
      <c r="B415" s="11" t="str">
        <f t="shared" si="45"/>
        <v/>
      </c>
      <c r="C415" s="15" t="str">
        <f t="shared" si="42"/>
        <v/>
      </c>
      <c r="D415" s="12" t="str">
        <f>IF(A415="","",IF(variable,IF(OR(A415=1,A415&lt;$I$18*periods_per_year),start_rate,MIN($I$19,IF(MOD(A415-1,$I$21)=0,MAX($I$20,D414+$I$22),D414))),start_rate))</f>
        <v/>
      </c>
      <c r="E415" s="13" t="str">
        <f t="shared" si="46"/>
        <v/>
      </c>
      <c r="F415" s="13" t="str">
        <f>IF(A415="","",IF(A415=nper,J414+E415,MIN(J414+E415,IF(D415=D414,F414,IF($E$8="Acc Bi-Weekly",ROUND((-PMT(((1+D415/CP)^(CP/12))-1,(nper-A415+1)*12/26,J414))/2,2),IF($E$8="Acc Weekly",ROUND((-PMT(((1+D415/CP)^(CP/12))-1,(nper-A415+1)*12/52,J414))/4,2),ROUND(-PMT(((1+D415/CP)^(CP/periods_per_year))-1,nper-A415+1,J414),2)))))))</f>
        <v/>
      </c>
      <c r="G415" s="13" t="str">
        <f>IF(OR(A415="",A415&lt;$X$2),"",IF(J414&lt;=F415,0,IF(IF(AND(A415&gt;=$X$2,MOD(A415-$X$2,int)=0),$X$3,0)+F415&gt;=J414+E415,J414+E415-F415,IF(AND(A415&gt;=$X$2,MOD(A415-$X$2,int)=0),$X$3,0)+IF(IF(AND(A415&gt;=$X$2,MOD(A415-$X$2,int)=0),$X$3,0)+IF(MOD(A415-$X$6,periods_per_year)=0,$X$5,0)+F415&lt;J414+E415,IF(MOD(A415-$X$6,periods_per_year)=0,$X$5,0),J414+E415-IF(AND(A415&gt;=$X$2,MOD(A415-$X$2,int)=0),$X$3,0)-F415))))</f>
        <v/>
      </c>
      <c r="H415" s="14"/>
      <c r="I415" s="13" t="str">
        <f t="shared" si="43"/>
        <v/>
      </c>
      <c r="J415" s="13" t="str">
        <f t="shared" si="47"/>
        <v/>
      </c>
      <c r="M415" s="17" t="str">
        <f>IF(S414="","",IF(OR(M414&gt;=nper,ROUND(S414,2)&lt;=0),"",M414+1))</f>
        <v/>
      </c>
      <c r="N415" s="18" t="str">
        <f>IF(M415="","",IF(OR(periods_per_year=26,periods_per_year=52),IF(periods_per_year=26,IF(M415=1,fpdate,N414+14),IF(periods_per_year=52,IF(M415=1,fpdate,N414+7),"n/a")),IF(periods_per_year=24,DATE(YEAR(fpdate),MONTH(fpdate)+(M415-1)/2+IF(AND(DAY(fpdate)&gt;=15,MOD(M415,2)=0),1,0),IF(MOD(M415,2)=0,IF(DAY(fpdate)&gt;=15,DAY(fpdate)-14,DAY(fpdate)+14),DAY(fpdate))),IF(DAY(DATE(YEAR(fpdate),MONTH(fpdate)+M415-1,DAY(fpdate)))&lt;&gt;DAY(fpdate),DATE(YEAR(fpdate),MONTH(fpdate)+M415,0),DATE(YEAR(fpdate),MONTH(fpdate)+M415-1,DAY(fpdate))))))</f>
        <v/>
      </c>
      <c r="O415" s="19" t="str">
        <f>IF(M415="","",IF(variable,IF(M415&lt;MortgageCalculator!$I$18*periods_per_year,start_rate,IF(MortgageCalculator!$I$22&gt;=0,MIN(MortgageCalculator!$I$19,start_rate+MortgageCalculator!$I$22*ROUNDUP((M415-MortgageCalculator!$I$18*periods_per_year)/MortgageCalculator!$I$21,0)),MAX(MortgageCalculator!$I$20,start_rate+MortgageCalculator!$I$22*ROUNDUP((M415-MortgageCalculator!$I$18*periods_per_year)/MortgageCalculator!$I$21,0)))),start_rate))</f>
        <v/>
      </c>
      <c r="P415" s="20" t="str">
        <f>IF(M415="","",ROUND((((1+O415/CP)^(CP/periods_per_year))-1)*S414,2))</f>
        <v/>
      </c>
      <c r="Q415" s="20" t="str">
        <f>IF(M415="","",IF(M415=nper,S414+P415,MIN(S414+P415,IF(O415=O414,Q414,ROUND(-PMT(((1+O415/CP)^(CP/periods_per_year))-1,nper-M415+1,S414),2)))))</f>
        <v/>
      </c>
      <c r="R415" s="20" t="str">
        <f t="shared" si="40"/>
        <v/>
      </c>
      <c r="S415" s="20" t="str">
        <f t="shared" si="41"/>
        <v/>
      </c>
    </row>
    <row r="416" spans="1:19" x14ac:dyDescent="0.2">
      <c r="A416" s="10" t="str">
        <f t="shared" si="44"/>
        <v/>
      </c>
      <c r="B416" s="11" t="str">
        <f t="shared" si="45"/>
        <v/>
      </c>
      <c r="C416" s="15" t="str">
        <f t="shared" si="42"/>
        <v/>
      </c>
      <c r="D416" s="12" t="str">
        <f>IF(A416="","",IF(variable,IF(OR(A416=1,A416&lt;$I$18*periods_per_year),start_rate,MIN($I$19,IF(MOD(A416-1,$I$21)=0,MAX($I$20,D415+$I$22),D415))),start_rate))</f>
        <v/>
      </c>
      <c r="E416" s="13" t="str">
        <f t="shared" si="46"/>
        <v/>
      </c>
      <c r="F416" s="13" t="str">
        <f>IF(A416="","",IF(A416=nper,J415+E416,MIN(J415+E416,IF(D416=D415,F415,IF($E$8="Acc Bi-Weekly",ROUND((-PMT(((1+D416/CP)^(CP/12))-1,(nper-A416+1)*12/26,J415))/2,2),IF($E$8="Acc Weekly",ROUND((-PMT(((1+D416/CP)^(CP/12))-1,(nper-A416+1)*12/52,J415))/4,2),ROUND(-PMT(((1+D416/CP)^(CP/periods_per_year))-1,nper-A416+1,J415),2)))))))</f>
        <v/>
      </c>
      <c r="G416" s="13" t="str">
        <f>IF(OR(A416="",A416&lt;$X$2),"",IF(J415&lt;=F416,0,IF(IF(AND(A416&gt;=$X$2,MOD(A416-$X$2,int)=0),$X$3,0)+F416&gt;=J415+E416,J415+E416-F416,IF(AND(A416&gt;=$X$2,MOD(A416-$X$2,int)=0),$X$3,0)+IF(IF(AND(A416&gt;=$X$2,MOD(A416-$X$2,int)=0),$X$3,0)+IF(MOD(A416-$X$6,periods_per_year)=0,$X$5,0)+F416&lt;J415+E416,IF(MOD(A416-$X$6,periods_per_year)=0,$X$5,0),J415+E416-IF(AND(A416&gt;=$X$2,MOD(A416-$X$2,int)=0),$X$3,0)-F416))))</f>
        <v/>
      </c>
      <c r="H416" s="14"/>
      <c r="I416" s="13" t="str">
        <f t="shared" si="43"/>
        <v/>
      </c>
      <c r="J416" s="13" t="str">
        <f t="shared" si="47"/>
        <v/>
      </c>
      <c r="M416" s="17" t="str">
        <f>IF(S415="","",IF(OR(M415&gt;=nper,ROUND(S415,2)&lt;=0),"",M415+1))</f>
        <v/>
      </c>
      <c r="N416" s="18" t="str">
        <f>IF(M416="","",IF(OR(periods_per_year=26,periods_per_year=52),IF(periods_per_year=26,IF(M416=1,fpdate,N415+14),IF(periods_per_year=52,IF(M416=1,fpdate,N415+7),"n/a")),IF(periods_per_year=24,DATE(YEAR(fpdate),MONTH(fpdate)+(M416-1)/2+IF(AND(DAY(fpdate)&gt;=15,MOD(M416,2)=0),1,0),IF(MOD(M416,2)=0,IF(DAY(fpdate)&gt;=15,DAY(fpdate)-14,DAY(fpdate)+14),DAY(fpdate))),IF(DAY(DATE(YEAR(fpdate),MONTH(fpdate)+M416-1,DAY(fpdate)))&lt;&gt;DAY(fpdate),DATE(YEAR(fpdate),MONTH(fpdate)+M416,0),DATE(YEAR(fpdate),MONTH(fpdate)+M416-1,DAY(fpdate))))))</f>
        <v/>
      </c>
      <c r="O416" s="19" t="str">
        <f>IF(M416="","",IF(variable,IF(M416&lt;MortgageCalculator!$I$18*periods_per_year,start_rate,IF(MortgageCalculator!$I$22&gt;=0,MIN(MortgageCalculator!$I$19,start_rate+MortgageCalculator!$I$22*ROUNDUP((M416-MortgageCalculator!$I$18*periods_per_year)/MortgageCalculator!$I$21,0)),MAX(MortgageCalculator!$I$20,start_rate+MortgageCalculator!$I$22*ROUNDUP((M416-MortgageCalculator!$I$18*periods_per_year)/MortgageCalculator!$I$21,0)))),start_rate))</f>
        <v/>
      </c>
      <c r="P416" s="20" t="str">
        <f>IF(M416="","",ROUND((((1+O416/CP)^(CP/periods_per_year))-1)*S415,2))</f>
        <v/>
      </c>
      <c r="Q416" s="20" t="str">
        <f>IF(M416="","",IF(M416=nper,S415+P416,MIN(S415+P416,IF(O416=O415,Q415,ROUND(-PMT(((1+O416/CP)^(CP/periods_per_year))-1,nper-M416+1,S415),2)))))</f>
        <v/>
      </c>
      <c r="R416" s="20" t="str">
        <f t="shared" si="40"/>
        <v/>
      </c>
      <c r="S416" s="20" t="str">
        <f t="shared" si="41"/>
        <v/>
      </c>
    </row>
    <row r="417" spans="1:19" x14ac:dyDescent="0.2">
      <c r="A417" s="10" t="str">
        <f t="shared" si="44"/>
        <v/>
      </c>
      <c r="B417" s="11" t="str">
        <f t="shared" si="45"/>
        <v/>
      </c>
      <c r="C417" s="15" t="str">
        <f t="shared" si="42"/>
        <v/>
      </c>
      <c r="D417" s="12" t="str">
        <f>IF(A417="","",IF(variable,IF(OR(A417=1,A417&lt;$I$18*periods_per_year),start_rate,MIN($I$19,IF(MOD(A417-1,$I$21)=0,MAX($I$20,D416+$I$22),D416))),start_rate))</f>
        <v/>
      </c>
      <c r="E417" s="13" t="str">
        <f t="shared" si="46"/>
        <v/>
      </c>
      <c r="F417" s="13" t="str">
        <f>IF(A417="","",IF(A417=nper,J416+E417,MIN(J416+E417,IF(D417=D416,F416,IF($E$8="Acc Bi-Weekly",ROUND((-PMT(((1+D417/CP)^(CP/12))-1,(nper-A417+1)*12/26,J416))/2,2),IF($E$8="Acc Weekly",ROUND((-PMT(((1+D417/CP)^(CP/12))-1,(nper-A417+1)*12/52,J416))/4,2),ROUND(-PMT(((1+D417/CP)^(CP/periods_per_year))-1,nper-A417+1,J416),2)))))))</f>
        <v/>
      </c>
      <c r="G417" s="13" t="str">
        <f>IF(OR(A417="",A417&lt;$X$2),"",IF(J416&lt;=F417,0,IF(IF(AND(A417&gt;=$X$2,MOD(A417-$X$2,int)=0),$X$3,0)+F417&gt;=J416+E417,J416+E417-F417,IF(AND(A417&gt;=$X$2,MOD(A417-$X$2,int)=0),$X$3,0)+IF(IF(AND(A417&gt;=$X$2,MOD(A417-$X$2,int)=0),$X$3,0)+IF(MOD(A417-$X$6,periods_per_year)=0,$X$5,0)+F417&lt;J416+E417,IF(MOD(A417-$X$6,periods_per_year)=0,$X$5,0),J416+E417-IF(AND(A417&gt;=$X$2,MOD(A417-$X$2,int)=0),$X$3,0)-F417))))</f>
        <v/>
      </c>
      <c r="H417" s="14"/>
      <c r="I417" s="13" t="str">
        <f t="shared" si="43"/>
        <v/>
      </c>
      <c r="J417" s="13" t="str">
        <f t="shared" si="47"/>
        <v/>
      </c>
      <c r="M417" s="17" t="str">
        <f>IF(S416="","",IF(OR(M416&gt;=nper,ROUND(S416,2)&lt;=0),"",M416+1))</f>
        <v/>
      </c>
      <c r="N417" s="18" t="str">
        <f>IF(M417="","",IF(OR(periods_per_year=26,periods_per_year=52),IF(periods_per_year=26,IF(M417=1,fpdate,N416+14),IF(periods_per_year=52,IF(M417=1,fpdate,N416+7),"n/a")),IF(periods_per_year=24,DATE(YEAR(fpdate),MONTH(fpdate)+(M417-1)/2+IF(AND(DAY(fpdate)&gt;=15,MOD(M417,2)=0),1,0),IF(MOD(M417,2)=0,IF(DAY(fpdate)&gt;=15,DAY(fpdate)-14,DAY(fpdate)+14),DAY(fpdate))),IF(DAY(DATE(YEAR(fpdate),MONTH(fpdate)+M417-1,DAY(fpdate)))&lt;&gt;DAY(fpdate),DATE(YEAR(fpdate),MONTH(fpdate)+M417,0),DATE(YEAR(fpdate),MONTH(fpdate)+M417-1,DAY(fpdate))))))</f>
        <v/>
      </c>
      <c r="O417" s="19" t="str">
        <f>IF(M417="","",IF(variable,IF(M417&lt;MortgageCalculator!$I$18*periods_per_year,start_rate,IF(MortgageCalculator!$I$22&gt;=0,MIN(MortgageCalculator!$I$19,start_rate+MortgageCalculator!$I$22*ROUNDUP((M417-MortgageCalculator!$I$18*periods_per_year)/MortgageCalculator!$I$21,0)),MAX(MortgageCalculator!$I$20,start_rate+MortgageCalculator!$I$22*ROUNDUP((M417-MortgageCalculator!$I$18*periods_per_year)/MortgageCalculator!$I$21,0)))),start_rate))</f>
        <v/>
      </c>
      <c r="P417" s="20" t="str">
        <f>IF(M417="","",ROUND((((1+O417/CP)^(CP/periods_per_year))-1)*S416,2))</f>
        <v/>
      </c>
      <c r="Q417" s="20" t="str">
        <f>IF(M417="","",IF(M417=nper,S416+P417,MIN(S416+P417,IF(O417=O416,Q416,ROUND(-PMT(((1+O417/CP)^(CP/periods_per_year))-1,nper-M417+1,S416),2)))))</f>
        <v/>
      </c>
      <c r="R417" s="20" t="str">
        <f t="shared" si="40"/>
        <v/>
      </c>
      <c r="S417" s="20" t="str">
        <f t="shared" si="41"/>
        <v/>
      </c>
    </row>
    <row r="418" spans="1:19" x14ac:dyDescent="0.2">
      <c r="A418" s="10" t="str">
        <f t="shared" si="44"/>
        <v/>
      </c>
      <c r="B418" s="11" t="str">
        <f t="shared" si="45"/>
        <v/>
      </c>
      <c r="C418" s="15" t="str">
        <f t="shared" si="42"/>
        <v/>
      </c>
      <c r="D418" s="12" t="str">
        <f>IF(A418="","",IF(variable,IF(OR(A418=1,A418&lt;$I$18*periods_per_year),start_rate,MIN($I$19,IF(MOD(A418-1,$I$21)=0,MAX($I$20,D417+$I$22),D417))),start_rate))</f>
        <v/>
      </c>
      <c r="E418" s="13" t="str">
        <f t="shared" si="46"/>
        <v/>
      </c>
      <c r="F418" s="13" t="str">
        <f>IF(A418="","",IF(A418=nper,J417+E418,MIN(J417+E418,IF(D418=D417,F417,IF($E$8="Acc Bi-Weekly",ROUND((-PMT(((1+D418/CP)^(CP/12))-1,(nper-A418+1)*12/26,J417))/2,2),IF($E$8="Acc Weekly",ROUND((-PMT(((1+D418/CP)^(CP/12))-1,(nper-A418+1)*12/52,J417))/4,2),ROUND(-PMT(((1+D418/CP)^(CP/periods_per_year))-1,nper-A418+1,J417),2)))))))</f>
        <v/>
      </c>
      <c r="G418" s="13" t="str">
        <f>IF(OR(A418="",A418&lt;$X$2),"",IF(J417&lt;=F418,0,IF(IF(AND(A418&gt;=$X$2,MOD(A418-$X$2,int)=0),$X$3,0)+F418&gt;=J417+E418,J417+E418-F418,IF(AND(A418&gt;=$X$2,MOD(A418-$X$2,int)=0),$X$3,0)+IF(IF(AND(A418&gt;=$X$2,MOD(A418-$X$2,int)=0),$X$3,0)+IF(MOD(A418-$X$6,periods_per_year)=0,$X$5,0)+F418&lt;J417+E418,IF(MOD(A418-$X$6,periods_per_year)=0,$X$5,0),J417+E418-IF(AND(A418&gt;=$X$2,MOD(A418-$X$2,int)=0),$X$3,0)-F418))))</f>
        <v/>
      </c>
      <c r="H418" s="14"/>
      <c r="I418" s="13" t="str">
        <f t="shared" si="43"/>
        <v/>
      </c>
      <c r="J418" s="13" t="str">
        <f t="shared" si="47"/>
        <v/>
      </c>
      <c r="M418" s="17" t="str">
        <f>IF(S417="","",IF(OR(M417&gt;=nper,ROUND(S417,2)&lt;=0),"",M417+1))</f>
        <v/>
      </c>
      <c r="N418" s="18" t="str">
        <f>IF(M418="","",IF(OR(periods_per_year=26,periods_per_year=52),IF(periods_per_year=26,IF(M418=1,fpdate,N417+14),IF(periods_per_year=52,IF(M418=1,fpdate,N417+7),"n/a")),IF(periods_per_year=24,DATE(YEAR(fpdate),MONTH(fpdate)+(M418-1)/2+IF(AND(DAY(fpdate)&gt;=15,MOD(M418,2)=0),1,0),IF(MOD(M418,2)=0,IF(DAY(fpdate)&gt;=15,DAY(fpdate)-14,DAY(fpdate)+14),DAY(fpdate))),IF(DAY(DATE(YEAR(fpdate),MONTH(fpdate)+M418-1,DAY(fpdate)))&lt;&gt;DAY(fpdate),DATE(YEAR(fpdate),MONTH(fpdate)+M418,0),DATE(YEAR(fpdate),MONTH(fpdate)+M418-1,DAY(fpdate))))))</f>
        <v/>
      </c>
      <c r="O418" s="19" t="str">
        <f>IF(M418="","",IF(variable,IF(M418&lt;MortgageCalculator!$I$18*periods_per_year,start_rate,IF(MortgageCalculator!$I$22&gt;=0,MIN(MortgageCalculator!$I$19,start_rate+MortgageCalculator!$I$22*ROUNDUP((M418-MortgageCalculator!$I$18*periods_per_year)/MortgageCalculator!$I$21,0)),MAX(MortgageCalculator!$I$20,start_rate+MortgageCalculator!$I$22*ROUNDUP((M418-MortgageCalculator!$I$18*periods_per_year)/MortgageCalculator!$I$21,0)))),start_rate))</f>
        <v/>
      </c>
      <c r="P418" s="20" t="str">
        <f>IF(M418="","",ROUND((((1+O418/CP)^(CP/periods_per_year))-1)*S417,2))</f>
        <v/>
      </c>
      <c r="Q418" s="20" t="str">
        <f>IF(M418="","",IF(M418=nper,S417+P418,MIN(S417+P418,IF(O418=O417,Q417,ROUND(-PMT(((1+O418/CP)^(CP/periods_per_year))-1,nper-M418+1,S417),2)))))</f>
        <v/>
      </c>
      <c r="R418" s="20" t="str">
        <f t="shared" si="40"/>
        <v/>
      </c>
      <c r="S418" s="20" t="str">
        <f t="shared" si="41"/>
        <v/>
      </c>
    </row>
    <row r="419" spans="1:19" x14ac:dyDescent="0.2">
      <c r="A419" s="10" t="str">
        <f t="shared" si="44"/>
        <v/>
      </c>
      <c r="B419" s="11" t="str">
        <f t="shared" si="45"/>
        <v/>
      </c>
      <c r="C419" s="15" t="str">
        <f t="shared" si="42"/>
        <v/>
      </c>
      <c r="D419" s="12" t="str">
        <f>IF(A419="","",IF(variable,IF(OR(A419=1,A419&lt;$I$18*periods_per_year),start_rate,MIN($I$19,IF(MOD(A419-1,$I$21)=0,MAX($I$20,D418+$I$22),D418))),start_rate))</f>
        <v/>
      </c>
      <c r="E419" s="13" t="str">
        <f t="shared" si="46"/>
        <v/>
      </c>
      <c r="F419" s="13" t="str">
        <f>IF(A419="","",IF(A419=nper,J418+E419,MIN(J418+E419,IF(D419=D418,F418,IF($E$8="Acc Bi-Weekly",ROUND((-PMT(((1+D419/CP)^(CP/12))-1,(nper-A419+1)*12/26,J418))/2,2),IF($E$8="Acc Weekly",ROUND((-PMT(((1+D419/CP)^(CP/12))-1,(nper-A419+1)*12/52,J418))/4,2),ROUND(-PMT(((1+D419/CP)^(CP/periods_per_year))-1,nper-A419+1,J418),2)))))))</f>
        <v/>
      </c>
      <c r="G419" s="13" t="str">
        <f>IF(OR(A419="",A419&lt;$X$2),"",IF(J418&lt;=F419,0,IF(IF(AND(A419&gt;=$X$2,MOD(A419-$X$2,int)=0),$X$3,0)+F419&gt;=J418+E419,J418+E419-F419,IF(AND(A419&gt;=$X$2,MOD(A419-$X$2,int)=0),$X$3,0)+IF(IF(AND(A419&gt;=$X$2,MOD(A419-$X$2,int)=0),$X$3,0)+IF(MOD(A419-$X$6,periods_per_year)=0,$X$5,0)+F419&lt;J418+E419,IF(MOD(A419-$X$6,periods_per_year)=0,$X$5,0),J418+E419-IF(AND(A419&gt;=$X$2,MOD(A419-$X$2,int)=0),$X$3,0)-F419))))</f>
        <v/>
      </c>
      <c r="H419" s="14"/>
      <c r="I419" s="13" t="str">
        <f t="shared" si="43"/>
        <v/>
      </c>
      <c r="J419" s="13" t="str">
        <f t="shared" si="47"/>
        <v/>
      </c>
      <c r="M419" s="17" t="str">
        <f>IF(S418="","",IF(OR(M418&gt;=nper,ROUND(S418,2)&lt;=0),"",M418+1))</f>
        <v/>
      </c>
      <c r="N419" s="18" t="str">
        <f>IF(M419="","",IF(OR(periods_per_year=26,periods_per_year=52),IF(periods_per_year=26,IF(M419=1,fpdate,N418+14),IF(periods_per_year=52,IF(M419=1,fpdate,N418+7),"n/a")),IF(periods_per_year=24,DATE(YEAR(fpdate),MONTH(fpdate)+(M419-1)/2+IF(AND(DAY(fpdate)&gt;=15,MOD(M419,2)=0),1,0),IF(MOD(M419,2)=0,IF(DAY(fpdate)&gt;=15,DAY(fpdate)-14,DAY(fpdate)+14),DAY(fpdate))),IF(DAY(DATE(YEAR(fpdate),MONTH(fpdate)+M419-1,DAY(fpdate)))&lt;&gt;DAY(fpdate),DATE(YEAR(fpdate),MONTH(fpdate)+M419,0),DATE(YEAR(fpdate),MONTH(fpdate)+M419-1,DAY(fpdate))))))</f>
        <v/>
      </c>
      <c r="O419" s="19" t="str">
        <f>IF(M419="","",IF(variable,IF(M419&lt;MortgageCalculator!$I$18*periods_per_year,start_rate,IF(MortgageCalculator!$I$22&gt;=0,MIN(MortgageCalculator!$I$19,start_rate+MortgageCalculator!$I$22*ROUNDUP((M419-MortgageCalculator!$I$18*periods_per_year)/MortgageCalculator!$I$21,0)),MAX(MortgageCalculator!$I$20,start_rate+MortgageCalculator!$I$22*ROUNDUP((M419-MortgageCalculator!$I$18*periods_per_year)/MortgageCalculator!$I$21,0)))),start_rate))</f>
        <v/>
      </c>
      <c r="P419" s="20" t="str">
        <f>IF(M419="","",ROUND((((1+O419/CP)^(CP/periods_per_year))-1)*S418,2))</f>
        <v/>
      </c>
      <c r="Q419" s="20" t="str">
        <f>IF(M419="","",IF(M419=nper,S418+P419,MIN(S418+P419,IF(O419=O418,Q418,ROUND(-PMT(((1+O419/CP)^(CP/periods_per_year))-1,nper-M419+1,S418),2)))))</f>
        <v/>
      </c>
      <c r="R419" s="20" t="str">
        <f t="shared" si="40"/>
        <v/>
      </c>
      <c r="S419" s="20" t="str">
        <f t="shared" si="41"/>
        <v/>
      </c>
    </row>
    <row r="420" spans="1:19" x14ac:dyDescent="0.2">
      <c r="A420" s="10" t="str">
        <f t="shared" si="44"/>
        <v/>
      </c>
      <c r="B420" s="11" t="str">
        <f t="shared" si="45"/>
        <v/>
      </c>
      <c r="C420" s="15" t="str">
        <f t="shared" si="42"/>
        <v/>
      </c>
      <c r="D420" s="12" t="str">
        <f>IF(A420="","",IF(variable,IF(OR(A420=1,A420&lt;$I$18*periods_per_year),start_rate,MIN($I$19,IF(MOD(A420-1,$I$21)=0,MAX($I$20,D419+$I$22),D419))),start_rate))</f>
        <v/>
      </c>
      <c r="E420" s="13" t="str">
        <f t="shared" si="46"/>
        <v/>
      </c>
      <c r="F420" s="13" t="str">
        <f>IF(A420="","",IF(A420=nper,J419+E420,MIN(J419+E420,IF(D420=D419,F419,IF($E$8="Acc Bi-Weekly",ROUND((-PMT(((1+D420/CP)^(CP/12))-1,(nper-A420+1)*12/26,J419))/2,2),IF($E$8="Acc Weekly",ROUND((-PMT(((1+D420/CP)^(CP/12))-1,(nper-A420+1)*12/52,J419))/4,2),ROUND(-PMT(((1+D420/CP)^(CP/periods_per_year))-1,nper-A420+1,J419),2)))))))</f>
        <v/>
      </c>
      <c r="G420" s="13" t="str">
        <f>IF(OR(A420="",A420&lt;$X$2),"",IF(J419&lt;=F420,0,IF(IF(AND(A420&gt;=$X$2,MOD(A420-$X$2,int)=0),$X$3,0)+F420&gt;=J419+E420,J419+E420-F420,IF(AND(A420&gt;=$X$2,MOD(A420-$X$2,int)=0),$X$3,0)+IF(IF(AND(A420&gt;=$X$2,MOD(A420-$X$2,int)=0),$X$3,0)+IF(MOD(A420-$X$6,periods_per_year)=0,$X$5,0)+F420&lt;J419+E420,IF(MOD(A420-$X$6,periods_per_year)=0,$X$5,0),J419+E420-IF(AND(A420&gt;=$X$2,MOD(A420-$X$2,int)=0),$X$3,0)-F420))))</f>
        <v/>
      </c>
      <c r="H420" s="14"/>
      <c r="I420" s="13" t="str">
        <f t="shared" si="43"/>
        <v/>
      </c>
      <c r="J420" s="13" t="str">
        <f t="shared" si="47"/>
        <v/>
      </c>
      <c r="M420" s="17" t="str">
        <f>IF(S419="","",IF(OR(M419&gt;=nper,ROUND(S419,2)&lt;=0),"",M419+1))</f>
        <v/>
      </c>
      <c r="N420" s="18" t="str">
        <f>IF(M420="","",IF(OR(periods_per_year=26,periods_per_year=52),IF(periods_per_year=26,IF(M420=1,fpdate,N419+14),IF(periods_per_year=52,IF(M420=1,fpdate,N419+7),"n/a")),IF(periods_per_year=24,DATE(YEAR(fpdate),MONTH(fpdate)+(M420-1)/2+IF(AND(DAY(fpdate)&gt;=15,MOD(M420,2)=0),1,0),IF(MOD(M420,2)=0,IF(DAY(fpdate)&gt;=15,DAY(fpdate)-14,DAY(fpdate)+14),DAY(fpdate))),IF(DAY(DATE(YEAR(fpdate),MONTH(fpdate)+M420-1,DAY(fpdate)))&lt;&gt;DAY(fpdate),DATE(YEAR(fpdate),MONTH(fpdate)+M420,0),DATE(YEAR(fpdate),MONTH(fpdate)+M420-1,DAY(fpdate))))))</f>
        <v/>
      </c>
      <c r="O420" s="19" t="str">
        <f>IF(M420="","",IF(variable,IF(M420&lt;MortgageCalculator!$I$18*periods_per_year,start_rate,IF(MortgageCalculator!$I$22&gt;=0,MIN(MortgageCalculator!$I$19,start_rate+MortgageCalculator!$I$22*ROUNDUP((M420-MortgageCalculator!$I$18*periods_per_year)/MortgageCalculator!$I$21,0)),MAX(MortgageCalculator!$I$20,start_rate+MortgageCalculator!$I$22*ROUNDUP((M420-MortgageCalculator!$I$18*periods_per_year)/MortgageCalculator!$I$21,0)))),start_rate))</f>
        <v/>
      </c>
      <c r="P420" s="20" t="str">
        <f>IF(M420="","",ROUND((((1+O420/CP)^(CP/periods_per_year))-1)*S419,2))</f>
        <v/>
      </c>
      <c r="Q420" s="20" t="str">
        <f>IF(M420="","",IF(M420=nper,S419+P420,MIN(S419+P420,IF(O420=O419,Q419,ROUND(-PMT(((1+O420/CP)^(CP/periods_per_year))-1,nper-M420+1,S419),2)))))</f>
        <v/>
      </c>
      <c r="R420" s="20" t="str">
        <f t="shared" si="40"/>
        <v/>
      </c>
      <c r="S420" s="20" t="str">
        <f t="shared" si="41"/>
        <v/>
      </c>
    </row>
    <row r="421" spans="1:19" x14ac:dyDescent="0.2">
      <c r="A421" s="10" t="str">
        <f t="shared" si="44"/>
        <v/>
      </c>
      <c r="B421" s="11" t="str">
        <f t="shared" si="45"/>
        <v/>
      </c>
      <c r="C421" s="15" t="str">
        <f t="shared" si="42"/>
        <v/>
      </c>
      <c r="D421" s="12" t="str">
        <f>IF(A421="","",IF(variable,IF(OR(A421=1,A421&lt;$I$18*periods_per_year),start_rate,MIN($I$19,IF(MOD(A421-1,$I$21)=0,MAX($I$20,D420+$I$22),D420))),start_rate))</f>
        <v/>
      </c>
      <c r="E421" s="13" t="str">
        <f t="shared" si="46"/>
        <v/>
      </c>
      <c r="F421" s="13" t="str">
        <f>IF(A421="","",IF(A421=nper,J420+E421,MIN(J420+E421,IF(D421=D420,F420,IF($E$8="Acc Bi-Weekly",ROUND((-PMT(((1+D421/CP)^(CP/12))-1,(nper-A421+1)*12/26,J420))/2,2),IF($E$8="Acc Weekly",ROUND((-PMT(((1+D421/CP)^(CP/12))-1,(nper-A421+1)*12/52,J420))/4,2),ROUND(-PMT(((1+D421/CP)^(CP/periods_per_year))-1,nper-A421+1,J420),2)))))))</f>
        <v/>
      </c>
      <c r="G421" s="13" t="str">
        <f>IF(OR(A421="",A421&lt;$X$2),"",IF(J420&lt;=F421,0,IF(IF(AND(A421&gt;=$X$2,MOD(A421-$X$2,int)=0),$X$3,0)+F421&gt;=J420+E421,J420+E421-F421,IF(AND(A421&gt;=$X$2,MOD(A421-$X$2,int)=0),$X$3,0)+IF(IF(AND(A421&gt;=$X$2,MOD(A421-$X$2,int)=0),$X$3,0)+IF(MOD(A421-$X$6,periods_per_year)=0,$X$5,0)+F421&lt;J420+E421,IF(MOD(A421-$X$6,periods_per_year)=0,$X$5,0),J420+E421-IF(AND(A421&gt;=$X$2,MOD(A421-$X$2,int)=0),$X$3,0)-F421))))</f>
        <v/>
      </c>
      <c r="H421" s="14"/>
      <c r="I421" s="13" t="str">
        <f t="shared" si="43"/>
        <v/>
      </c>
      <c r="J421" s="13" t="str">
        <f t="shared" si="47"/>
        <v/>
      </c>
      <c r="M421" s="17" t="str">
        <f>IF(S420="","",IF(OR(M420&gt;=nper,ROUND(S420,2)&lt;=0),"",M420+1))</f>
        <v/>
      </c>
      <c r="N421" s="18" t="str">
        <f>IF(M421="","",IF(OR(periods_per_year=26,periods_per_year=52),IF(periods_per_year=26,IF(M421=1,fpdate,N420+14),IF(periods_per_year=52,IF(M421=1,fpdate,N420+7),"n/a")),IF(periods_per_year=24,DATE(YEAR(fpdate),MONTH(fpdate)+(M421-1)/2+IF(AND(DAY(fpdate)&gt;=15,MOD(M421,2)=0),1,0),IF(MOD(M421,2)=0,IF(DAY(fpdate)&gt;=15,DAY(fpdate)-14,DAY(fpdate)+14),DAY(fpdate))),IF(DAY(DATE(YEAR(fpdate),MONTH(fpdate)+M421-1,DAY(fpdate)))&lt;&gt;DAY(fpdate),DATE(YEAR(fpdate),MONTH(fpdate)+M421,0),DATE(YEAR(fpdate),MONTH(fpdate)+M421-1,DAY(fpdate))))))</f>
        <v/>
      </c>
      <c r="O421" s="19" t="str">
        <f>IF(M421="","",IF(variable,IF(M421&lt;MortgageCalculator!$I$18*periods_per_year,start_rate,IF(MortgageCalculator!$I$22&gt;=0,MIN(MortgageCalculator!$I$19,start_rate+MortgageCalculator!$I$22*ROUNDUP((M421-MortgageCalculator!$I$18*periods_per_year)/MortgageCalculator!$I$21,0)),MAX(MortgageCalculator!$I$20,start_rate+MortgageCalculator!$I$22*ROUNDUP((M421-MortgageCalculator!$I$18*periods_per_year)/MortgageCalculator!$I$21,0)))),start_rate))</f>
        <v/>
      </c>
      <c r="P421" s="20" t="str">
        <f>IF(M421="","",ROUND((((1+O421/CP)^(CP/periods_per_year))-1)*S420,2))</f>
        <v/>
      </c>
      <c r="Q421" s="20" t="str">
        <f>IF(M421="","",IF(M421=nper,S420+P421,MIN(S420+P421,IF(O421=O420,Q420,ROUND(-PMT(((1+O421/CP)^(CP/periods_per_year))-1,nper-M421+1,S420),2)))))</f>
        <v/>
      </c>
      <c r="R421" s="20" t="str">
        <f t="shared" si="40"/>
        <v/>
      </c>
      <c r="S421" s="20" t="str">
        <f t="shared" si="41"/>
        <v/>
      </c>
    </row>
    <row r="422" spans="1:19" x14ac:dyDescent="0.2">
      <c r="A422" s="10" t="str">
        <f t="shared" si="44"/>
        <v/>
      </c>
      <c r="B422" s="11" t="str">
        <f t="shared" si="45"/>
        <v/>
      </c>
      <c r="C422" s="15" t="str">
        <f t="shared" si="42"/>
        <v/>
      </c>
      <c r="D422" s="12" t="str">
        <f>IF(A422="","",IF(variable,IF(OR(A422=1,A422&lt;$I$18*periods_per_year),start_rate,MIN($I$19,IF(MOD(A422-1,$I$21)=0,MAX($I$20,D421+$I$22),D421))),start_rate))</f>
        <v/>
      </c>
      <c r="E422" s="13" t="str">
        <f t="shared" si="46"/>
        <v/>
      </c>
      <c r="F422" s="13" t="str">
        <f>IF(A422="","",IF(A422=nper,J421+E422,MIN(J421+E422,IF(D422=D421,F421,IF($E$8="Acc Bi-Weekly",ROUND((-PMT(((1+D422/CP)^(CP/12))-1,(nper-A422+1)*12/26,J421))/2,2),IF($E$8="Acc Weekly",ROUND((-PMT(((1+D422/CP)^(CP/12))-1,(nper-A422+1)*12/52,J421))/4,2),ROUND(-PMT(((1+D422/CP)^(CP/periods_per_year))-1,nper-A422+1,J421),2)))))))</f>
        <v/>
      </c>
      <c r="G422" s="13" t="str">
        <f>IF(OR(A422="",A422&lt;$X$2),"",IF(J421&lt;=F422,0,IF(IF(AND(A422&gt;=$X$2,MOD(A422-$X$2,int)=0),$X$3,0)+F422&gt;=J421+E422,J421+E422-F422,IF(AND(A422&gt;=$X$2,MOD(A422-$X$2,int)=0),$X$3,0)+IF(IF(AND(A422&gt;=$X$2,MOD(A422-$X$2,int)=0),$X$3,0)+IF(MOD(A422-$X$6,periods_per_year)=0,$X$5,0)+F422&lt;J421+E422,IF(MOD(A422-$X$6,periods_per_year)=0,$X$5,0),J421+E422-IF(AND(A422&gt;=$X$2,MOD(A422-$X$2,int)=0),$X$3,0)-F422))))</f>
        <v/>
      </c>
      <c r="H422" s="14"/>
      <c r="I422" s="13" t="str">
        <f t="shared" si="43"/>
        <v/>
      </c>
      <c r="J422" s="13" t="str">
        <f t="shared" si="47"/>
        <v/>
      </c>
      <c r="M422" s="17" t="str">
        <f>IF(S421="","",IF(OR(M421&gt;=nper,ROUND(S421,2)&lt;=0),"",M421+1))</f>
        <v/>
      </c>
      <c r="N422" s="18" t="str">
        <f>IF(M422="","",IF(OR(periods_per_year=26,periods_per_year=52),IF(periods_per_year=26,IF(M422=1,fpdate,N421+14),IF(periods_per_year=52,IF(M422=1,fpdate,N421+7),"n/a")),IF(periods_per_year=24,DATE(YEAR(fpdate),MONTH(fpdate)+(M422-1)/2+IF(AND(DAY(fpdate)&gt;=15,MOD(M422,2)=0),1,0),IF(MOD(M422,2)=0,IF(DAY(fpdate)&gt;=15,DAY(fpdate)-14,DAY(fpdate)+14),DAY(fpdate))),IF(DAY(DATE(YEAR(fpdate),MONTH(fpdate)+M422-1,DAY(fpdate)))&lt;&gt;DAY(fpdate),DATE(YEAR(fpdate),MONTH(fpdate)+M422,0),DATE(YEAR(fpdate),MONTH(fpdate)+M422-1,DAY(fpdate))))))</f>
        <v/>
      </c>
      <c r="O422" s="19" t="str">
        <f>IF(M422="","",IF(variable,IF(M422&lt;MortgageCalculator!$I$18*periods_per_year,start_rate,IF(MortgageCalculator!$I$22&gt;=0,MIN(MortgageCalculator!$I$19,start_rate+MortgageCalculator!$I$22*ROUNDUP((M422-MortgageCalculator!$I$18*periods_per_year)/MortgageCalculator!$I$21,0)),MAX(MortgageCalculator!$I$20,start_rate+MortgageCalculator!$I$22*ROUNDUP((M422-MortgageCalculator!$I$18*periods_per_year)/MortgageCalculator!$I$21,0)))),start_rate))</f>
        <v/>
      </c>
      <c r="P422" s="20" t="str">
        <f>IF(M422="","",ROUND((((1+O422/CP)^(CP/periods_per_year))-1)*S421,2))</f>
        <v/>
      </c>
      <c r="Q422" s="20" t="str">
        <f>IF(M422="","",IF(M422=nper,S421+P422,MIN(S421+P422,IF(O422=O421,Q421,ROUND(-PMT(((1+O422/CP)^(CP/periods_per_year))-1,nper-M422+1,S421),2)))))</f>
        <v/>
      </c>
      <c r="R422" s="20" t="str">
        <f t="shared" si="40"/>
        <v/>
      </c>
      <c r="S422" s="20" t="str">
        <f t="shared" si="41"/>
        <v/>
      </c>
    </row>
    <row r="423" spans="1:19" x14ac:dyDescent="0.2">
      <c r="A423" s="10" t="str">
        <f t="shared" si="44"/>
        <v/>
      </c>
      <c r="B423" s="11" t="str">
        <f t="shared" si="45"/>
        <v/>
      </c>
      <c r="C423" s="15" t="str">
        <f t="shared" si="42"/>
        <v/>
      </c>
      <c r="D423" s="12" t="str">
        <f>IF(A423="","",IF(variable,IF(OR(A423=1,A423&lt;$I$18*periods_per_year),start_rate,MIN($I$19,IF(MOD(A423-1,$I$21)=0,MAX($I$20,D422+$I$22),D422))),start_rate))</f>
        <v/>
      </c>
      <c r="E423" s="13" t="str">
        <f t="shared" si="46"/>
        <v/>
      </c>
      <c r="F423" s="13" t="str">
        <f>IF(A423="","",IF(A423=nper,J422+E423,MIN(J422+E423,IF(D423=D422,F422,IF($E$8="Acc Bi-Weekly",ROUND((-PMT(((1+D423/CP)^(CP/12))-1,(nper-A423+1)*12/26,J422))/2,2),IF($E$8="Acc Weekly",ROUND((-PMT(((1+D423/CP)^(CP/12))-1,(nper-A423+1)*12/52,J422))/4,2),ROUND(-PMT(((1+D423/CP)^(CP/periods_per_year))-1,nper-A423+1,J422),2)))))))</f>
        <v/>
      </c>
      <c r="G423" s="13" t="str">
        <f>IF(OR(A423="",A423&lt;$X$2),"",IF(J422&lt;=F423,0,IF(IF(AND(A423&gt;=$X$2,MOD(A423-$X$2,int)=0),$X$3,0)+F423&gt;=J422+E423,J422+E423-F423,IF(AND(A423&gt;=$X$2,MOD(A423-$X$2,int)=0),$X$3,0)+IF(IF(AND(A423&gt;=$X$2,MOD(A423-$X$2,int)=0),$X$3,0)+IF(MOD(A423-$X$6,periods_per_year)=0,$X$5,0)+F423&lt;J422+E423,IF(MOD(A423-$X$6,periods_per_year)=0,$X$5,0),J422+E423-IF(AND(A423&gt;=$X$2,MOD(A423-$X$2,int)=0),$X$3,0)-F423))))</f>
        <v/>
      </c>
      <c r="H423" s="14"/>
      <c r="I423" s="13" t="str">
        <f t="shared" si="43"/>
        <v/>
      </c>
      <c r="J423" s="13" t="str">
        <f t="shared" si="47"/>
        <v/>
      </c>
      <c r="M423" s="17" t="str">
        <f>IF(S422="","",IF(OR(M422&gt;=nper,ROUND(S422,2)&lt;=0),"",M422+1))</f>
        <v/>
      </c>
      <c r="N423" s="18" t="str">
        <f>IF(M423="","",IF(OR(periods_per_year=26,periods_per_year=52),IF(periods_per_year=26,IF(M423=1,fpdate,N422+14),IF(periods_per_year=52,IF(M423=1,fpdate,N422+7),"n/a")),IF(periods_per_year=24,DATE(YEAR(fpdate),MONTH(fpdate)+(M423-1)/2+IF(AND(DAY(fpdate)&gt;=15,MOD(M423,2)=0),1,0),IF(MOD(M423,2)=0,IF(DAY(fpdate)&gt;=15,DAY(fpdate)-14,DAY(fpdate)+14),DAY(fpdate))),IF(DAY(DATE(YEAR(fpdate),MONTH(fpdate)+M423-1,DAY(fpdate)))&lt;&gt;DAY(fpdate),DATE(YEAR(fpdate),MONTH(fpdate)+M423,0),DATE(YEAR(fpdate),MONTH(fpdate)+M423-1,DAY(fpdate))))))</f>
        <v/>
      </c>
      <c r="O423" s="19" t="str">
        <f>IF(M423="","",IF(variable,IF(M423&lt;MortgageCalculator!$I$18*periods_per_year,start_rate,IF(MortgageCalculator!$I$22&gt;=0,MIN(MortgageCalculator!$I$19,start_rate+MortgageCalculator!$I$22*ROUNDUP((M423-MortgageCalculator!$I$18*periods_per_year)/MortgageCalculator!$I$21,0)),MAX(MortgageCalculator!$I$20,start_rate+MortgageCalculator!$I$22*ROUNDUP((M423-MortgageCalculator!$I$18*periods_per_year)/MortgageCalculator!$I$21,0)))),start_rate))</f>
        <v/>
      </c>
      <c r="P423" s="20" t="str">
        <f>IF(M423="","",ROUND((((1+O423/CP)^(CP/periods_per_year))-1)*S422,2))</f>
        <v/>
      </c>
      <c r="Q423" s="20" t="str">
        <f>IF(M423="","",IF(M423=nper,S422+P423,MIN(S422+P423,IF(O423=O422,Q422,ROUND(-PMT(((1+O423/CP)^(CP/periods_per_year))-1,nper-M423+1,S422),2)))))</f>
        <v/>
      </c>
      <c r="R423" s="20" t="str">
        <f t="shared" si="40"/>
        <v/>
      </c>
      <c r="S423" s="20" t="str">
        <f t="shared" si="41"/>
        <v/>
      </c>
    </row>
    <row r="424" spans="1:19" x14ac:dyDescent="0.2">
      <c r="A424" s="10" t="str">
        <f t="shared" si="44"/>
        <v/>
      </c>
      <c r="B424" s="11" t="str">
        <f t="shared" si="45"/>
        <v/>
      </c>
      <c r="C424" s="15" t="str">
        <f t="shared" si="42"/>
        <v/>
      </c>
      <c r="D424" s="12" t="str">
        <f>IF(A424="","",IF(variable,IF(OR(A424=1,A424&lt;$I$18*periods_per_year),start_rate,MIN($I$19,IF(MOD(A424-1,$I$21)=0,MAX($I$20,D423+$I$22),D423))),start_rate))</f>
        <v/>
      </c>
      <c r="E424" s="13" t="str">
        <f t="shared" si="46"/>
        <v/>
      </c>
      <c r="F424" s="13" t="str">
        <f>IF(A424="","",IF(A424=nper,J423+E424,MIN(J423+E424,IF(D424=D423,F423,IF($E$8="Acc Bi-Weekly",ROUND((-PMT(((1+D424/CP)^(CP/12))-1,(nper-A424+1)*12/26,J423))/2,2),IF($E$8="Acc Weekly",ROUND((-PMT(((1+D424/CP)^(CP/12))-1,(nper-A424+1)*12/52,J423))/4,2),ROUND(-PMT(((1+D424/CP)^(CP/periods_per_year))-1,nper-A424+1,J423),2)))))))</f>
        <v/>
      </c>
      <c r="G424" s="13" t="str">
        <f>IF(OR(A424="",A424&lt;$X$2),"",IF(J423&lt;=F424,0,IF(IF(AND(A424&gt;=$X$2,MOD(A424-$X$2,int)=0),$X$3,0)+F424&gt;=J423+E424,J423+E424-F424,IF(AND(A424&gt;=$X$2,MOD(A424-$X$2,int)=0),$X$3,0)+IF(IF(AND(A424&gt;=$X$2,MOD(A424-$X$2,int)=0),$X$3,0)+IF(MOD(A424-$X$6,periods_per_year)=0,$X$5,0)+F424&lt;J423+E424,IF(MOD(A424-$X$6,periods_per_year)=0,$X$5,0),J423+E424-IF(AND(A424&gt;=$X$2,MOD(A424-$X$2,int)=0),$X$3,0)-F424))))</f>
        <v/>
      </c>
      <c r="H424" s="14"/>
      <c r="I424" s="13" t="str">
        <f t="shared" si="43"/>
        <v/>
      </c>
      <c r="J424" s="13" t="str">
        <f t="shared" si="47"/>
        <v/>
      </c>
      <c r="M424" s="17" t="str">
        <f>IF(S423="","",IF(OR(M423&gt;=nper,ROUND(S423,2)&lt;=0),"",M423+1))</f>
        <v/>
      </c>
      <c r="N424" s="18" t="str">
        <f>IF(M424="","",IF(OR(periods_per_year=26,periods_per_year=52),IF(periods_per_year=26,IF(M424=1,fpdate,N423+14),IF(periods_per_year=52,IF(M424=1,fpdate,N423+7),"n/a")),IF(periods_per_year=24,DATE(YEAR(fpdate),MONTH(fpdate)+(M424-1)/2+IF(AND(DAY(fpdate)&gt;=15,MOD(M424,2)=0),1,0),IF(MOD(M424,2)=0,IF(DAY(fpdate)&gt;=15,DAY(fpdate)-14,DAY(fpdate)+14),DAY(fpdate))),IF(DAY(DATE(YEAR(fpdate),MONTH(fpdate)+M424-1,DAY(fpdate)))&lt;&gt;DAY(fpdate),DATE(YEAR(fpdate),MONTH(fpdate)+M424,0),DATE(YEAR(fpdate),MONTH(fpdate)+M424-1,DAY(fpdate))))))</f>
        <v/>
      </c>
      <c r="O424" s="19" t="str">
        <f>IF(M424="","",IF(variable,IF(M424&lt;MortgageCalculator!$I$18*periods_per_year,start_rate,IF(MortgageCalculator!$I$22&gt;=0,MIN(MortgageCalculator!$I$19,start_rate+MortgageCalculator!$I$22*ROUNDUP((M424-MortgageCalculator!$I$18*periods_per_year)/MortgageCalculator!$I$21,0)),MAX(MortgageCalculator!$I$20,start_rate+MortgageCalculator!$I$22*ROUNDUP((M424-MortgageCalculator!$I$18*periods_per_year)/MortgageCalculator!$I$21,0)))),start_rate))</f>
        <v/>
      </c>
      <c r="P424" s="20" t="str">
        <f>IF(M424="","",ROUND((((1+O424/CP)^(CP/periods_per_year))-1)*S423,2))</f>
        <v/>
      </c>
      <c r="Q424" s="20" t="str">
        <f>IF(M424="","",IF(M424=nper,S423+P424,MIN(S423+P424,IF(O424=O423,Q423,ROUND(-PMT(((1+O424/CP)^(CP/periods_per_year))-1,nper-M424+1,S423),2)))))</f>
        <v/>
      </c>
      <c r="R424" s="20" t="str">
        <f t="shared" si="40"/>
        <v/>
      </c>
      <c r="S424" s="20" t="str">
        <f t="shared" si="41"/>
        <v/>
      </c>
    </row>
    <row r="425" spans="1:19" x14ac:dyDescent="0.2">
      <c r="A425" s="10" t="str">
        <f t="shared" si="44"/>
        <v/>
      </c>
      <c r="B425" s="11" t="str">
        <f t="shared" si="45"/>
        <v/>
      </c>
      <c r="C425" s="15" t="str">
        <f t="shared" si="42"/>
        <v/>
      </c>
      <c r="D425" s="12" t="str">
        <f>IF(A425="","",IF(variable,IF(OR(A425=1,A425&lt;$I$18*periods_per_year),start_rate,MIN($I$19,IF(MOD(A425-1,$I$21)=0,MAX($I$20,D424+$I$22),D424))),start_rate))</f>
        <v/>
      </c>
      <c r="E425" s="13" t="str">
        <f t="shared" si="46"/>
        <v/>
      </c>
      <c r="F425" s="13" t="str">
        <f>IF(A425="","",IF(A425=nper,J424+E425,MIN(J424+E425,IF(D425=D424,F424,IF($E$8="Acc Bi-Weekly",ROUND((-PMT(((1+D425/CP)^(CP/12))-1,(nper-A425+1)*12/26,J424))/2,2),IF($E$8="Acc Weekly",ROUND((-PMT(((1+D425/CP)^(CP/12))-1,(nper-A425+1)*12/52,J424))/4,2),ROUND(-PMT(((1+D425/CP)^(CP/periods_per_year))-1,nper-A425+1,J424),2)))))))</f>
        <v/>
      </c>
      <c r="G425" s="13" t="str">
        <f>IF(OR(A425="",A425&lt;$X$2),"",IF(J424&lt;=F425,0,IF(IF(AND(A425&gt;=$X$2,MOD(A425-$X$2,int)=0),$X$3,0)+F425&gt;=J424+E425,J424+E425-F425,IF(AND(A425&gt;=$X$2,MOD(A425-$X$2,int)=0),$X$3,0)+IF(IF(AND(A425&gt;=$X$2,MOD(A425-$X$2,int)=0),$X$3,0)+IF(MOD(A425-$X$6,periods_per_year)=0,$X$5,0)+F425&lt;J424+E425,IF(MOD(A425-$X$6,periods_per_year)=0,$X$5,0),J424+E425-IF(AND(A425&gt;=$X$2,MOD(A425-$X$2,int)=0),$X$3,0)-F425))))</f>
        <v/>
      </c>
      <c r="H425" s="14"/>
      <c r="I425" s="13" t="str">
        <f t="shared" si="43"/>
        <v/>
      </c>
      <c r="J425" s="13" t="str">
        <f t="shared" si="47"/>
        <v/>
      </c>
      <c r="M425" s="17" t="str">
        <f>IF(S424="","",IF(OR(M424&gt;=nper,ROUND(S424,2)&lt;=0),"",M424+1))</f>
        <v/>
      </c>
      <c r="N425" s="18" t="str">
        <f>IF(M425="","",IF(OR(periods_per_year=26,periods_per_year=52),IF(periods_per_year=26,IF(M425=1,fpdate,N424+14),IF(periods_per_year=52,IF(M425=1,fpdate,N424+7),"n/a")),IF(periods_per_year=24,DATE(YEAR(fpdate),MONTH(fpdate)+(M425-1)/2+IF(AND(DAY(fpdate)&gt;=15,MOD(M425,2)=0),1,0),IF(MOD(M425,2)=0,IF(DAY(fpdate)&gt;=15,DAY(fpdate)-14,DAY(fpdate)+14),DAY(fpdate))),IF(DAY(DATE(YEAR(fpdate),MONTH(fpdate)+M425-1,DAY(fpdate)))&lt;&gt;DAY(fpdate),DATE(YEAR(fpdate),MONTH(fpdate)+M425,0),DATE(YEAR(fpdate),MONTH(fpdate)+M425-1,DAY(fpdate))))))</f>
        <v/>
      </c>
      <c r="O425" s="19" t="str">
        <f>IF(M425="","",IF(variable,IF(M425&lt;MortgageCalculator!$I$18*periods_per_year,start_rate,IF(MortgageCalculator!$I$22&gt;=0,MIN(MortgageCalculator!$I$19,start_rate+MortgageCalculator!$I$22*ROUNDUP((M425-MortgageCalculator!$I$18*periods_per_year)/MortgageCalculator!$I$21,0)),MAX(MortgageCalculator!$I$20,start_rate+MortgageCalculator!$I$22*ROUNDUP((M425-MortgageCalculator!$I$18*periods_per_year)/MortgageCalculator!$I$21,0)))),start_rate))</f>
        <v/>
      </c>
      <c r="P425" s="20" t="str">
        <f>IF(M425="","",ROUND((((1+O425/CP)^(CP/periods_per_year))-1)*S424,2))</f>
        <v/>
      </c>
      <c r="Q425" s="20" t="str">
        <f>IF(M425="","",IF(M425=nper,S424+P425,MIN(S424+P425,IF(O425=O424,Q424,ROUND(-PMT(((1+O425/CP)^(CP/periods_per_year))-1,nper-M425+1,S424),2)))))</f>
        <v/>
      </c>
      <c r="R425" s="20" t="str">
        <f t="shared" si="40"/>
        <v/>
      </c>
      <c r="S425" s="20" t="str">
        <f t="shared" si="41"/>
        <v/>
      </c>
    </row>
    <row r="426" spans="1:19" x14ac:dyDescent="0.2">
      <c r="A426" s="10" t="str">
        <f t="shared" si="44"/>
        <v/>
      </c>
      <c r="B426" s="11" t="str">
        <f t="shared" si="45"/>
        <v/>
      </c>
      <c r="C426" s="15" t="str">
        <f t="shared" si="42"/>
        <v/>
      </c>
      <c r="D426" s="12" t="str">
        <f>IF(A426="","",IF(variable,IF(OR(A426=1,A426&lt;$I$18*periods_per_year),start_rate,MIN($I$19,IF(MOD(A426-1,$I$21)=0,MAX($I$20,D425+$I$22),D425))),start_rate))</f>
        <v/>
      </c>
      <c r="E426" s="13" t="str">
        <f t="shared" si="46"/>
        <v/>
      </c>
      <c r="F426" s="13" t="str">
        <f>IF(A426="","",IF(A426=nper,J425+E426,MIN(J425+E426,IF(D426=D425,F425,IF($E$8="Acc Bi-Weekly",ROUND((-PMT(((1+D426/CP)^(CP/12))-1,(nper-A426+1)*12/26,J425))/2,2),IF($E$8="Acc Weekly",ROUND((-PMT(((1+D426/CP)^(CP/12))-1,(nper-A426+1)*12/52,J425))/4,2),ROUND(-PMT(((1+D426/CP)^(CP/periods_per_year))-1,nper-A426+1,J425),2)))))))</f>
        <v/>
      </c>
      <c r="G426" s="13" t="str">
        <f>IF(OR(A426="",A426&lt;$X$2),"",IF(J425&lt;=F426,0,IF(IF(AND(A426&gt;=$X$2,MOD(A426-$X$2,int)=0),$X$3,0)+F426&gt;=J425+E426,J425+E426-F426,IF(AND(A426&gt;=$X$2,MOD(A426-$X$2,int)=0),$X$3,0)+IF(IF(AND(A426&gt;=$X$2,MOD(A426-$X$2,int)=0),$X$3,0)+IF(MOD(A426-$X$6,periods_per_year)=0,$X$5,0)+F426&lt;J425+E426,IF(MOD(A426-$X$6,periods_per_year)=0,$X$5,0),J425+E426-IF(AND(A426&gt;=$X$2,MOD(A426-$X$2,int)=0),$X$3,0)-F426))))</f>
        <v/>
      </c>
      <c r="H426" s="14"/>
      <c r="I426" s="13" t="str">
        <f t="shared" si="43"/>
        <v/>
      </c>
      <c r="J426" s="13" t="str">
        <f t="shared" si="47"/>
        <v/>
      </c>
      <c r="M426" s="17" t="str">
        <f>IF(S425="","",IF(OR(M425&gt;=nper,ROUND(S425,2)&lt;=0),"",M425+1))</f>
        <v/>
      </c>
      <c r="N426" s="18" t="str">
        <f>IF(M426="","",IF(OR(periods_per_year=26,periods_per_year=52),IF(periods_per_year=26,IF(M426=1,fpdate,N425+14),IF(periods_per_year=52,IF(M426=1,fpdate,N425+7),"n/a")),IF(periods_per_year=24,DATE(YEAR(fpdate),MONTH(fpdate)+(M426-1)/2+IF(AND(DAY(fpdate)&gt;=15,MOD(M426,2)=0),1,0),IF(MOD(M426,2)=0,IF(DAY(fpdate)&gt;=15,DAY(fpdate)-14,DAY(fpdate)+14),DAY(fpdate))),IF(DAY(DATE(YEAR(fpdate),MONTH(fpdate)+M426-1,DAY(fpdate)))&lt;&gt;DAY(fpdate),DATE(YEAR(fpdate),MONTH(fpdate)+M426,0),DATE(YEAR(fpdate),MONTH(fpdate)+M426-1,DAY(fpdate))))))</f>
        <v/>
      </c>
      <c r="O426" s="19" t="str">
        <f>IF(M426="","",IF(variable,IF(M426&lt;MortgageCalculator!$I$18*periods_per_year,start_rate,IF(MortgageCalculator!$I$22&gt;=0,MIN(MortgageCalculator!$I$19,start_rate+MortgageCalculator!$I$22*ROUNDUP((M426-MortgageCalculator!$I$18*periods_per_year)/MortgageCalculator!$I$21,0)),MAX(MortgageCalculator!$I$20,start_rate+MortgageCalculator!$I$22*ROUNDUP((M426-MortgageCalculator!$I$18*periods_per_year)/MortgageCalculator!$I$21,0)))),start_rate))</f>
        <v/>
      </c>
      <c r="P426" s="20" t="str">
        <f>IF(M426="","",ROUND((((1+O426/CP)^(CP/periods_per_year))-1)*S425,2))</f>
        <v/>
      </c>
      <c r="Q426" s="20" t="str">
        <f>IF(M426="","",IF(M426=nper,S425+P426,MIN(S425+P426,IF(O426=O425,Q425,ROUND(-PMT(((1+O426/CP)^(CP/periods_per_year))-1,nper-M426+1,S425),2)))))</f>
        <v/>
      </c>
      <c r="R426" s="20" t="str">
        <f t="shared" si="40"/>
        <v/>
      </c>
      <c r="S426" s="20" t="str">
        <f t="shared" si="41"/>
        <v/>
      </c>
    </row>
    <row r="427" spans="1:19" x14ac:dyDescent="0.2">
      <c r="A427" s="10" t="str">
        <f t="shared" si="44"/>
        <v/>
      </c>
      <c r="B427" s="11" t="str">
        <f t="shared" si="45"/>
        <v/>
      </c>
      <c r="C427" s="15" t="str">
        <f t="shared" si="42"/>
        <v/>
      </c>
      <c r="D427" s="12" t="str">
        <f>IF(A427="","",IF(variable,IF(OR(A427=1,A427&lt;$I$18*periods_per_year),start_rate,MIN($I$19,IF(MOD(A427-1,$I$21)=0,MAX($I$20,D426+$I$22),D426))),start_rate))</f>
        <v/>
      </c>
      <c r="E427" s="13" t="str">
        <f t="shared" si="46"/>
        <v/>
      </c>
      <c r="F427" s="13" t="str">
        <f>IF(A427="","",IF(A427=nper,J426+E427,MIN(J426+E427,IF(D427=D426,F426,IF($E$8="Acc Bi-Weekly",ROUND((-PMT(((1+D427/CP)^(CP/12))-1,(nper-A427+1)*12/26,J426))/2,2),IF($E$8="Acc Weekly",ROUND((-PMT(((1+D427/CP)^(CP/12))-1,(nper-A427+1)*12/52,J426))/4,2),ROUND(-PMT(((1+D427/CP)^(CP/periods_per_year))-1,nper-A427+1,J426),2)))))))</f>
        <v/>
      </c>
      <c r="G427" s="13" t="str">
        <f>IF(OR(A427="",A427&lt;$X$2),"",IF(J426&lt;=F427,0,IF(IF(AND(A427&gt;=$X$2,MOD(A427-$X$2,int)=0),$X$3,0)+F427&gt;=J426+E427,J426+E427-F427,IF(AND(A427&gt;=$X$2,MOD(A427-$X$2,int)=0),$X$3,0)+IF(IF(AND(A427&gt;=$X$2,MOD(A427-$X$2,int)=0),$X$3,0)+IF(MOD(A427-$X$6,periods_per_year)=0,$X$5,0)+F427&lt;J426+E427,IF(MOD(A427-$X$6,periods_per_year)=0,$X$5,0),J426+E427-IF(AND(A427&gt;=$X$2,MOD(A427-$X$2,int)=0),$X$3,0)-F427))))</f>
        <v/>
      </c>
      <c r="H427" s="14"/>
      <c r="I427" s="13" t="str">
        <f t="shared" si="43"/>
        <v/>
      </c>
      <c r="J427" s="13" t="str">
        <f t="shared" si="47"/>
        <v/>
      </c>
      <c r="M427" s="17" t="str">
        <f>IF(S426="","",IF(OR(M426&gt;=nper,ROUND(S426,2)&lt;=0),"",M426+1))</f>
        <v/>
      </c>
      <c r="N427" s="18" t="str">
        <f>IF(M427="","",IF(OR(periods_per_year=26,periods_per_year=52),IF(periods_per_year=26,IF(M427=1,fpdate,N426+14),IF(periods_per_year=52,IF(M427=1,fpdate,N426+7),"n/a")),IF(periods_per_year=24,DATE(YEAR(fpdate),MONTH(fpdate)+(M427-1)/2+IF(AND(DAY(fpdate)&gt;=15,MOD(M427,2)=0),1,0),IF(MOD(M427,2)=0,IF(DAY(fpdate)&gt;=15,DAY(fpdate)-14,DAY(fpdate)+14),DAY(fpdate))),IF(DAY(DATE(YEAR(fpdate),MONTH(fpdate)+M427-1,DAY(fpdate)))&lt;&gt;DAY(fpdate),DATE(YEAR(fpdate),MONTH(fpdate)+M427,0),DATE(YEAR(fpdate),MONTH(fpdate)+M427-1,DAY(fpdate))))))</f>
        <v/>
      </c>
      <c r="O427" s="19" t="str">
        <f>IF(M427="","",IF(variable,IF(M427&lt;MortgageCalculator!$I$18*periods_per_year,start_rate,IF(MortgageCalculator!$I$22&gt;=0,MIN(MortgageCalculator!$I$19,start_rate+MortgageCalculator!$I$22*ROUNDUP((M427-MortgageCalculator!$I$18*periods_per_year)/MortgageCalculator!$I$21,0)),MAX(MortgageCalculator!$I$20,start_rate+MortgageCalculator!$I$22*ROUNDUP((M427-MortgageCalculator!$I$18*periods_per_year)/MortgageCalculator!$I$21,0)))),start_rate))</f>
        <v/>
      </c>
      <c r="P427" s="20" t="str">
        <f>IF(M427="","",ROUND((((1+O427/CP)^(CP/periods_per_year))-1)*S426,2))</f>
        <v/>
      </c>
      <c r="Q427" s="20" t="str">
        <f>IF(M427="","",IF(M427=nper,S426+P427,MIN(S426+P427,IF(O427=O426,Q426,ROUND(-PMT(((1+O427/CP)^(CP/periods_per_year))-1,nper-M427+1,S426),2)))))</f>
        <v/>
      </c>
      <c r="R427" s="20" t="str">
        <f t="shared" si="40"/>
        <v/>
      </c>
      <c r="S427" s="20" t="str">
        <f t="shared" si="41"/>
        <v/>
      </c>
    </row>
    <row r="428" spans="1:19" x14ac:dyDescent="0.2">
      <c r="A428" s="10" t="str">
        <f t="shared" ref="A428:A491" si="48">IF(J427="","",IF(OR(A427&gt;=nper,ROUND(J427,2)&lt;=0),"",A427+1))</f>
        <v/>
      </c>
      <c r="B428" s="11" t="str">
        <f t="shared" ref="B428:B491" si="49">IF(A428="","",IF(OR(periods_per_year=26,periods_per_year=52),IF(periods_per_year=26,IF(A428=1,fpdate,B427+14),IF(periods_per_year=52,IF(A428=1,fpdate,B427+7),"n/a")),IF(periods_per_year=24,DATE(YEAR(fpdate),MONTH(fpdate)+(A428-1)/2+IF(AND(DAY(fpdate)&gt;=15,MOD(A428,2)=0),1,0),IF(MOD(A428,2)=0,IF(DAY(fpdate)&gt;=15,DAY(fpdate)-14,DAY(fpdate)+14),DAY(fpdate))),IF(DAY(DATE(YEAR(fpdate),MONTH(fpdate)+A428-1,DAY(fpdate)))&lt;&gt;DAY(fpdate),DATE(YEAR(fpdate),MONTH(fpdate)+A428,0),DATE(YEAR(fpdate),MONTH(fpdate)+A428-1,DAY(fpdate))))))</f>
        <v/>
      </c>
      <c r="C428" s="15" t="str">
        <f t="shared" ref="C428:C491" si="50">IF(A428="","",IF(MOD(A428,periods_per_year)=0,A428/periods_per_year,""))</f>
        <v/>
      </c>
      <c r="D428" s="12" t="str">
        <f>IF(A428="","",IF(variable,IF(OR(A428=1,A428&lt;$I$18*periods_per_year),start_rate,MIN($I$19,IF(MOD(A428-1,$I$21)=0,MAX($I$20,D427+$I$22),D427))),start_rate))</f>
        <v/>
      </c>
      <c r="E428" s="13" t="str">
        <f t="shared" ref="E428:E491" si="51">IF(A428="","",ROUND((((1+D428/CP)^(CP/periods_per_year))-1)*J427,2))</f>
        <v/>
      </c>
      <c r="F428" s="13" t="str">
        <f>IF(A428="","",IF(A428=nper,J427+E428,MIN(J427+E428,IF(D428=D427,F427,IF($E$8="Acc Bi-Weekly",ROUND((-PMT(((1+D428/CP)^(CP/12))-1,(nper-A428+1)*12/26,J427))/2,2),IF($E$8="Acc Weekly",ROUND((-PMT(((1+D428/CP)^(CP/12))-1,(nper-A428+1)*12/52,J427))/4,2),ROUND(-PMT(((1+D428/CP)^(CP/periods_per_year))-1,nper-A428+1,J427),2)))))))</f>
        <v/>
      </c>
      <c r="G428" s="13" t="str">
        <f>IF(OR(A428="",A428&lt;$X$2),"",IF(J427&lt;=F428,0,IF(IF(AND(A428&gt;=$X$2,MOD(A428-$X$2,int)=0),$X$3,0)+F428&gt;=J427+E428,J427+E428-F428,IF(AND(A428&gt;=$X$2,MOD(A428-$X$2,int)=0),$X$3,0)+IF(IF(AND(A428&gt;=$X$2,MOD(A428-$X$2,int)=0),$X$3,0)+IF(MOD(A428-$X$6,periods_per_year)=0,$X$5,0)+F428&lt;J427+E428,IF(MOD(A428-$X$6,periods_per_year)=0,$X$5,0),J427+E428-IF(AND(A428&gt;=$X$2,MOD(A428-$X$2,int)=0),$X$3,0)-F428))))</f>
        <v/>
      </c>
      <c r="H428" s="14"/>
      <c r="I428" s="13" t="str">
        <f t="shared" ref="I428:I491" si="52">IF(A428="","",F428-E428+H428+IF(G428="",0,G428))</f>
        <v/>
      </c>
      <c r="J428" s="13" t="str">
        <f t="shared" ref="J428:J491" si="53">IF(A428="","",J427-I428)</f>
        <v/>
      </c>
      <c r="M428" s="17" t="str">
        <f>IF(S427="","",IF(OR(M427&gt;=nper,ROUND(S427,2)&lt;=0),"",M427+1))</f>
        <v/>
      </c>
      <c r="N428" s="18" t="str">
        <f>IF(M428="","",IF(OR(periods_per_year=26,periods_per_year=52),IF(periods_per_year=26,IF(M428=1,fpdate,N427+14),IF(periods_per_year=52,IF(M428=1,fpdate,N427+7),"n/a")),IF(periods_per_year=24,DATE(YEAR(fpdate),MONTH(fpdate)+(M428-1)/2+IF(AND(DAY(fpdate)&gt;=15,MOD(M428,2)=0),1,0),IF(MOD(M428,2)=0,IF(DAY(fpdate)&gt;=15,DAY(fpdate)-14,DAY(fpdate)+14),DAY(fpdate))),IF(DAY(DATE(YEAR(fpdate),MONTH(fpdate)+M428-1,DAY(fpdate)))&lt;&gt;DAY(fpdate),DATE(YEAR(fpdate),MONTH(fpdate)+M428,0),DATE(YEAR(fpdate),MONTH(fpdate)+M428-1,DAY(fpdate))))))</f>
        <v/>
      </c>
      <c r="O428" s="19" t="str">
        <f>IF(M428="","",IF(variable,IF(M428&lt;MortgageCalculator!$I$18*periods_per_year,start_rate,IF(MortgageCalculator!$I$22&gt;=0,MIN(MortgageCalculator!$I$19,start_rate+MortgageCalculator!$I$22*ROUNDUP((M428-MortgageCalculator!$I$18*periods_per_year)/MortgageCalculator!$I$21,0)),MAX(MortgageCalculator!$I$20,start_rate+MortgageCalculator!$I$22*ROUNDUP((M428-MortgageCalculator!$I$18*periods_per_year)/MortgageCalculator!$I$21,0)))),start_rate))</f>
        <v/>
      </c>
      <c r="P428" s="20" t="str">
        <f>IF(M428="","",ROUND((((1+O428/CP)^(CP/periods_per_year))-1)*S427,2))</f>
        <v/>
      </c>
      <c r="Q428" s="20" t="str">
        <f>IF(M428="","",IF(M428=nper,S427+P428,MIN(S427+P428,IF(O428=O427,Q427,ROUND(-PMT(((1+O428/CP)^(CP/periods_per_year))-1,nper-M428+1,S427),2)))))</f>
        <v/>
      </c>
      <c r="R428" s="20" t="str">
        <f t="shared" ref="R428:R491" si="54">IF(M428="","",Q428-P428)</f>
        <v/>
      </c>
      <c r="S428" s="20" t="str">
        <f t="shared" ref="S428:S491" si="55">IF(M428="","",S427-R428)</f>
        <v/>
      </c>
    </row>
    <row r="429" spans="1:19" x14ac:dyDescent="0.2">
      <c r="A429" s="10" t="str">
        <f t="shared" si="48"/>
        <v/>
      </c>
      <c r="B429" s="11" t="str">
        <f t="shared" si="49"/>
        <v/>
      </c>
      <c r="C429" s="15" t="str">
        <f t="shared" si="50"/>
        <v/>
      </c>
      <c r="D429" s="12" t="str">
        <f>IF(A429="","",IF(variable,IF(OR(A429=1,A429&lt;$I$18*periods_per_year),start_rate,MIN($I$19,IF(MOD(A429-1,$I$21)=0,MAX($I$20,D428+$I$22),D428))),start_rate))</f>
        <v/>
      </c>
      <c r="E429" s="13" t="str">
        <f t="shared" si="51"/>
        <v/>
      </c>
      <c r="F429" s="13" t="str">
        <f>IF(A429="","",IF(A429=nper,J428+E429,MIN(J428+E429,IF(D429=D428,F428,IF($E$8="Acc Bi-Weekly",ROUND((-PMT(((1+D429/CP)^(CP/12))-1,(nper-A429+1)*12/26,J428))/2,2),IF($E$8="Acc Weekly",ROUND((-PMT(((1+D429/CP)^(CP/12))-1,(nper-A429+1)*12/52,J428))/4,2),ROUND(-PMT(((1+D429/CP)^(CP/periods_per_year))-1,nper-A429+1,J428),2)))))))</f>
        <v/>
      </c>
      <c r="G429" s="13" t="str">
        <f>IF(OR(A429="",A429&lt;$X$2),"",IF(J428&lt;=F429,0,IF(IF(AND(A429&gt;=$X$2,MOD(A429-$X$2,int)=0),$X$3,0)+F429&gt;=J428+E429,J428+E429-F429,IF(AND(A429&gt;=$X$2,MOD(A429-$X$2,int)=0),$X$3,0)+IF(IF(AND(A429&gt;=$X$2,MOD(A429-$X$2,int)=0),$X$3,0)+IF(MOD(A429-$X$6,periods_per_year)=0,$X$5,0)+F429&lt;J428+E429,IF(MOD(A429-$X$6,periods_per_year)=0,$X$5,0),J428+E429-IF(AND(A429&gt;=$X$2,MOD(A429-$X$2,int)=0),$X$3,0)-F429))))</f>
        <v/>
      </c>
      <c r="H429" s="14"/>
      <c r="I429" s="13" t="str">
        <f t="shared" si="52"/>
        <v/>
      </c>
      <c r="J429" s="13" t="str">
        <f t="shared" si="53"/>
        <v/>
      </c>
      <c r="M429" s="17" t="str">
        <f>IF(S428="","",IF(OR(M428&gt;=nper,ROUND(S428,2)&lt;=0),"",M428+1))</f>
        <v/>
      </c>
      <c r="N429" s="18" t="str">
        <f>IF(M429="","",IF(OR(periods_per_year=26,periods_per_year=52),IF(periods_per_year=26,IF(M429=1,fpdate,N428+14),IF(periods_per_year=52,IF(M429=1,fpdate,N428+7),"n/a")),IF(periods_per_year=24,DATE(YEAR(fpdate),MONTH(fpdate)+(M429-1)/2+IF(AND(DAY(fpdate)&gt;=15,MOD(M429,2)=0),1,0),IF(MOD(M429,2)=0,IF(DAY(fpdate)&gt;=15,DAY(fpdate)-14,DAY(fpdate)+14),DAY(fpdate))),IF(DAY(DATE(YEAR(fpdate),MONTH(fpdate)+M429-1,DAY(fpdate)))&lt;&gt;DAY(fpdate),DATE(YEAR(fpdate),MONTH(fpdate)+M429,0),DATE(YEAR(fpdate),MONTH(fpdate)+M429-1,DAY(fpdate))))))</f>
        <v/>
      </c>
      <c r="O429" s="19" t="str">
        <f>IF(M429="","",IF(variable,IF(M429&lt;MortgageCalculator!$I$18*periods_per_year,start_rate,IF(MortgageCalculator!$I$22&gt;=0,MIN(MortgageCalculator!$I$19,start_rate+MortgageCalculator!$I$22*ROUNDUP((M429-MortgageCalculator!$I$18*periods_per_year)/MortgageCalculator!$I$21,0)),MAX(MortgageCalculator!$I$20,start_rate+MortgageCalculator!$I$22*ROUNDUP((M429-MortgageCalculator!$I$18*periods_per_year)/MortgageCalculator!$I$21,0)))),start_rate))</f>
        <v/>
      </c>
      <c r="P429" s="20" t="str">
        <f>IF(M429="","",ROUND((((1+O429/CP)^(CP/periods_per_year))-1)*S428,2))</f>
        <v/>
      </c>
      <c r="Q429" s="20" t="str">
        <f>IF(M429="","",IF(M429=nper,S428+P429,MIN(S428+P429,IF(O429=O428,Q428,ROUND(-PMT(((1+O429/CP)^(CP/periods_per_year))-1,nper-M429+1,S428),2)))))</f>
        <v/>
      </c>
      <c r="R429" s="20" t="str">
        <f t="shared" si="54"/>
        <v/>
      </c>
      <c r="S429" s="20" t="str">
        <f t="shared" si="55"/>
        <v/>
      </c>
    </row>
    <row r="430" spans="1:19" x14ac:dyDescent="0.2">
      <c r="A430" s="10" t="str">
        <f t="shared" si="48"/>
        <v/>
      </c>
      <c r="B430" s="11" t="str">
        <f t="shared" si="49"/>
        <v/>
      </c>
      <c r="C430" s="15" t="str">
        <f t="shared" si="50"/>
        <v/>
      </c>
      <c r="D430" s="12" t="str">
        <f>IF(A430="","",IF(variable,IF(OR(A430=1,A430&lt;$I$18*periods_per_year),start_rate,MIN($I$19,IF(MOD(A430-1,$I$21)=0,MAX($I$20,D429+$I$22),D429))),start_rate))</f>
        <v/>
      </c>
      <c r="E430" s="13" t="str">
        <f t="shared" si="51"/>
        <v/>
      </c>
      <c r="F430" s="13" t="str">
        <f>IF(A430="","",IF(A430=nper,J429+E430,MIN(J429+E430,IF(D430=D429,F429,IF($E$8="Acc Bi-Weekly",ROUND((-PMT(((1+D430/CP)^(CP/12))-1,(nper-A430+1)*12/26,J429))/2,2),IF($E$8="Acc Weekly",ROUND((-PMT(((1+D430/CP)^(CP/12))-1,(nper-A430+1)*12/52,J429))/4,2),ROUND(-PMT(((1+D430/CP)^(CP/periods_per_year))-1,nper-A430+1,J429),2)))))))</f>
        <v/>
      </c>
      <c r="G430" s="13" t="str">
        <f>IF(OR(A430="",A430&lt;$X$2),"",IF(J429&lt;=F430,0,IF(IF(AND(A430&gt;=$X$2,MOD(A430-$X$2,int)=0),$X$3,0)+F430&gt;=J429+E430,J429+E430-F430,IF(AND(A430&gt;=$X$2,MOD(A430-$X$2,int)=0),$X$3,0)+IF(IF(AND(A430&gt;=$X$2,MOD(A430-$X$2,int)=0),$X$3,0)+IF(MOD(A430-$X$6,periods_per_year)=0,$X$5,0)+F430&lt;J429+E430,IF(MOD(A430-$X$6,periods_per_year)=0,$X$5,0),J429+E430-IF(AND(A430&gt;=$X$2,MOD(A430-$X$2,int)=0),$X$3,0)-F430))))</f>
        <v/>
      </c>
      <c r="H430" s="14"/>
      <c r="I430" s="13" t="str">
        <f t="shared" si="52"/>
        <v/>
      </c>
      <c r="J430" s="13" t="str">
        <f t="shared" si="53"/>
        <v/>
      </c>
      <c r="M430" s="17" t="str">
        <f>IF(S429="","",IF(OR(M429&gt;=nper,ROUND(S429,2)&lt;=0),"",M429+1))</f>
        <v/>
      </c>
      <c r="N430" s="18" t="str">
        <f>IF(M430="","",IF(OR(periods_per_year=26,periods_per_year=52),IF(periods_per_year=26,IF(M430=1,fpdate,N429+14),IF(periods_per_year=52,IF(M430=1,fpdate,N429+7),"n/a")),IF(periods_per_year=24,DATE(YEAR(fpdate),MONTH(fpdate)+(M430-1)/2+IF(AND(DAY(fpdate)&gt;=15,MOD(M430,2)=0),1,0),IF(MOD(M430,2)=0,IF(DAY(fpdate)&gt;=15,DAY(fpdate)-14,DAY(fpdate)+14),DAY(fpdate))),IF(DAY(DATE(YEAR(fpdate),MONTH(fpdate)+M430-1,DAY(fpdate)))&lt;&gt;DAY(fpdate),DATE(YEAR(fpdate),MONTH(fpdate)+M430,0),DATE(YEAR(fpdate),MONTH(fpdate)+M430-1,DAY(fpdate))))))</f>
        <v/>
      </c>
      <c r="O430" s="19" t="str">
        <f>IF(M430="","",IF(variable,IF(M430&lt;MortgageCalculator!$I$18*periods_per_year,start_rate,IF(MortgageCalculator!$I$22&gt;=0,MIN(MortgageCalculator!$I$19,start_rate+MortgageCalculator!$I$22*ROUNDUP((M430-MortgageCalculator!$I$18*periods_per_year)/MortgageCalculator!$I$21,0)),MAX(MortgageCalculator!$I$20,start_rate+MortgageCalculator!$I$22*ROUNDUP((M430-MortgageCalculator!$I$18*periods_per_year)/MortgageCalculator!$I$21,0)))),start_rate))</f>
        <v/>
      </c>
      <c r="P430" s="20" t="str">
        <f>IF(M430="","",ROUND((((1+O430/CP)^(CP/periods_per_year))-1)*S429,2))</f>
        <v/>
      </c>
      <c r="Q430" s="20" t="str">
        <f>IF(M430="","",IF(M430=nper,S429+P430,MIN(S429+P430,IF(O430=O429,Q429,ROUND(-PMT(((1+O430/CP)^(CP/periods_per_year))-1,nper-M430+1,S429),2)))))</f>
        <v/>
      </c>
      <c r="R430" s="20" t="str">
        <f t="shared" si="54"/>
        <v/>
      </c>
      <c r="S430" s="20" t="str">
        <f t="shared" si="55"/>
        <v/>
      </c>
    </row>
    <row r="431" spans="1:19" x14ac:dyDescent="0.2">
      <c r="A431" s="10" t="str">
        <f t="shared" si="48"/>
        <v/>
      </c>
      <c r="B431" s="11" t="str">
        <f t="shared" si="49"/>
        <v/>
      </c>
      <c r="C431" s="15" t="str">
        <f t="shared" si="50"/>
        <v/>
      </c>
      <c r="D431" s="12" t="str">
        <f>IF(A431="","",IF(variable,IF(OR(A431=1,A431&lt;$I$18*periods_per_year),start_rate,MIN($I$19,IF(MOD(A431-1,$I$21)=0,MAX($I$20,D430+$I$22),D430))),start_rate))</f>
        <v/>
      </c>
      <c r="E431" s="13" t="str">
        <f t="shared" si="51"/>
        <v/>
      </c>
      <c r="F431" s="13" t="str">
        <f>IF(A431="","",IF(A431=nper,J430+E431,MIN(J430+E431,IF(D431=D430,F430,IF($E$8="Acc Bi-Weekly",ROUND((-PMT(((1+D431/CP)^(CP/12))-1,(nper-A431+1)*12/26,J430))/2,2),IF($E$8="Acc Weekly",ROUND((-PMT(((1+D431/CP)^(CP/12))-1,(nper-A431+1)*12/52,J430))/4,2),ROUND(-PMT(((1+D431/CP)^(CP/periods_per_year))-1,nper-A431+1,J430),2)))))))</f>
        <v/>
      </c>
      <c r="G431" s="13" t="str">
        <f>IF(OR(A431="",A431&lt;$X$2),"",IF(J430&lt;=F431,0,IF(IF(AND(A431&gt;=$X$2,MOD(A431-$X$2,int)=0),$X$3,0)+F431&gt;=J430+E431,J430+E431-F431,IF(AND(A431&gt;=$X$2,MOD(A431-$X$2,int)=0),$X$3,0)+IF(IF(AND(A431&gt;=$X$2,MOD(A431-$X$2,int)=0),$X$3,0)+IF(MOD(A431-$X$6,periods_per_year)=0,$X$5,0)+F431&lt;J430+E431,IF(MOD(A431-$X$6,periods_per_year)=0,$X$5,0),J430+E431-IF(AND(A431&gt;=$X$2,MOD(A431-$X$2,int)=0),$X$3,0)-F431))))</f>
        <v/>
      </c>
      <c r="H431" s="14"/>
      <c r="I431" s="13" t="str">
        <f t="shared" si="52"/>
        <v/>
      </c>
      <c r="J431" s="13" t="str">
        <f t="shared" si="53"/>
        <v/>
      </c>
      <c r="M431" s="17" t="str">
        <f>IF(S430="","",IF(OR(M430&gt;=nper,ROUND(S430,2)&lt;=0),"",M430+1))</f>
        <v/>
      </c>
      <c r="N431" s="18" t="str">
        <f>IF(M431="","",IF(OR(periods_per_year=26,periods_per_year=52),IF(periods_per_year=26,IF(M431=1,fpdate,N430+14),IF(periods_per_year=52,IF(M431=1,fpdate,N430+7),"n/a")),IF(periods_per_year=24,DATE(YEAR(fpdate),MONTH(fpdate)+(M431-1)/2+IF(AND(DAY(fpdate)&gt;=15,MOD(M431,2)=0),1,0),IF(MOD(M431,2)=0,IF(DAY(fpdate)&gt;=15,DAY(fpdate)-14,DAY(fpdate)+14),DAY(fpdate))),IF(DAY(DATE(YEAR(fpdate),MONTH(fpdate)+M431-1,DAY(fpdate)))&lt;&gt;DAY(fpdate),DATE(YEAR(fpdate),MONTH(fpdate)+M431,0),DATE(YEAR(fpdate),MONTH(fpdate)+M431-1,DAY(fpdate))))))</f>
        <v/>
      </c>
      <c r="O431" s="19" t="str">
        <f>IF(M431="","",IF(variable,IF(M431&lt;MortgageCalculator!$I$18*periods_per_year,start_rate,IF(MortgageCalculator!$I$22&gt;=0,MIN(MortgageCalculator!$I$19,start_rate+MortgageCalculator!$I$22*ROUNDUP((M431-MortgageCalculator!$I$18*periods_per_year)/MortgageCalculator!$I$21,0)),MAX(MortgageCalculator!$I$20,start_rate+MortgageCalculator!$I$22*ROUNDUP((M431-MortgageCalculator!$I$18*periods_per_year)/MortgageCalculator!$I$21,0)))),start_rate))</f>
        <v/>
      </c>
      <c r="P431" s="20" t="str">
        <f>IF(M431="","",ROUND((((1+O431/CP)^(CP/periods_per_year))-1)*S430,2))</f>
        <v/>
      </c>
      <c r="Q431" s="20" t="str">
        <f>IF(M431="","",IF(M431=nper,S430+P431,MIN(S430+P431,IF(O431=O430,Q430,ROUND(-PMT(((1+O431/CP)^(CP/periods_per_year))-1,nper-M431+1,S430),2)))))</f>
        <v/>
      </c>
      <c r="R431" s="20" t="str">
        <f t="shared" si="54"/>
        <v/>
      </c>
      <c r="S431" s="20" t="str">
        <f t="shared" si="55"/>
        <v/>
      </c>
    </row>
    <row r="432" spans="1:19" x14ac:dyDescent="0.2">
      <c r="A432" s="10" t="str">
        <f t="shared" si="48"/>
        <v/>
      </c>
      <c r="B432" s="11" t="str">
        <f t="shared" si="49"/>
        <v/>
      </c>
      <c r="C432" s="15" t="str">
        <f t="shared" si="50"/>
        <v/>
      </c>
      <c r="D432" s="12" t="str">
        <f>IF(A432="","",IF(variable,IF(OR(A432=1,A432&lt;$I$18*periods_per_year),start_rate,MIN($I$19,IF(MOD(A432-1,$I$21)=0,MAX($I$20,D431+$I$22),D431))),start_rate))</f>
        <v/>
      </c>
      <c r="E432" s="13" t="str">
        <f t="shared" si="51"/>
        <v/>
      </c>
      <c r="F432" s="13" t="str">
        <f>IF(A432="","",IF(A432=nper,J431+E432,MIN(J431+E432,IF(D432=D431,F431,IF($E$8="Acc Bi-Weekly",ROUND((-PMT(((1+D432/CP)^(CP/12))-1,(nper-A432+1)*12/26,J431))/2,2),IF($E$8="Acc Weekly",ROUND((-PMT(((1+D432/CP)^(CP/12))-1,(nper-A432+1)*12/52,J431))/4,2),ROUND(-PMT(((1+D432/CP)^(CP/periods_per_year))-1,nper-A432+1,J431),2)))))))</f>
        <v/>
      </c>
      <c r="G432" s="13" t="str">
        <f>IF(OR(A432="",A432&lt;$X$2),"",IF(J431&lt;=F432,0,IF(IF(AND(A432&gt;=$X$2,MOD(A432-$X$2,int)=0),$X$3,0)+F432&gt;=J431+E432,J431+E432-F432,IF(AND(A432&gt;=$X$2,MOD(A432-$X$2,int)=0),$X$3,0)+IF(IF(AND(A432&gt;=$X$2,MOD(A432-$X$2,int)=0),$X$3,0)+IF(MOD(A432-$X$6,periods_per_year)=0,$X$5,0)+F432&lt;J431+E432,IF(MOD(A432-$X$6,periods_per_year)=0,$X$5,0),J431+E432-IF(AND(A432&gt;=$X$2,MOD(A432-$X$2,int)=0),$X$3,0)-F432))))</f>
        <v/>
      </c>
      <c r="H432" s="14"/>
      <c r="I432" s="13" t="str">
        <f t="shared" si="52"/>
        <v/>
      </c>
      <c r="J432" s="13" t="str">
        <f t="shared" si="53"/>
        <v/>
      </c>
      <c r="M432" s="17" t="str">
        <f>IF(S431="","",IF(OR(M431&gt;=nper,ROUND(S431,2)&lt;=0),"",M431+1))</f>
        <v/>
      </c>
      <c r="N432" s="18" t="str">
        <f>IF(M432="","",IF(OR(periods_per_year=26,periods_per_year=52),IF(periods_per_year=26,IF(M432=1,fpdate,N431+14),IF(periods_per_year=52,IF(M432=1,fpdate,N431+7),"n/a")),IF(periods_per_year=24,DATE(YEAR(fpdate),MONTH(fpdate)+(M432-1)/2+IF(AND(DAY(fpdate)&gt;=15,MOD(M432,2)=0),1,0),IF(MOD(M432,2)=0,IF(DAY(fpdate)&gt;=15,DAY(fpdate)-14,DAY(fpdate)+14),DAY(fpdate))),IF(DAY(DATE(YEAR(fpdate),MONTH(fpdate)+M432-1,DAY(fpdate)))&lt;&gt;DAY(fpdate),DATE(YEAR(fpdate),MONTH(fpdate)+M432,0),DATE(YEAR(fpdate),MONTH(fpdate)+M432-1,DAY(fpdate))))))</f>
        <v/>
      </c>
      <c r="O432" s="19" t="str">
        <f>IF(M432="","",IF(variable,IF(M432&lt;MortgageCalculator!$I$18*periods_per_year,start_rate,IF(MortgageCalculator!$I$22&gt;=0,MIN(MortgageCalculator!$I$19,start_rate+MortgageCalculator!$I$22*ROUNDUP((M432-MortgageCalculator!$I$18*periods_per_year)/MortgageCalculator!$I$21,0)),MAX(MortgageCalculator!$I$20,start_rate+MortgageCalculator!$I$22*ROUNDUP((M432-MortgageCalculator!$I$18*periods_per_year)/MortgageCalculator!$I$21,0)))),start_rate))</f>
        <v/>
      </c>
      <c r="P432" s="20" t="str">
        <f>IF(M432="","",ROUND((((1+O432/CP)^(CP/periods_per_year))-1)*S431,2))</f>
        <v/>
      </c>
      <c r="Q432" s="20" t="str">
        <f>IF(M432="","",IF(M432=nper,S431+P432,MIN(S431+P432,IF(O432=O431,Q431,ROUND(-PMT(((1+O432/CP)^(CP/periods_per_year))-1,nper-M432+1,S431),2)))))</f>
        <v/>
      </c>
      <c r="R432" s="20" t="str">
        <f t="shared" si="54"/>
        <v/>
      </c>
      <c r="S432" s="20" t="str">
        <f t="shared" si="55"/>
        <v/>
      </c>
    </row>
    <row r="433" spans="1:19" x14ac:dyDescent="0.2">
      <c r="A433" s="10" t="str">
        <f t="shared" si="48"/>
        <v/>
      </c>
      <c r="B433" s="11" t="str">
        <f t="shared" si="49"/>
        <v/>
      </c>
      <c r="C433" s="15" t="str">
        <f t="shared" si="50"/>
        <v/>
      </c>
      <c r="D433" s="12" t="str">
        <f>IF(A433="","",IF(variable,IF(OR(A433=1,A433&lt;$I$18*periods_per_year),start_rate,MIN($I$19,IF(MOD(A433-1,$I$21)=0,MAX($I$20,D432+$I$22),D432))),start_rate))</f>
        <v/>
      </c>
      <c r="E433" s="13" t="str">
        <f t="shared" si="51"/>
        <v/>
      </c>
      <c r="F433" s="13" t="str">
        <f>IF(A433="","",IF(A433=nper,J432+E433,MIN(J432+E433,IF(D433=D432,F432,IF($E$8="Acc Bi-Weekly",ROUND((-PMT(((1+D433/CP)^(CP/12))-1,(nper-A433+1)*12/26,J432))/2,2),IF($E$8="Acc Weekly",ROUND((-PMT(((1+D433/CP)^(CP/12))-1,(nper-A433+1)*12/52,J432))/4,2),ROUND(-PMT(((1+D433/CP)^(CP/periods_per_year))-1,nper-A433+1,J432),2)))))))</f>
        <v/>
      </c>
      <c r="G433" s="13" t="str">
        <f>IF(OR(A433="",A433&lt;$X$2),"",IF(J432&lt;=F433,0,IF(IF(AND(A433&gt;=$X$2,MOD(A433-$X$2,int)=0),$X$3,0)+F433&gt;=J432+E433,J432+E433-F433,IF(AND(A433&gt;=$X$2,MOD(A433-$X$2,int)=0),$X$3,0)+IF(IF(AND(A433&gt;=$X$2,MOD(A433-$X$2,int)=0),$X$3,0)+IF(MOD(A433-$X$6,periods_per_year)=0,$X$5,0)+F433&lt;J432+E433,IF(MOD(A433-$X$6,periods_per_year)=0,$X$5,0),J432+E433-IF(AND(A433&gt;=$X$2,MOD(A433-$X$2,int)=0),$X$3,0)-F433))))</f>
        <v/>
      </c>
      <c r="H433" s="14"/>
      <c r="I433" s="13" t="str">
        <f t="shared" si="52"/>
        <v/>
      </c>
      <c r="J433" s="13" t="str">
        <f t="shared" si="53"/>
        <v/>
      </c>
      <c r="M433" s="17" t="str">
        <f>IF(S432="","",IF(OR(M432&gt;=nper,ROUND(S432,2)&lt;=0),"",M432+1))</f>
        <v/>
      </c>
      <c r="N433" s="18" t="str">
        <f>IF(M433="","",IF(OR(periods_per_year=26,periods_per_year=52),IF(periods_per_year=26,IF(M433=1,fpdate,N432+14),IF(periods_per_year=52,IF(M433=1,fpdate,N432+7),"n/a")),IF(periods_per_year=24,DATE(YEAR(fpdate),MONTH(fpdate)+(M433-1)/2+IF(AND(DAY(fpdate)&gt;=15,MOD(M433,2)=0),1,0),IF(MOD(M433,2)=0,IF(DAY(fpdate)&gt;=15,DAY(fpdate)-14,DAY(fpdate)+14),DAY(fpdate))),IF(DAY(DATE(YEAR(fpdate),MONTH(fpdate)+M433-1,DAY(fpdate)))&lt;&gt;DAY(fpdate),DATE(YEAR(fpdate),MONTH(fpdate)+M433,0),DATE(YEAR(fpdate),MONTH(fpdate)+M433-1,DAY(fpdate))))))</f>
        <v/>
      </c>
      <c r="O433" s="19" t="str">
        <f>IF(M433="","",IF(variable,IF(M433&lt;MortgageCalculator!$I$18*periods_per_year,start_rate,IF(MortgageCalculator!$I$22&gt;=0,MIN(MortgageCalculator!$I$19,start_rate+MortgageCalculator!$I$22*ROUNDUP((M433-MortgageCalculator!$I$18*periods_per_year)/MortgageCalculator!$I$21,0)),MAX(MortgageCalculator!$I$20,start_rate+MortgageCalculator!$I$22*ROUNDUP((M433-MortgageCalculator!$I$18*periods_per_year)/MortgageCalculator!$I$21,0)))),start_rate))</f>
        <v/>
      </c>
      <c r="P433" s="20" t="str">
        <f>IF(M433="","",ROUND((((1+O433/CP)^(CP/periods_per_year))-1)*S432,2))</f>
        <v/>
      </c>
      <c r="Q433" s="20" t="str">
        <f>IF(M433="","",IF(M433=nper,S432+P433,MIN(S432+P433,IF(O433=O432,Q432,ROUND(-PMT(((1+O433/CP)^(CP/periods_per_year))-1,nper-M433+1,S432),2)))))</f>
        <v/>
      </c>
      <c r="R433" s="20" t="str">
        <f t="shared" si="54"/>
        <v/>
      </c>
      <c r="S433" s="20" t="str">
        <f t="shared" si="55"/>
        <v/>
      </c>
    </row>
    <row r="434" spans="1:19" x14ac:dyDescent="0.2">
      <c r="A434" s="10" t="str">
        <f t="shared" si="48"/>
        <v/>
      </c>
      <c r="B434" s="11" t="str">
        <f t="shared" si="49"/>
        <v/>
      </c>
      <c r="C434" s="15" t="str">
        <f t="shared" si="50"/>
        <v/>
      </c>
      <c r="D434" s="12" t="str">
        <f>IF(A434="","",IF(variable,IF(OR(A434=1,A434&lt;$I$18*periods_per_year),start_rate,MIN($I$19,IF(MOD(A434-1,$I$21)=0,MAX($I$20,D433+$I$22),D433))),start_rate))</f>
        <v/>
      </c>
      <c r="E434" s="13" t="str">
        <f t="shared" si="51"/>
        <v/>
      </c>
      <c r="F434" s="13" t="str">
        <f>IF(A434="","",IF(A434=nper,J433+E434,MIN(J433+E434,IF(D434=D433,F433,IF($E$8="Acc Bi-Weekly",ROUND((-PMT(((1+D434/CP)^(CP/12))-1,(nper-A434+1)*12/26,J433))/2,2),IF($E$8="Acc Weekly",ROUND((-PMT(((1+D434/CP)^(CP/12))-1,(nper-A434+1)*12/52,J433))/4,2),ROUND(-PMT(((1+D434/CP)^(CP/periods_per_year))-1,nper-A434+1,J433),2)))))))</f>
        <v/>
      </c>
      <c r="G434" s="13" t="str">
        <f>IF(OR(A434="",A434&lt;$X$2),"",IF(J433&lt;=F434,0,IF(IF(AND(A434&gt;=$X$2,MOD(A434-$X$2,int)=0),$X$3,0)+F434&gt;=J433+E434,J433+E434-F434,IF(AND(A434&gt;=$X$2,MOD(A434-$X$2,int)=0),$X$3,0)+IF(IF(AND(A434&gt;=$X$2,MOD(A434-$X$2,int)=0),$X$3,0)+IF(MOD(A434-$X$6,periods_per_year)=0,$X$5,0)+F434&lt;J433+E434,IF(MOD(A434-$X$6,periods_per_year)=0,$X$5,0),J433+E434-IF(AND(A434&gt;=$X$2,MOD(A434-$X$2,int)=0),$X$3,0)-F434))))</f>
        <v/>
      </c>
      <c r="H434" s="14"/>
      <c r="I434" s="13" t="str">
        <f t="shared" si="52"/>
        <v/>
      </c>
      <c r="J434" s="13" t="str">
        <f t="shared" si="53"/>
        <v/>
      </c>
      <c r="M434" s="17" t="str">
        <f>IF(S433="","",IF(OR(M433&gt;=nper,ROUND(S433,2)&lt;=0),"",M433+1))</f>
        <v/>
      </c>
      <c r="N434" s="18" t="str">
        <f>IF(M434="","",IF(OR(periods_per_year=26,periods_per_year=52),IF(periods_per_year=26,IF(M434=1,fpdate,N433+14),IF(periods_per_year=52,IF(M434=1,fpdate,N433+7),"n/a")),IF(periods_per_year=24,DATE(YEAR(fpdate),MONTH(fpdate)+(M434-1)/2+IF(AND(DAY(fpdate)&gt;=15,MOD(M434,2)=0),1,0),IF(MOD(M434,2)=0,IF(DAY(fpdate)&gt;=15,DAY(fpdate)-14,DAY(fpdate)+14),DAY(fpdate))),IF(DAY(DATE(YEAR(fpdate),MONTH(fpdate)+M434-1,DAY(fpdate)))&lt;&gt;DAY(fpdate),DATE(YEAR(fpdate),MONTH(fpdate)+M434,0),DATE(YEAR(fpdate),MONTH(fpdate)+M434-1,DAY(fpdate))))))</f>
        <v/>
      </c>
      <c r="O434" s="19" t="str">
        <f>IF(M434="","",IF(variable,IF(M434&lt;MortgageCalculator!$I$18*periods_per_year,start_rate,IF(MortgageCalculator!$I$22&gt;=0,MIN(MortgageCalculator!$I$19,start_rate+MortgageCalculator!$I$22*ROUNDUP((M434-MortgageCalculator!$I$18*periods_per_year)/MortgageCalculator!$I$21,0)),MAX(MortgageCalculator!$I$20,start_rate+MortgageCalculator!$I$22*ROUNDUP((M434-MortgageCalculator!$I$18*periods_per_year)/MortgageCalculator!$I$21,0)))),start_rate))</f>
        <v/>
      </c>
      <c r="P434" s="20" t="str">
        <f>IF(M434="","",ROUND((((1+O434/CP)^(CP/periods_per_year))-1)*S433,2))</f>
        <v/>
      </c>
      <c r="Q434" s="20" t="str">
        <f>IF(M434="","",IF(M434=nper,S433+P434,MIN(S433+P434,IF(O434=O433,Q433,ROUND(-PMT(((1+O434/CP)^(CP/periods_per_year))-1,nper-M434+1,S433),2)))))</f>
        <v/>
      </c>
      <c r="R434" s="20" t="str">
        <f t="shared" si="54"/>
        <v/>
      </c>
      <c r="S434" s="20" t="str">
        <f t="shared" si="55"/>
        <v/>
      </c>
    </row>
    <row r="435" spans="1:19" x14ac:dyDescent="0.2">
      <c r="A435" s="10" t="str">
        <f t="shared" si="48"/>
        <v/>
      </c>
      <c r="B435" s="11" t="str">
        <f t="shared" si="49"/>
        <v/>
      </c>
      <c r="C435" s="15" t="str">
        <f t="shared" si="50"/>
        <v/>
      </c>
      <c r="D435" s="12" t="str">
        <f>IF(A435="","",IF(variable,IF(OR(A435=1,A435&lt;$I$18*periods_per_year),start_rate,MIN($I$19,IF(MOD(A435-1,$I$21)=0,MAX($I$20,D434+$I$22),D434))),start_rate))</f>
        <v/>
      </c>
      <c r="E435" s="13" t="str">
        <f t="shared" si="51"/>
        <v/>
      </c>
      <c r="F435" s="13" t="str">
        <f>IF(A435="","",IF(A435=nper,J434+E435,MIN(J434+E435,IF(D435=D434,F434,IF($E$8="Acc Bi-Weekly",ROUND((-PMT(((1+D435/CP)^(CP/12))-1,(nper-A435+1)*12/26,J434))/2,2),IF($E$8="Acc Weekly",ROUND((-PMT(((1+D435/CP)^(CP/12))-1,(nper-A435+1)*12/52,J434))/4,2),ROUND(-PMT(((1+D435/CP)^(CP/periods_per_year))-1,nper-A435+1,J434),2)))))))</f>
        <v/>
      </c>
      <c r="G435" s="13" t="str">
        <f>IF(OR(A435="",A435&lt;$X$2),"",IF(J434&lt;=F435,0,IF(IF(AND(A435&gt;=$X$2,MOD(A435-$X$2,int)=0),$X$3,0)+F435&gt;=J434+E435,J434+E435-F435,IF(AND(A435&gt;=$X$2,MOD(A435-$X$2,int)=0),$X$3,0)+IF(IF(AND(A435&gt;=$X$2,MOD(A435-$X$2,int)=0),$X$3,0)+IF(MOD(A435-$X$6,periods_per_year)=0,$X$5,0)+F435&lt;J434+E435,IF(MOD(A435-$X$6,periods_per_year)=0,$X$5,0),J434+E435-IF(AND(A435&gt;=$X$2,MOD(A435-$X$2,int)=0),$X$3,0)-F435))))</f>
        <v/>
      </c>
      <c r="H435" s="14"/>
      <c r="I435" s="13" t="str">
        <f t="shared" si="52"/>
        <v/>
      </c>
      <c r="J435" s="13" t="str">
        <f t="shared" si="53"/>
        <v/>
      </c>
      <c r="M435" s="17" t="str">
        <f>IF(S434="","",IF(OR(M434&gt;=nper,ROUND(S434,2)&lt;=0),"",M434+1))</f>
        <v/>
      </c>
      <c r="N435" s="18" t="str">
        <f>IF(M435="","",IF(OR(periods_per_year=26,periods_per_year=52),IF(periods_per_year=26,IF(M435=1,fpdate,N434+14),IF(periods_per_year=52,IF(M435=1,fpdate,N434+7),"n/a")),IF(periods_per_year=24,DATE(YEAR(fpdate),MONTH(fpdate)+(M435-1)/2+IF(AND(DAY(fpdate)&gt;=15,MOD(M435,2)=0),1,0),IF(MOD(M435,2)=0,IF(DAY(fpdate)&gt;=15,DAY(fpdate)-14,DAY(fpdate)+14),DAY(fpdate))),IF(DAY(DATE(YEAR(fpdate),MONTH(fpdate)+M435-1,DAY(fpdate)))&lt;&gt;DAY(fpdate),DATE(YEAR(fpdate),MONTH(fpdate)+M435,0),DATE(YEAR(fpdate),MONTH(fpdate)+M435-1,DAY(fpdate))))))</f>
        <v/>
      </c>
      <c r="O435" s="19" t="str">
        <f>IF(M435="","",IF(variable,IF(M435&lt;MortgageCalculator!$I$18*periods_per_year,start_rate,IF(MortgageCalculator!$I$22&gt;=0,MIN(MortgageCalculator!$I$19,start_rate+MortgageCalculator!$I$22*ROUNDUP((M435-MortgageCalculator!$I$18*periods_per_year)/MortgageCalculator!$I$21,0)),MAX(MortgageCalculator!$I$20,start_rate+MortgageCalculator!$I$22*ROUNDUP((M435-MortgageCalculator!$I$18*periods_per_year)/MortgageCalculator!$I$21,0)))),start_rate))</f>
        <v/>
      </c>
      <c r="P435" s="20" t="str">
        <f>IF(M435="","",ROUND((((1+O435/CP)^(CP/periods_per_year))-1)*S434,2))</f>
        <v/>
      </c>
      <c r="Q435" s="20" t="str">
        <f>IF(M435="","",IF(M435=nper,S434+P435,MIN(S434+P435,IF(O435=O434,Q434,ROUND(-PMT(((1+O435/CP)^(CP/periods_per_year))-1,nper-M435+1,S434),2)))))</f>
        <v/>
      </c>
      <c r="R435" s="20" t="str">
        <f t="shared" si="54"/>
        <v/>
      </c>
      <c r="S435" s="20" t="str">
        <f t="shared" si="55"/>
        <v/>
      </c>
    </row>
    <row r="436" spans="1:19" x14ac:dyDescent="0.2">
      <c r="A436" s="10" t="str">
        <f t="shared" si="48"/>
        <v/>
      </c>
      <c r="B436" s="11" t="str">
        <f t="shared" si="49"/>
        <v/>
      </c>
      <c r="C436" s="15" t="str">
        <f t="shared" si="50"/>
        <v/>
      </c>
      <c r="D436" s="12" t="str">
        <f>IF(A436="","",IF(variable,IF(OR(A436=1,A436&lt;$I$18*periods_per_year),start_rate,MIN($I$19,IF(MOD(A436-1,$I$21)=0,MAX($I$20,D435+$I$22),D435))),start_rate))</f>
        <v/>
      </c>
      <c r="E436" s="13" t="str">
        <f t="shared" si="51"/>
        <v/>
      </c>
      <c r="F436" s="13" t="str">
        <f>IF(A436="","",IF(A436=nper,J435+E436,MIN(J435+E436,IF(D436=D435,F435,IF($E$8="Acc Bi-Weekly",ROUND((-PMT(((1+D436/CP)^(CP/12))-1,(nper-A436+1)*12/26,J435))/2,2),IF($E$8="Acc Weekly",ROUND((-PMT(((1+D436/CP)^(CP/12))-1,(nper-A436+1)*12/52,J435))/4,2),ROUND(-PMT(((1+D436/CP)^(CP/periods_per_year))-1,nper-A436+1,J435),2)))))))</f>
        <v/>
      </c>
      <c r="G436" s="13" t="str">
        <f>IF(OR(A436="",A436&lt;$X$2),"",IF(J435&lt;=F436,0,IF(IF(AND(A436&gt;=$X$2,MOD(A436-$X$2,int)=0),$X$3,0)+F436&gt;=J435+E436,J435+E436-F436,IF(AND(A436&gt;=$X$2,MOD(A436-$X$2,int)=0),$X$3,0)+IF(IF(AND(A436&gt;=$X$2,MOD(A436-$X$2,int)=0),$X$3,0)+IF(MOD(A436-$X$6,periods_per_year)=0,$X$5,0)+F436&lt;J435+E436,IF(MOD(A436-$X$6,periods_per_year)=0,$X$5,0),J435+E436-IF(AND(A436&gt;=$X$2,MOD(A436-$X$2,int)=0),$X$3,0)-F436))))</f>
        <v/>
      </c>
      <c r="H436" s="14"/>
      <c r="I436" s="13" t="str">
        <f t="shared" si="52"/>
        <v/>
      </c>
      <c r="J436" s="13" t="str">
        <f t="shared" si="53"/>
        <v/>
      </c>
      <c r="M436" s="17" t="str">
        <f>IF(S435="","",IF(OR(M435&gt;=nper,ROUND(S435,2)&lt;=0),"",M435+1))</f>
        <v/>
      </c>
      <c r="N436" s="18" t="str">
        <f>IF(M436="","",IF(OR(periods_per_year=26,periods_per_year=52),IF(periods_per_year=26,IF(M436=1,fpdate,N435+14),IF(periods_per_year=52,IF(M436=1,fpdate,N435+7),"n/a")),IF(periods_per_year=24,DATE(YEAR(fpdate),MONTH(fpdate)+(M436-1)/2+IF(AND(DAY(fpdate)&gt;=15,MOD(M436,2)=0),1,0),IF(MOD(M436,2)=0,IF(DAY(fpdate)&gt;=15,DAY(fpdate)-14,DAY(fpdate)+14),DAY(fpdate))),IF(DAY(DATE(YEAR(fpdate),MONTH(fpdate)+M436-1,DAY(fpdate)))&lt;&gt;DAY(fpdate),DATE(YEAR(fpdate),MONTH(fpdate)+M436,0),DATE(YEAR(fpdate),MONTH(fpdate)+M436-1,DAY(fpdate))))))</f>
        <v/>
      </c>
      <c r="O436" s="19" t="str">
        <f>IF(M436="","",IF(variable,IF(M436&lt;MortgageCalculator!$I$18*periods_per_year,start_rate,IF(MortgageCalculator!$I$22&gt;=0,MIN(MortgageCalculator!$I$19,start_rate+MortgageCalculator!$I$22*ROUNDUP((M436-MortgageCalculator!$I$18*periods_per_year)/MortgageCalculator!$I$21,0)),MAX(MortgageCalculator!$I$20,start_rate+MortgageCalculator!$I$22*ROUNDUP((M436-MortgageCalculator!$I$18*periods_per_year)/MortgageCalculator!$I$21,0)))),start_rate))</f>
        <v/>
      </c>
      <c r="P436" s="20" t="str">
        <f>IF(M436="","",ROUND((((1+O436/CP)^(CP/periods_per_year))-1)*S435,2))</f>
        <v/>
      </c>
      <c r="Q436" s="20" t="str">
        <f>IF(M436="","",IF(M436=nper,S435+P436,MIN(S435+P436,IF(O436=O435,Q435,ROUND(-PMT(((1+O436/CP)^(CP/periods_per_year))-1,nper-M436+1,S435),2)))))</f>
        <v/>
      </c>
      <c r="R436" s="20" t="str">
        <f t="shared" si="54"/>
        <v/>
      </c>
      <c r="S436" s="20" t="str">
        <f t="shared" si="55"/>
        <v/>
      </c>
    </row>
    <row r="437" spans="1:19" x14ac:dyDescent="0.2">
      <c r="A437" s="10" t="str">
        <f t="shared" si="48"/>
        <v/>
      </c>
      <c r="B437" s="11" t="str">
        <f t="shared" si="49"/>
        <v/>
      </c>
      <c r="C437" s="15" t="str">
        <f t="shared" si="50"/>
        <v/>
      </c>
      <c r="D437" s="12" t="str">
        <f>IF(A437="","",IF(variable,IF(OR(A437=1,A437&lt;$I$18*periods_per_year),start_rate,MIN($I$19,IF(MOD(A437-1,$I$21)=0,MAX($I$20,D436+$I$22),D436))),start_rate))</f>
        <v/>
      </c>
      <c r="E437" s="13" t="str">
        <f t="shared" si="51"/>
        <v/>
      </c>
      <c r="F437" s="13" t="str">
        <f>IF(A437="","",IF(A437=nper,J436+E437,MIN(J436+E437,IF(D437=D436,F436,IF($E$8="Acc Bi-Weekly",ROUND((-PMT(((1+D437/CP)^(CP/12))-1,(nper-A437+1)*12/26,J436))/2,2),IF($E$8="Acc Weekly",ROUND((-PMT(((1+D437/CP)^(CP/12))-1,(nper-A437+1)*12/52,J436))/4,2),ROUND(-PMT(((1+D437/CP)^(CP/periods_per_year))-1,nper-A437+1,J436),2)))))))</f>
        <v/>
      </c>
      <c r="G437" s="13" t="str">
        <f>IF(OR(A437="",A437&lt;$X$2),"",IF(J436&lt;=F437,0,IF(IF(AND(A437&gt;=$X$2,MOD(A437-$X$2,int)=0),$X$3,0)+F437&gt;=J436+E437,J436+E437-F437,IF(AND(A437&gt;=$X$2,MOD(A437-$X$2,int)=0),$X$3,0)+IF(IF(AND(A437&gt;=$X$2,MOD(A437-$X$2,int)=0),$X$3,0)+IF(MOD(A437-$X$6,periods_per_year)=0,$X$5,0)+F437&lt;J436+E437,IF(MOD(A437-$X$6,periods_per_year)=0,$X$5,0),J436+E437-IF(AND(A437&gt;=$X$2,MOD(A437-$X$2,int)=0),$X$3,0)-F437))))</f>
        <v/>
      </c>
      <c r="H437" s="14"/>
      <c r="I437" s="13" t="str">
        <f t="shared" si="52"/>
        <v/>
      </c>
      <c r="J437" s="13" t="str">
        <f t="shared" si="53"/>
        <v/>
      </c>
      <c r="M437" s="17" t="str">
        <f>IF(S436="","",IF(OR(M436&gt;=nper,ROUND(S436,2)&lt;=0),"",M436+1))</f>
        <v/>
      </c>
      <c r="N437" s="18" t="str">
        <f>IF(M437="","",IF(OR(periods_per_year=26,periods_per_year=52),IF(periods_per_year=26,IF(M437=1,fpdate,N436+14),IF(periods_per_year=52,IF(M437=1,fpdate,N436+7),"n/a")),IF(periods_per_year=24,DATE(YEAR(fpdate),MONTH(fpdate)+(M437-1)/2+IF(AND(DAY(fpdate)&gt;=15,MOD(M437,2)=0),1,0),IF(MOD(M437,2)=0,IF(DAY(fpdate)&gt;=15,DAY(fpdate)-14,DAY(fpdate)+14),DAY(fpdate))),IF(DAY(DATE(YEAR(fpdate),MONTH(fpdate)+M437-1,DAY(fpdate)))&lt;&gt;DAY(fpdate),DATE(YEAR(fpdate),MONTH(fpdate)+M437,0),DATE(YEAR(fpdate),MONTH(fpdate)+M437-1,DAY(fpdate))))))</f>
        <v/>
      </c>
      <c r="O437" s="19" t="str">
        <f>IF(M437="","",IF(variable,IF(M437&lt;MortgageCalculator!$I$18*periods_per_year,start_rate,IF(MortgageCalculator!$I$22&gt;=0,MIN(MortgageCalculator!$I$19,start_rate+MortgageCalculator!$I$22*ROUNDUP((M437-MortgageCalculator!$I$18*periods_per_year)/MortgageCalculator!$I$21,0)),MAX(MortgageCalculator!$I$20,start_rate+MortgageCalculator!$I$22*ROUNDUP((M437-MortgageCalculator!$I$18*periods_per_year)/MortgageCalculator!$I$21,0)))),start_rate))</f>
        <v/>
      </c>
      <c r="P437" s="20" t="str">
        <f>IF(M437="","",ROUND((((1+O437/CP)^(CP/periods_per_year))-1)*S436,2))</f>
        <v/>
      </c>
      <c r="Q437" s="20" t="str">
        <f>IF(M437="","",IF(M437=nper,S436+P437,MIN(S436+P437,IF(O437=O436,Q436,ROUND(-PMT(((1+O437/CP)^(CP/periods_per_year))-1,nper-M437+1,S436),2)))))</f>
        <v/>
      </c>
      <c r="R437" s="20" t="str">
        <f t="shared" si="54"/>
        <v/>
      </c>
      <c r="S437" s="20" t="str">
        <f t="shared" si="55"/>
        <v/>
      </c>
    </row>
    <row r="438" spans="1:19" x14ac:dyDescent="0.2">
      <c r="A438" s="10" t="str">
        <f t="shared" si="48"/>
        <v/>
      </c>
      <c r="B438" s="11" t="str">
        <f t="shared" si="49"/>
        <v/>
      </c>
      <c r="C438" s="15" t="str">
        <f t="shared" si="50"/>
        <v/>
      </c>
      <c r="D438" s="12" t="str">
        <f>IF(A438="","",IF(variable,IF(OR(A438=1,A438&lt;$I$18*periods_per_year),start_rate,MIN($I$19,IF(MOD(A438-1,$I$21)=0,MAX($I$20,D437+$I$22),D437))),start_rate))</f>
        <v/>
      </c>
      <c r="E438" s="13" t="str">
        <f t="shared" si="51"/>
        <v/>
      </c>
      <c r="F438" s="13" t="str">
        <f>IF(A438="","",IF(A438=nper,J437+E438,MIN(J437+E438,IF(D438=D437,F437,IF($E$8="Acc Bi-Weekly",ROUND((-PMT(((1+D438/CP)^(CP/12))-1,(nper-A438+1)*12/26,J437))/2,2),IF($E$8="Acc Weekly",ROUND((-PMT(((1+D438/CP)^(CP/12))-1,(nper-A438+1)*12/52,J437))/4,2),ROUND(-PMT(((1+D438/CP)^(CP/periods_per_year))-1,nper-A438+1,J437),2)))))))</f>
        <v/>
      </c>
      <c r="G438" s="13" t="str">
        <f>IF(OR(A438="",A438&lt;$X$2),"",IF(J437&lt;=F438,0,IF(IF(AND(A438&gt;=$X$2,MOD(A438-$X$2,int)=0),$X$3,0)+F438&gt;=J437+E438,J437+E438-F438,IF(AND(A438&gt;=$X$2,MOD(A438-$X$2,int)=0),$X$3,0)+IF(IF(AND(A438&gt;=$X$2,MOD(A438-$X$2,int)=0),$X$3,0)+IF(MOD(A438-$X$6,periods_per_year)=0,$X$5,0)+F438&lt;J437+E438,IF(MOD(A438-$X$6,periods_per_year)=0,$X$5,0),J437+E438-IF(AND(A438&gt;=$X$2,MOD(A438-$X$2,int)=0),$X$3,0)-F438))))</f>
        <v/>
      </c>
      <c r="H438" s="14"/>
      <c r="I438" s="13" t="str">
        <f t="shared" si="52"/>
        <v/>
      </c>
      <c r="J438" s="13" t="str">
        <f t="shared" si="53"/>
        <v/>
      </c>
      <c r="M438" s="17" t="str">
        <f>IF(S437="","",IF(OR(M437&gt;=nper,ROUND(S437,2)&lt;=0),"",M437+1))</f>
        <v/>
      </c>
      <c r="N438" s="18" t="str">
        <f>IF(M438="","",IF(OR(periods_per_year=26,periods_per_year=52),IF(periods_per_year=26,IF(M438=1,fpdate,N437+14),IF(periods_per_year=52,IF(M438=1,fpdate,N437+7),"n/a")),IF(periods_per_year=24,DATE(YEAR(fpdate),MONTH(fpdate)+(M438-1)/2+IF(AND(DAY(fpdate)&gt;=15,MOD(M438,2)=0),1,0),IF(MOD(M438,2)=0,IF(DAY(fpdate)&gt;=15,DAY(fpdate)-14,DAY(fpdate)+14),DAY(fpdate))),IF(DAY(DATE(YEAR(fpdate),MONTH(fpdate)+M438-1,DAY(fpdate)))&lt;&gt;DAY(fpdate),DATE(YEAR(fpdate),MONTH(fpdate)+M438,0),DATE(YEAR(fpdate),MONTH(fpdate)+M438-1,DAY(fpdate))))))</f>
        <v/>
      </c>
      <c r="O438" s="19" t="str">
        <f>IF(M438="","",IF(variable,IF(M438&lt;MortgageCalculator!$I$18*periods_per_year,start_rate,IF(MortgageCalculator!$I$22&gt;=0,MIN(MortgageCalculator!$I$19,start_rate+MortgageCalculator!$I$22*ROUNDUP((M438-MortgageCalculator!$I$18*periods_per_year)/MortgageCalculator!$I$21,0)),MAX(MortgageCalculator!$I$20,start_rate+MortgageCalculator!$I$22*ROUNDUP((M438-MortgageCalculator!$I$18*periods_per_year)/MortgageCalculator!$I$21,0)))),start_rate))</f>
        <v/>
      </c>
      <c r="P438" s="20" t="str">
        <f>IF(M438="","",ROUND((((1+O438/CP)^(CP/periods_per_year))-1)*S437,2))</f>
        <v/>
      </c>
      <c r="Q438" s="20" t="str">
        <f>IF(M438="","",IF(M438=nper,S437+P438,MIN(S437+P438,IF(O438=O437,Q437,ROUND(-PMT(((1+O438/CP)^(CP/periods_per_year))-1,nper-M438+1,S437),2)))))</f>
        <v/>
      </c>
      <c r="R438" s="20" t="str">
        <f t="shared" si="54"/>
        <v/>
      </c>
      <c r="S438" s="20" t="str">
        <f t="shared" si="55"/>
        <v/>
      </c>
    </row>
    <row r="439" spans="1:19" x14ac:dyDescent="0.2">
      <c r="A439" s="10" t="str">
        <f t="shared" si="48"/>
        <v/>
      </c>
      <c r="B439" s="11" t="str">
        <f t="shared" si="49"/>
        <v/>
      </c>
      <c r="C439" s="15" t="str">
        <f t="shared" si="50"/>
        <v/>
      </c>
      <c r="D439" s="12" t="str">
        <f>IF(A439="","",IF(variable,IF(OR(A439=1,A439&lt;$I$18*periods_per_year),start_rate,MIN($I$19,IF(MOD(A439-1,$I$21)=0,MAX($I$20,D438+$I$22),D438))),start_rate))</f>
        <v/>
      </c>
      <c r="E439" s="13" t="str">
        <f t="shared" si="51"/>
        <v/>
      </c>
      <c r="F439" s="13" t="str">
        <f>IF(A439="","",IF(A439=nper,J438+E439,MIN(J438+E439,IF(D439=D438,F438,IF($E$8="Acc Bi-Weekly",ROUND((-PMT(((1+D439/CP)^(CP/12))-1,(nper-A439+1)*12/26,J438))/2,2),IF($E$8="Acc Weekly",ROUND((-PMT(((1+D439/CP)^(CP/12))-1,(nper-A439+1)*12/52,J438))/4,2),ROUND(-PMT(((1+D439/CP)^(CP/periods_per_year))-1,nper-A439+1,J438),2)))))))</f>
        <v/>
      </c>
      <c r="G439" s="13" t="str">
        <f>IF(OR(A439="",A439&lt;$X$2),"",IF(J438&lt;=F439,0,IF(IF(AND(A439&gt;=$X$2,MOD(A439-$X$2,int)=0),$X$3,0)+F439&gt;=J438+E439,J438+E439-F439,IF(AND(A439&gt;=$X$2,MOD(A439-$X$2,int)=0),$X$3,0)+IF(IF(AND(A439&gt;=$X$2,MOD(A439-$X$2,int)=0),$X$3,0)+IF(MOD(A439-$X$6,periods_per_year)=0,$X$5,0)+F439&lt;J438+E439,IF(MOD(A439-$X$6,periods_per_year)=0,$X$5,0),J438+E439-IF(AND(A439&gt;=$X$2,MOD(A439-$X$2,int)=0),$X$3,0)-F439))))</f>
        <v/>
      </c>
      <c r="H439" s="14"/>
      <c r="I439" s="13" t="str">
        <f t="shared" si="52"/>
        <v/>
      </c>
      <c r="J439" s="13" t="str">
        <f t="shared" si="53"/>
        <v/>
      </c>
      <c r="M439" s="17" t="str">
        <f>IF(S438="","",IF(OR(M438&gt;=nper,ROUND(S438,2)&lt;=0),"",M438+1))</f>
        <v/>
      </c>
      <c r="N439" s="18" t="str">
        <f>IF(M439="","",IF(OR(periods_per_year=26,periods_per_year=52),IF(periods_per_year=26,IF(M439=1,fpdate,N438+14),IF(periods_per_year=52,IF(M439=1,fpdate,N438+7),"n/a")),IF(periods_per_year=24,DATE(YEAR(fpdate),MONTH(fpdate)+(M439-1)/2+IF(AND(DAY(fpdate)&gt;=15,MOD(M439,2)=0),1,0),IF(MOD(M439,2)=0,IF(DAY(fpdate)&gt;=15,DAY(fpdate)-14,DAY(fpdate)+14),DAY(fpdate))),IF(DAY(DATE(YEAR(fpdate),MONTH(fpdate)+M439-1,DAY(fpdate)))&lt;&gt;DAY(fpdate),DATE(YEAR(fpdate),MONTH(fpdate)+M439,0),DATE(YEAR(fpdate),MONTH(fpdate)+M439-1,DAY(fpdate))))))</f>
        <v/>
      </c>
      <c r="O439" s="19" t="str">
        <f>IF(M439="","",IF(variable,IF(M439&lt;MortgageCalculator!$I$18*periods_per_year,start_rate,IF(MortgageCalculator!$I$22&gt;=0,MIN(MortgageCalculator!$I$19,start_rate+MortgageCalculator!$I$22*ROUNDUP((M439-MortgageCalculator!$I$18*periods_per_year)/MortgageCalculator!$I$21,0)),MAX(MortgageCalculator!$I$20,start_rate+MortgageCalculator!$I$22*ROUNDUP((M439-MortgageCalculator!$I$18*periods_per_year)/MortgageCalculator!$I$21,0)))),start_rate))</f>
        <v/>
      </c>
      <c r="P439" s="20" t="str">
        <f>IF(M439="","",ROUND((((1+O439/CP)^(CP/periods_per_year))-1)*S438,2))</f>
        <v/>
      </c>
      <c r="Q439" s="20" t="str">
        <f>IF(M439="","",IF(M439=nper,S438+P439,MIN(S438+P439,IF(O439=O438,Q438,ROUND(-PMT(((1+O439/CP)^(CP/periods_per_year))-1,nper-M439+1,S438),2)))))</f>
        <v/>
      </c>
      <c r="R439" s="20" t="str">
        <f t="shared" si="54"/>
        <v/>
      </c>
      <c r="S439" s="20" t="str">
        <f t="shared" si="55"/>
        <v/>
      </c>
    </row>
    <row r="440" spans="1:19" x14ac:dyDescent="0.2">
      <c r="A440" s="10" t="str">
        <f t="shared" si="48"/>
        <v/>
      </c>
      <c r="B440" s="11" t="str">
        <f t="shared" si="49"/>
        <v/>
      </c>
      <c r="C440" s="15" t="str">
        <f t="shared" si="50"/>
        <v/>
      </c>
      <c r="D440" s="12" t="str">
        <f>IF(A440="","",IF(variable,IF(OR(A440=1,A440&lt;$I$18*periods_per_year),start_rate,MIN($I$19,IF(MOD(A440-1,$I$21)=0,MAX($I$20,D439+$I$22),D439))),start_rate))</f>
        <v/>
      </c>
      <c r="E440" s="13" t="str">
        <f t="shared" si="51"/>
        <v/>
      </c>
      <c r="F440" s="13" t="str">
        <f>IF(A440="","",IF(A440=nper,J439+E440,MIN(J439+E440,IF(D440=D439,F439,IF($E$8="Acc Bi-Weekly",ROUND((-PMT(((1+D440/CP)^(CP/12))-1,(nper-A440+1)*12/26,J439))/2,2),IF($E$8="Acc Weekly",ROUND((-PMT(((1+D440/CP)^(CP/12))-1,(nper-A440+1)*12/52,J439))/4,2),ROUND(-PMT(((1+D440/CP)^(CP/periods_per_year))-1,nper-A440+1,J439),2)))))))</f>
        <v/>
      </c>
      <c r="G440" s="13" t="str">
        <f>IF(OR(A440="",A440&lt;$X$2),"",IF(J439&lt;=F440,0,IF(IF(AND(A440&gt;=$X$2,MOD(A440-$X$2,int)=0),$X$3,0)+F440&gt;=J439+E440,J439+E440-F440,IF(AND(A440&gt;=$X$2,MOD(A440-$X$2,int)=0),$X$3,0)+IF(IF(AND(A440&gt;=$X$2,MOD(A440-$X$2,int)=0),$X$3,0)+IF(MOD(A440-$X$6,periods_per_year)=0,$X$5,0)+F440&lt;J439+E440,IF(MOD(A440-$X$6,periods_per_year)=0,$X$5,0),J439+E440-IF(AND(A440&gt;=$X$2,MOD(A440-$X$2,int)=0),$X$3,0)-F440))))</f>
        <v/>
      </c>
      <c r="H440" s="14"/>
      <c r="I440" s="13" t="str">
        <f t="shared" si="52"/>
        <v/>
      </c>
      <c r="J440" s="13" t="str">
        <f t="shared" si="53"/>
        <v/>
      </c>
      <c r="M440" s="17" t="str">
        <f>IF(S439="","",IF(OR(M439&gt;=nper,ROUND(S439,2)&lt;=0),"",M439+1))</f>
        <v/>
      </c>
      <c r="N440" s="18" t="str">
        <f>IF(M440="","",IF(OR(periods_per_year=26,periods_per_year=52),IF(periods_per_year=26,IF(M440=1,fpdate,N439+14),IF(periods_per_year=52,IF(M440=1,fpdate,N439+7),"n/a")),IF(periods_per_year=24,DATE(YEAR(fpdate),MONTH(fpdate)+(M440-1)/2+IF(AND(DAY(fpdate)&gt;=15,MOD(M440,2)=0),1,0),IF(MOD(M440,2)=0,IF(DAY(fpdate)&gt;=15,DAY(fpdate)-14,DAY(fpdate)+14),DAY(fpdate))),IF(DAY(DATE(YEAR(fpdate),MONTH(fpdate)+M440-1,DAY(fpdate)))&lt;&gt;DAY(fpdate),DATE(YEAR(fpdate),MONTH(fpdate)+M440,0),DATE(YEAR(fpdate),MONTH(fpdate)+M440-1,DAY(fpdate))))))</f>
        <v/>
      </c>
      <c r="O440" s="19" t="str">
        <f>IF(M440="","",IF(variable,IF(M440&lt;MortgageCalculator!$I$18*periods_per_year,start_rate,IF(MortgageCalculator!$I$22&gt;=0,MIN(MortgageCalculator!$I$19,start_rate+MortgageCalculator!$I$22*ROUNDUP((M440-MortgageCalculator!$I$18*periods_per_year)/MortgageCalculator!$I$21,0)),MAX(MortgageCalculator!$I$20,start_rate+MortgageCalculator!$I$22*ROUNDUP((M440-MortgageCalculator!$I$18*periods_per_year)/MortgageCalculator!$I$21,0)))),start_rate))</f>
        <v/>
      </c>
      <c r="P440" s="20" t="str">
        <f>IF(M440="","",ROUND((((1+O440/CP)^(CP/periods_per_year))-1)*S439,2))</f>
        <v/>
      </c>
      <c r="Q440" s="20" t="str">
        <f>IF(M440="","",IF(M440=nper,S439+P440,MIN(S439+P440,IF(O440=O439,Q439,ROUND(-PMT(((1+O440/CP)^(CP/periods_per_year))-1,nper-M440+1,S439),2)))))</f>
        <v/>
      </c>
      <c r="R440" s="20" t="str">
        <f t="shared" si="54"/>
        <v/>
      </c>
      <c r="S440" s="20" t="str">
        <f t="shared" si="55"/>
        <v/>
      </c>
    </row>
    <row r="441" spans="1:19" x14ac:dyDescent="0.2">
      <c r="A441" s="10" t="str">
        <f t="shared" si="48"/>
        <v/>
      </c>
      <c r="B441" s="11" t="str">
        <f t="shared" si="49"/>
        <v/>
      </c>
      <c r="C441" s="15" t="str">
        <f t="shared" si="50"/>
        <v/>
      </c>
      <c r="D441" s="12" t="str">
        <f>IF(A441="","",IF(variable,IF(OR(A441=1,A441&lt;$I$18*periods_per_year),start_rate,MIN($I$19,IF(MOD(A441-1,$I$21)=0,MAX($I$20,D440+$I$22),D440))),start_rate))</f>
        <v/>
      </c>
      <c r="E441" s="13" t="str">
        <f t="shared" si="51"/>
        <v/>
      </c>
      <c r="F441" s="13" t="str">
        <f>IF(A441="","",IF(A441=nper,J440+E441,MIN(J440+E441,IF(D441=D440,F440,IF($E$8="Acc Bi-Weekly",ROUND((-PMT(((1+D441/CP)^(CP/12))-1,(nper-A441+1)*12/26,J440))/2,2),IF($E$8="Acc Weekly",ROUND((-PMT(((1+D441/CP)^(CP/12))-1,(nper-A441+1)*12/52,J440))/4,2),ROUND(-PMT(((1+D441/CP)^(CP/periods_per_year))-1,nper-A441+1,J440),2)))))))</f>
        <v/>
      </c>
      <c r="G441" s="13" t="str">
        <f>IF(OR(A441="",A441&lt;$X$2),"",IF(J440&lt;=F441,0,IF(IF(AND(A441&gt;=$X$2,MOD(A441-$X$2,int)=0),$X$3,0)+F441&gt;=J440+E441,J440+E441-F441,IF(AND(A441&gt;=$X$2,MOD(A441-$X$2,int)=0),$X$3,0)+IF(IF(AND(A441&gt;=$X$2,MOD(A441-$X$2,int)=0),$X$3,0)+IF(MOD(A441-$X$6,periods_per_year)=0,$X$5,0)+F441&lt;J440+E441,IF(MOD(A441-$X$6,periods_per_year)=0,$X$5,0),J440+E441-IF(AND(A441&gt;=$X$2,MOD(A441-$X$2,int)=0),$X$3,0)-F441))))</f>
        <v/>
      </c>
      <c r="H441" s="14"/>
      <c r="I441" s="13" t="str">
        <f t="shared" si="52"/>
        <v/>
      </c>
      <c r="J441" s="13" t="str">
        <f t="shared" si="53"/>
        <v/>
      </c>
      <c r="M441" s="17" t="str">
        <f>IF(S440="","",IF(OR(M440&gt;=nper,ROUND(S440,2)&lt;=0),"",M440+1))</f>
        <v/>
      </c>
      <c r="N441" s="18" t="str">
        <f>IF(M441="","",IF(OR(periods_per_year=26,periods_per_year=52),IF(periods_per_year=26,IF(M441=1,fpdate,N440+14),IF(periods_per_year=52,IF(M441=1,fpdate,N440+7),"n/a")),IF(periods_per_year=24,DATE(YEAR(fpdate),MONTH(fpdate)+(M441-1)/2+IF(AND(DAY(fpdate)&gt;=15,MOD(M441,2)=0),1,0),IF(MOD(M441,2)=0,IF(DAY(fpdate)&gt;=15,DAY(fpdate)-14,DAY(fpdate)+14),DAY(fpdate))),IF(DAY(DATE(YEAR(fpdate),MONTH(fpdate)+M441-1,DAY(fpdate)))&lt;&gt;DAY(fpdate),DATE(YEAR(fpdate),MONTH(fpdate)+M441,0),DATE(YEAR(fpdate),MONTH(fpdate)+M441-1,DAY(fpdate))))))</f>
        <v/>
      </c>
      <c r="O441" s="19" t="str">
        <f>IF(M441="","",IF(variable,IF(M441&lt;MortgageCalculator!$I$18*periods_per_year,start_rate,IF(MortgageCalculator!$I$22&gt;=0,MIN(MortgageCalculator!$I$19,start_rate+MortgageCalculator!$I$22*ROUNDUP((M441-MortgageCalculator!$I$18*periods_per_year)/MortgageCalculator!$I$21,0)),MAX(MortgageCalculator!$I$20,start_rate+MortgageCalculator!$I$22*ROUNDUP((M441-MortgageCalculator!$I$18*periods_per_year)/MortgageCalculator!$I$21,0)))),start_rate))</f>
        <v/>
      </c>
      <c r="P441" s="20" t="str">
        <f>IF(M441="","",ROUND((((1+O441/CP)^(CP/periods_per_year))-1)*S440,2))</f>
        <v/>
      </c>
      <c r="Q441" s="20" t="str">
        <f>IF(M441="","",IF(M441=nper,S440+P441,MIN(S440+P441,IF(O441=O440,Q440,ROUND(-PMT(((1+O441/CP)^(CP/periods_per_year))-1,nper-M441+1,S440),2)))))</f>
        <v/>
      </c>
      <c r="R441" s="20" t="str">
        <f t="shared" si="54"/>
        <v/>
      </c>
      <c r="S441" s="20" t="str">
        <f t="shared" si="55"/>
        <v/>
      </c>
    </row>
    <row r="442" spans="1:19" x14ac:dyDescent="0.2">
      <c r="A442" s="10" t="str">
        <f t="shared" si="48"/>
        <v/>
      </c>
      <c r="B442" s="11" t="str">
        <f t="shared" si="49"/>
        <v/>
      </c>
      <c r="C442" s="15" t="str">
        <f t="shared" si="50"/>
        <v/>
      </c>
      <c r="D442" s="12" t="str">
        <f>IF(A442="","",IF(variable,IF(OR(A442=1,A442&lt;$I$18*periods_per_year),start_rate,MIN($I$19,IF(MOD(A442-1,$I$21)=0,MAX($I$20,D441+$I$22),D441))),start_rate))</f>
        <v/>
      </c>
      <c r="E442" s="13" t="str">
        <f t="shared" si="51"/>
        <v/>
      </c>
      <c r="F442" s="13" t="str">
        <f>IF(A442="","",IF(A442=nper,J441+E442,MIN(J441+E442,IF(D442=D441,F441,IF($E$8="Acc Bi-Weekly",ROUND((-PMT(((1+D442/CP)^(CP/12))-1,(nper-A442+1)*12/26,J441))/2,2),IF($E$8="Acc Weekly",ROUND((-PMT(((1+D442/CP)^(CP/12))-1,(nper-A442+1)*12/52,J441))/4,2),ROUND(-PMT(((1+D442/CP)^(CP/periods_per_year))-1,nper-A442+1,J441),2)))))))</f>
        <v/>
      </c>
      <c r="G442" s="13" t="str">
        <f>IF(OR(A442="",A442&lt;$X$2),"",IF(J441&lt;=F442,0,IF(IF(AND(A442&gt;=$X$2,MOD(A442-$X$2,int)=0),$X$3,0)+F442&gt;=J441+E442,J441+E442-F442,IF(AND(A442&gt;=$X$2,MOD(A442-$X$2,int)=0),$X$3,0)+IF(IF(AND(A442&gt;=$X$2,MOD(A442-$X$2,int)=0),$X$3,0)+IF(MOD(A442-$X$6,periods_per_year)=0,$X$5,0)+F442&lt;J441+E442,IF(MOD(A442-$X$6,periods_per_year)=0,$X$5,0),J441+E442-IF(AND(A442&gt;=$X$2,MOD(A442-$X$2,int)=0),$X$3,0)-F442))))</f>
        <v/>
      </c>
      <c r="H442" s="14"/>
      <c r="I442" s="13" t="str">
        <f t="shared" si="52"/>
        <v/>
      </c>
      <c r="J442" s="13" t="str">
        <f t="shared" si="53"/>
        <v/>
      </c>
      <c r="M442" s="17" t="str">
        <f>IF(S441="","",IF(OR(M441&gt;=nper,ROUND(S441,2)&lt;=0),"",M441+1))</f>
        <v/>
      </c>
      <c r="N442" s="18" t="str">
        <f>IF(M442="","",IF(OR(periods_per_year=26,periods_per_year=52),IF(periods_per_year=26,IF(M442=1,fpdate,N441+14),IF(periods_per_year=52,IF(M442=1,fpdate,N441+7),"n/a")),IF(periods_per_year=24,DATE(YEAR(fpdate),MONTH(fpdate)+(M442-1)/2+IF(AND(DAY(fpdate)&gt;=15,MOD(M442,2)=0),1,0),IF(MOD(M442,2)=0,IF(DAY(fpdate)&gt;=15,DAY(fpdate)-14,DAY(fpdate)+14),DAY(fpdate))),IF(DAY(DATE(YEAR(fpdate),MONTH(fpdate)+M442-1,DAY(fpdate)))&lt;&gt;DAY(fpdate),DATE(YEAR(fpdate),MONTH(fpdate)+M442,0),DATE(YEAR(fpdate),MONTH(fpdate)+M442-1,DAY(fpdate))))))</f>
        <v/>
      </c>
      <c r="O442" s="19" t="str">
        <f>IF(M442="","",IF(variable,IF(M442&lt;MortgageCalculator!$I$18*periods_per_year,start_rate,IF(MortgageCalculator!$I$22&gt;=0,MIN(MortgageCalculator!$I$19,start_rate+MortgageCalculator!$I$22*ROUNDUP((M442-MortgageCalculator!$I$18*periods_per_year)/MortgageCalculator!$I$21,0)),MAX(MortgageCalculator!$I$20,start_rate+MortgageCalculator!$I$22*ROUNDUP((M442-MortgageCalculator!$I$18*periods_per_year)/MortgageCalculator!$I$21,0)))),start_rate))</f>
        <v/>
      </c>
      <c r="P442" s="20" t="str">
        <f>IF(M442="","",ROUND((((1+O442/CP)^(CP/periods_per_year))-1)*S441,2))</f>
        <v/>
      </c>
      <c r="Q442" s="20" t="str">
        <f>IF(M442="","",IF(M442=nper,S441+P442,MIN(S441+P442,IF(O442=O441,Q441,ROUND(-PMT(((1+O442/CP)^(CP/periods_per_year))-1,nper-M442+1,S441),2)))))</f>
        <v/>
      </c>
      <c r="R442" s="20" t="str">
        <f t="shared" si="54"/>
        <v/>
      </c>
      <c r="S442" s="20" t="str">
        <f t="shared" si="55"/>
        <v/>
      </c>
    </row>
    <row r="443" spans="1:19" x14ac:dyDescent="0.2">
      <c r="A443" s="10" t="str">
        <f t="shared" si="48"/>
        <v/>
      </c>
      <c r="B443" s="11" t="str">
        <f t="shared" si="49"/>
        <v/>
      </c>
      <c r="C443" s="15" t="str">
        <f t="shared" si="50"/>
        <v/>
      </c>
      <c r="D443" s="12" t="str">
        <f>IF(A443="","",IF(variable,IF(OR(A443=1,A443&lt;$I$18*periods_per_year),start_rate,MIN($I$19,IF(MOD(A443-1,$I$21)=0,MAX($I$20,D442+$I$22),D442))),start_rate))</f>
        <v/>
      </c>
      <c r="E443" s="13" t="str">
        <f t="shared" si="51"/>
        <v/>
      </c>
      <c r="F443" s="13" t="str">
        <f>IF(A443="","",IF(A443=nper,J442+E443,MIN(J442+E443,IF(D443=D442,F442,IF($E$8="Acc Bi-Weekly",ROUND((-PMT(((1+D443/CP)^(CP/12))-1,(nper-A443+1)*12/26,J442))/2,2),IF($E$8="Acc Weekly",ROUND((-PMT(((1+D443/CP)^(CP/12))-1,(nper-A443+1)*12/52,J442))/4,2),ROUND(-PMT(((1+D443/CP)^(CP/periods_per_year))-1,nper-A443+1,J442),2)))))))</f>
        <v/>
      </c>
      <c r="G443" s="13" t="str">
        <f>IF(OR(A443="",A443&lt;$X$2),"",IF(J442&lt;=F443,0,IF(IF(AND(A443&gt;=$X$2,MOD(A443-$X$2,int)=0),$X$3,0)+F443&gt;=J442+E443,J442+E443-F443,IF(AND(A443&gt;=$X$2,MOD(A443-$X$2,int)=0),$X$3,0)+IF(IF(AND(A443&gt;=$X$2,MOD(A443-$X$2,int)=0),$X$3,0)+IF(MOD(A443-$X$6,periods_per_year)=0,$X$5,0)+F443&lt;J442+E443,IF(MOD(A443-$X$6,periods_per_year)=0,$X$5,0),J442+E443-IF(AND(A443&gt;=$X$2,MOD(A443-$X$2,int)=0),$X$3,0)-F443))))</f>
        <v/>
      </c>
      <c r="H443" s="14"/>
      <c r="I443" s="13" t="str">
        <f t="shared" si="52"/>
        <v/>
      </c>
      <c r="J443" s="13" t="str">
        <f t="shared" si="53"/>
        <v/>
      </c>
      <c r="M443" s="17" t="str">
        <f>IF(S442="","",IF(OR(M442&gt;=nper,ROUND(S442,2)&lt;=0),"",M442+1))</f>
        <v/>
      </c>
      <c r="N443" s="18" t="str">
        <f>IF(M443="","",IF(OR(periods_per_year=26,periods_per_year=52),IF(periods_per_year=26,IF(M443=1,fpdate,N442+14),IF(periods_per_year=52,IF(M443=1,fpdate,N442+7),"n/a")),IF(periods_per_year=24,DATE(YEAR(fpdate),MONTH(fpdate)+(M443-1)/2+IF(AND(DAY(fpdate)&gt;=15,MOD(M443,2)=0),1,0),IF(MOD(M443,2)=0,IF(DAY(fpdate)&gt;=15,DAY(fpdate)-14,DAY(fpdate)+14),DAY(fpdate))),IF(DAY(DATE(YEAR(fpdate),MONTH(fpdate)+M443-1,DAY(fpdate)))&lt;&gt;DAY(fpdate),DATE(YEAR(fpdate),MONTH(fpdate)+M443,0),DATE(YEAR(fpdate),MONTH(fpdate)+M443-1,DAY(fpdate))))))</f>
        <v/>
      </c>
      <c r="O443" s="19" t="str">
        <f>IF(M443="","",IF(variable,IF(M443&lt;MortgageCalculator!$I$18*periods_per_year,start_rate,IF(MortgageCalculator!$I$22&gt;=0,MIN(MortgageCalculator!$I$19,start_rate+MortgageCalculator!$I$22*ROUNDUP((M443-MortgageCalculator!$I$18*periods_per_year)/MortgageCalculator!$I$21,0)),MAX(MortgageCalculator!$I$20,start_rate+MortgageCalculator!$I$22*ROUNDUP((M443-MortgageCalculator!$I$18*periods_per_year)/MortgageCalculator!$I$21,0)))),start_rate))</f>
        <v/>
      </c>
      <c r="P443" s="20" t="str">
        <f>IF(M443="","",ROUND((((1+O443/CP)^(CP/periods_per_year))-1)*S442,2))</f>
        <v/>
      </c>
      <c r="Q443" s="20" t="str">
        <f>IF(M443="","",IF(M443=nper,S442+P443,MIN(S442+P443,IF(O443=O442,Q442,ROUND(-PMT(((1+O443/CP)^(CP/periods_per_year))-1,nper-M443+1,S442),2)))))</f>
        <v/>
      </c>
      <c r="R443" s="20" t="str">
        <f t="shared" si="54"/>
        <v/>
      </c>
      <c r="S443" s="20" t="str">
        <f t="shared" si="55"/>
        <v/>
      </c>
    </row>
    <row r="444" spans="1:19" x14ac:dyDescent="0.2">
      <c r="A444" s="10" t="str">
        <f t="shared" si="48"/>
        <v/>
      </c>
      <c r="B444" s="11" t="str">
        <f t="shared" si="49"/>
        <v/>
      </c>
      <c r="C444" s="15" t="str">
        <f t="shared" si="50"/>
        <v/>
      </c>
      <c r="D444" s="12" t="str">
        <f>IF(A444="","",IF(variable,IF(OR(A444=1,A444&lt;$I$18*periods_per_year),start_rate,MIN($I$19,IF(MOD(A444-1,$I$21)=0,MAX($I$20,D443+$I$22),D443))),start_rate))</f>
        <v/>
      </c>
      <c r="E444" s="13" t="str">
        <f t="shared" si="51"/>
        <v/>
      </c>
      <c r="F444" s="13" t="str">
        <f>IF(A444="","",IF(A444=nper,J443+E444,MIN(J443+E444,IF(D444=D443,F443,IF($E$8="Acc Bi-Weekly",ROUND((-PMT(((1+D444/CP)^(CP/12))-1,(nper-A444+1)*12/26,J443))/2,2),IF($E$8="Acc Weekly",ROUND((-PMT(((1+D444/CP)^(CP/12))-1,(nper-A444+1)*12/52,J443))/4,2),ROUND(-PMT(((1+D444/CP)^(CP/periods_per_year))-1,nper-A444+1,J443),2)))))))</f>
        <v/>
      </c>
      <c r="G444" s="13" t="str">
        <f>IF(OR(A444="",A444&lt;$X$2),"",IF(J443&lt;=F444,0,IF(IF(AND(A444&gt;=$X$2,MOD(A444-$X$2,int)=0),$X$3,0)+F444&gt;=J443+E444,J443+E444-F444,IF(AND(A444&gt;=$X$2,MOD(A444-$X$2,int)=0),$X$3,0)+IF(IF(AND(A444&gt;=$X$2,MOD(A444-$X$2,int)=0),$X$3,0)+IF(MOD(A444-$X$6,periods_per_year)=0,$X$5,0)+F444&lt;J443+E444,IF(MOD(A444-$X$6,periods_per_year)=0,$X$5,0),J443+E444-IF(AND(A444&gt;=$X$2,MOD(A444-$X$2,int)=0),$X$3,0)-F444))))</f>
        <v/>
      </c>
      <c r="H444" s="14"/>
      <c r="I444" s="13" t="str">
        <f t="shared" si="52"/>
        <v/>
      </c>
      <c r="J444" s="13" t="str">
        <f t="shared" si="53"/>
        <v/>
      </c>
      <c r="M444" s="17" t="str">
        <f>IF(S443="","",IF(OR(M443&gt;=nper,ROUND(S443,2)&lt;=0),"",M443+1))</f>
        <v/>
      </c>
      <c r="N444" s="18" t="str">
        <f>IF(M444="","",IF(OR(periods_per_year=26,periods_per_year=52),IF(periods_per_year=26,IF(M444=1,fpdate,N443+14),IF(periods_per_year=52,IF(M444=1,fpdate,N443+7),"n/a")),IF(periods_per_year=24,DATE(YEAR(fpdate),MONTH(fpdate)+(M444-1)/2+IF(AND(DAY(fpdate)&gt;=15,MOD(M444,2)=0),1,0),IF(MOD(M444,2)=0,IF(DAY(fpdate)&gt;=15,DAY(fpdate)-14,DAY(fpdate)+14),DAY(fpdate))),IF(DAY(DATE(YEAR(fpdate),MONTH(fpdate)+M444-1,DAY(fpdate)))&lt;&gt;DAY(fpdate),DATE(YEAR(fpdate),MONTH(fpdate)+M444,0),DATE(YEAR(fpdate),MONTH(fpdate)+M444-1,DAY(fpdate))))))</f>
        <v/>
      </c>
      <c r="O444" s="19" t="str">
        <f>IF(M444="","",IF(variable,IF(M444&lt;MortgageCalculator!$I$18*periods_per_year,start_rate,IF(MortgageCalculator!$I$22&gt;=0,MIN(MortgageCalculator!$I$19,start_rate+MortgageCalculator!$I$22*ROUNDUP((M444-MortgageCalculator!$I$18*periods_per_year)/MortgageCalculator!$I$21,0)),MAX(MortgageCalculator!$I$20,start_rate+MortgageCalculator!$I$22*ROUNDUP((M444-MortgageCalculator!$I$18*periods_per_year)/MortgageCalculator!$I$21,0)))),start_rate))</f>
        <v/>
      </c>
      <c r="P444" s="20" t="str">
        <f>IF(M444="","",ROUND((((1+O444/CP)^(CP/periods_per_year))-1)*S443,2))</f>
        <v/>
      </c>
      <c r="Q444" s="20" t="str">
        <f>IF(M444="","",IF(M444=nper,S443+P444,MIN(S443+P444,IF(O444=O443,Q443,ROUND(-PMT(((1+O444/CP)^(CP/periods_per_year))-1,nper-M444+1,S443),2)))))</f>
        <v/>
      </c>
      <c r="R444" s="20" t="str">
        <f t="shared" si="54"/>
        <v/>
      </c>
      <c r="S444" s="20" t="str">
        <f t="shared" si="55"/>
        <v/>
      </c>
    </row>
    <row r="445" spans="1:19" x14ac:dyDescent="0.2">
      <c r="A445" s="10" t="str">
        <f t="shared" si="48"/>
        <v/>
      </c>
      <c r="B445" s="11" t="str">
        <f t="shared" si="49"/>
        <v/>
      </c>
      <c r="C445" s="15" t="str">
        <f t="shared" si="50"/>
        <v/>
      </c>
      <c r="D445" s="12" t="str">
        <f>IF(A445="","",IF(variable,IF(OR(A445=1,A445&lt;$I$18*periods_per_year),start_rate,MIN($I$19,IF(MOD(A445-1,$I$21)=0,MAX($I$20,D444+$I$22),D444))),start_rate))</f>
        <v/>
      </c>
      <c r="E445" s="13" t="str">
        <f t="shared" si="51"/>
        <v/>
      </c>
      <c r="F445" s="13" t="str">
        <f>IF(A445="","",IF(A445=nper,J444+E445,MIN(J444+E445,IF(D445=D444,F444,IF($E$8="Acc Bi-Weekly",ROUND((-PMT(((1+D445/CP)^(CP/12))-1,(nper-A445+1)*12/26,J444))/2,2),IF($E$8="Acc Weekly",ROUND((-PMT(((1+D445/CP)^(CP/12))-1,(nper-A445+1)*12/52,J444))/4,2),ROUND(-PMT(((1+D445/CP)^(CP/periods_per_year))-1,nper-A445+1,J444),2)))))))</f>
        <v/>
      </c>
      <c r="G445" s="13" t="str">
        <f>IF(OR(A445="",A445&lt;$X$2),"",IF(J444&lt;=F445,0,IF(IF(AND(A445&gt;=$X$2,MOD(A445-$X$2,int)=0),$X$3,0)+F445&gt;=J444+E445,J444+E445-F445,IF(AND(A445&gt;=$X$2,MOD(A445-$X$2,int)=0),$X$3,0)+IF(IF(AND(A445&gt;=$X$2,MOD(A445-$X$2,int)=0),$X$3,0)+IF(MOD(A445-$X$6,periods_per_year)=0,$X$5,0)+F445&lt;J444+E445,IF(MOD(A445-$X$6,periods_per_year)=0,$X$5,0),J444+E445-IF(AND(A445&gt;=$X$2,MOD(A445-$X$2,int)=0),$X$3,0)-F445))))</f>
        <v/>
      </c>
      <c r="H445" s="14"/>
      <c r="I445" s="13" t="str">
        <f t="shared" si="52"/>
        <v/>
      </c>
      <c r="J445" s="13" t="str">
        <f t="shared" si="53"/>
        <v/>
      </c>
      <c r="M445" s="17" t="str">
        <f>IF(S444="","",IF(OR(M444&gt;=nper,ROUND(S444,2)&lt;=0),"",M444+1))</f>
        <v/>
      </c>
      <c r="N445" s="18" t="str">
        <f>IF(M445="","",IF(OR(periods_per_year=26,periods_per_year=52),IF(periods_per_year=26,IF(M445=1,fpdate,N444+14),IF(periods_per_year=52,IF(M445=1,fpdate,N444+7),"n/a")),IF(periods_per_year=24,DATE(YEAR(fpdate),MONTH(fpdate)+(M445-1)/2+IF(AND(DAY(fpdate)&gt;=15,MOD(M445,2)=0),1,0),IF(MOD(M445,2)=0,IF(DAY(fpdate)&gt;=15,DAY(fpdate)-14,DAY(fpdate)+14),DAY(fpdate))),IF(DAY(DATE(YEAR(fpdate),MONTH(fpdate)+M445-1,DAY(fpdate)))&lt;&gt;DAY(fpdate),DATE(YEAR(fpdate),MONTH(fpdate)+M445,0),DATE(YEAR(fpdate),MONTH(fpdate)+M445-1,DAY(fpdate))))))</f>
        <v/>
      </c>
      <c r="O445" s="19" t="str">
        <f>IF(M445="","",IF(variable,IF(M445&lt;MortgageCalculator!$I$18*periods_per_year,start_rate,IF(MortgageCalculator!$I$22&gt;=0,MIN(MortgageCalculator!$I$19,start_rate+MortgageCalculator!$I$22*ROUNDUP((M445-MortgageCalculator!$I$18*periods_per_year)/MortgageCalculator!$I$21,0)),MAX(MortgageCalculator!$I$20,start_rate+MortgageCalculator!$I$22*ROUNDUP((M445-MortgageCalculator!$I$18*periods_per_year)/MortgageCalculator!$I$21,0)))),start_rate))</f>
        <v/>
      </c>
      <c r="P445" s="20" t="str">
        <f>IF(M445="","",ROUND((((1+O445/CP)^(CP/periods_per_year))-1)*S444,2))</f>
        <v/>
      </c>
      <c r="Q445" s="20" t="str">
        <f>IF(M445="","",IF(M445=nper,S444+P445,MIN(S444+P445,IF(O445=O444,Q444,ROUND(-PMT(((1+O445/CP)^(CP/periods_per_year))-1,nper-M445+1,S444),2)))))</f>
        <v/>
      </c>
      <c r="R445" s="20" t="str">
        <f t="shared" si="54"/>
        <v/>
      </c>
      <c r="S445" s="20" t="str">
        <f t="shared" si="55"/>
        <v/>
      </c>
    </row>
    <row r="446" spans="1:19" x14ac:dyDescent="0.2">
      <c r="A446" s="10" t="str">
        <f t="shared" si="48"/>
        <v/>
      </c>
      <c r="B446" s="11" t="str">
        <f t="shared" si="49"/>
        <v/>
      </c>
      <c r="C446" s="15" t="str">
        <f t="shared" si="50"/>
        <v/>
      </c>
      <c r="D446" s="12" t="str">
        <f>IF(A446="","",IF(variable,IF(OR(A446=1,A446&lt;$I$18*periods_per_year),start_rate,MIN($I$19,IF(MOD(A446-1,$I$21)=0,MAX($I$20,D445+$I$22),D445))),start_rate))</f>
        <v/>
      </c>
      <c r="E446" s="13" t="str">
        <f t="shared" si="51"/>
        <v/>
      </c>
      <c r="F446" s="13" t="str">
        <f>IF(A446="","",IF(A446=nper,J445+E446,MIN(J445+E446,IF(D446=D445,F445,IF($E$8="Acc Bi-Weekly",ROUND((-PMT(((1+D446/CP)^(CP/12))-1,(nper-A446+1)*12/26,J445))/2,2),IF($E$8="Acc Weekly",ROUND((-PMT(((1+D446/CP)^(CP/12))-1,(nper-A446+1)*12/52,J445))/4,2),ROUND(-PMT(((1+D446/CP)^(CP/periods_per_year))-1,nper-A446+1,J445),2)))))))</f>
        <v/>
      </c>
      <c r="G446" s="13" t="str">
        <f>IF(OR(A446="",A446&lt;$X$2),"",IF(J445&lt;=F446,0,IF(IF(AND(A446&gt;=$X$2,MOD(A446-$X$2,int)=0),$X$3,0)+F446&gt;=J445+E446,J445+E446-F446,IF(AND(A446&gt;=$X$2,MOD(A446-$X$2,int)=0),$X$3,0)+IF(IF(AND(A446&gt;=$X$2,MOD(A446-$X$2,int)=0),$X$3,0)+IF(MOD(A446-$X$6,periods_per_year)=0,$X$5,0)+F446&lt;J445+E446,IF(MOD(A446-$X$6,periods_per_year)=0,$X$5,0),J445+E446-IF(AND(A446&gt;=$X$2,MOD(A446-$X$2,int)=0),$X$3,0)-F446))))</f>
        <v/>
      </c>
      <c r="H446" s="14"/>
      <c r="I446" s="13" t="str">
        <f t="shared" si="52"/>
        <v/>
      </c>
      <c r="J446" s="13" t="str">
        <f t="shared" si="53"/>
        <v/>
      </c>
      <c r="M446" s="17" t="str">
        <f>IF(S445="","",IF(OR(M445&gt;=nper,ROUND(S445,2)&lt;=0),"",M445+1))</f>
        <v/>
      </c>
      <c r="N446" s="18" t="str">
        <f>IF(M446="","",IF(OR(periods_per_year=26,periods_per_year=52),IF(periods_per_year=26,IF(M446=1,fpdate,N445+14),IF(periods_per_year=52,IF(M446=1,fpdate,N445+7),"n/a")),IF(periods_per_year=24,DATE(YEAR(fpdate),MONTH(fpdate)+(M446-1)/2+IF(AND(DAY(fpdate)&gt;=15,MOD(M446,2)=0),1,0),IF(MOD(M446,2)=0,IF(DAY(fpdate)&gt;=15,DAY(fpdate)-14,DAY(fpdate)+14),DAY(fpdate))),IF(DAY(DATE(YEAR(fpdate),MONTH(fpdate)+M446-1,DAY(fpdate)))&lt;&gt;DAY(fpdate),DATE(YEAR(fpdate),MONTH(fpdate)+M446,0),DATE(YEAR(fpdate),MONTH(fpdate)+M446-1,DAY(fpdate))))))</f>
        <v/>
      </c>
      <c r="O446" s="19" t="str">
        <f>IF(M446="","",IF(variable,IF(M446&lt;MortgageCalculator!$I$18*periods_per_year,start_rate,IF(MortgageCalculator!$I$22&gt;=0,MIN(MortgageCalculator!$I$19,start_rate+MortgageCalculator!$I$22*ROUNDUP((M446-MortgageCalculator!$I$18*periods_per_year)/MortgageCalculator!$I$21,0)),MAX(MortgageCalculator!$I$20,start_rate+MortgageCalculator!$I$22*ROUNDUP((M446-MortgageCalculator!$I$18*periods_per_year)/MortgageCalculator!$I$21,0)))),start_rate))</f>
        <v/>
      </c>
      <c r="P446" s="20" t="str">
        <f>IF(M446="","",ROUND((((1+O446/CP)^(CP/periods_per_year))-1)*S445,2))</f>
        <v/>
      </c>
      <c r="Q446" s="20" t="str">
        <f>IF(M446="","",IF(M446=nper,S445+P446,MIN(S445+P446,IF(O446=O445,Q445,ROUND(-PMT(((1+O446/CP)^(CP/periods_per_year))-1,nper-M446+1,S445),2)))))</f>
        <v/>
      </c>
      <c r="R446" s="20" t="str">
        <f t="shared" si="54"/>
        <v/>
      </c>
      <c r="S446" s="20" t="str">
        <f t="shared" si="55"/>
        <v/>
      </c>
    </row>
    <row r="447" spans="1:19" x14ac:dyDescent="0.2">
      <c r="A447" s="10" t="str">
        <f t="shared" si="48"/>
        <v/>
      </c>
      <c r="B447" s="11" t="str">
        <f t="shared" si="49"/>
        <v/>
      </c>
      <c r="C447" s="15" t="str">
        <f t="shared" si="50"/>
        <v/>
      </c>
      <c r="D447" s="12" t="str">
        <f>IF(A447="","",IF(variable,IF(OR(A447=1,A447&lt;$I$18*periods_per_year),start_rate,MIN($I$19,IF(MOD(A447-1,$I$21)=0,MAX($I$20,D446+$I$22),D446))),start_rate))</f>
        <v/>
      </c>
      <c r="E447" s="13" t="str">
        <f t="shared" si="51"/>
        <v/>
      </c>
      <c r="F447" s="13" t="str">
        <f>IF(A447="","",IF(A447=nper,J446+E447,MIN(J446+E447,IF(D447=D446,F446,IF($E$8="Acc Bi-Weekly",ROUND((-PMT(((1+D447/CP)^(CP/12))-1,(nper-A447+1)*12/26,J446))/2,2),IF($E$8="Acc Weekly",ROUND((-PMT(((1+D447/CP)^(CP/12))-1,(nper-A447+1)*12/52,J446))/4,2),ROUND(-PMT(((1+D447/CP)^(CP/periods_per_year))-1,nper-A447+1,J446),2)))))))</f>
        <v/>
      </c>
      <c r="G447" s="13" t="str">
        <f>IF(OR(A447="",A447&lt;$X$2),"",IF(J446&lt;=F447,0,IF(IF(AND(A447&gt;=$X$2,MOD(A447-$X$2,int)=0),$X$3,0)+F447&gt;=J446+E447,J446+E447-F447,IF(AND(A447&gt;=$X$2,MOD(A447-$X$2,int)=0),$X$3,0)+IF(IF(AND(A447&gt;=$X$2,MOD(A447-$X$2,int)=0),$X$3,0)+IF(MOD(A447-$X$6,periods_per_year)=0,$X$5,0)+F447&lt;J446+E447,IF(MOD(A447-$X$6,periods_per_year)=0,$X$5,0),J446+E447-IF(AND(A447&gt;=$X$2,MOD(A447-$X$2,int)=0),$X$3,0)-F447))))</f>
        <v/>
      </c>
      <c r="H447" s="14"/>
      <c r="I447" s="13" t="str">
        <f t="shared" si="52"/>
        <v/>
      </c>
      <c r="J447" s="13" t="str">
        <f t="shared" si="53"/>
        <v/>
      </c>
      <c r="M447" s="17" t="str">
        <f>IF(S446="","",IF(OR(M446&gt;=nper,ROUND(S446,2)&lt;=0),"",M446+1))</f>
        <v/>
      </c>
      <c r="N447" s="18" t="str">
        <f>IF(M447="","",IF(OR(periods_per_year=26,periods_per_year=52),IF(periods_per_year=26,IF(M447=1,fpdate,N446+14),IF(periods_per_year=52,IF(M447=1,fpdate,N446+7),"n/a")),IF(periods_per_year=24,DATE(YEAR(fpdate),MONTH(fpdate)+(M447-1)/2+IF(AND(DAY(fpdate)&gt;=15,MOD(M447,2)=0),1,0),IF(MOD(M447,2)=0,IF(DAY(fpdate)&gt;=15,DAY(fpdate)-14,DAY(fpdate)+14),DAY(fpdate))),IF(DAY(DATE(YEAR(fpdate),MONTH(fpdate)+M447-1,DAY(fpdate)))&lt;&gt;DAY(fpdate),DATE(YEAR(fpdate),MONTH(fpdate)+M447,0),DATE(YEAR(fpdate),MONTH(fpdate)+M447-1,DAY(fpdate))))))</f>
        <v/>
      </c>
      <c r="O447" s="19" t="str">
        <f>IF(M447="","",IF(variable,IF(M447&lt;MortgageCalculator!$I$18*periods_per_year,start_rate,IF(MortgageCalculator!$I$22&gt;=0,MIN(MortgageCalculator!$I$19,start_rate+MortgageCalculator!$I$22*ROUNDUP((M447-MortgageCalculator!$I$18*periods_per_year)/MortgageCalculator!$I$21,0)),MAX(MortgageCalculator!$I$20,start_rate+MortgageCalculator!$I$22*ROUNDUP((M447-MortgageCalculator!$I$18*periods_per_year)/MortgageCalculator!$I$21,0)))),start_rate))</f>
        <v/>
      </c>
      <c r="P447" s="20" t="str">
        <f>IF(M447="","",ROUND((((1+O447/CP)^(CP/periods_per_year))-1)*S446,2))</f>
        <v/>
      </c>
      <c r="Q447" s="20" t="str">
        <f>IF(M447="","",IF(M447=nper,S446+P447,MIN(S446+P447,IF(O447=O446,Q446,ROUND(-PMT(((1+O447/CP)^(CP/periods_per_year))-1,nper-M447+1,S446),2)))))</f>
        <v/>
      </c>
      <c r="R447" s="20" t="str">
        <f t="shared" si="54"/>
        <v/>
      </c>
      <c r="S447" s="20" t="str">
        <f t="shared" si="55"/>
        <v/>
      </c>
    </row>
    <row r="448" spans="1:19" x14ac:dyDescent="0.2">
      <c r="A448" s="10" t="str">
        <f t="shared" si="48"/>
        <v/>
      </c>
      <c r="B448" s="11" t="str">
        <f t="shared" si="49"/>
        <v/>
      </c>
      <c r="C448" s="15" t="str">
        <f t="shared" si="50"/>
        <v/>
      </c>
      <c r="D448" s="12" t="str">
        <f>IF(A448="","",IF(variable,IF(OR(A448=1,A448&lt;$I$18*periods_per_year),start_rate,MIN($I$19,IF(MOD(A448-1,$I$21)=0,MAX($I$20,D447+$I$22),D447))),start_rate))</f>
        <v/>
      </c>
      <c r="E448" s="13" t="str">
        <f t="shared" si="51"/>
        <v/>
      </c>
      <c r="F448" s="13" t="str">
        <f>IF(A448="","",IF(A448=nper,J447+E448,MIN(J447+E448,IF(D448=D447,F447,IF($E$8="Acc Bi-Weekly",ROUND((-PMT(((1+D448/CP)^(CP/12))-1,(nper-A448+1)*12/26,J447))/2,2),IF($E$8="Acc Weekly",ROUND((-PMT(((1+D448/CP)^(CP/12))-1,(nper-A448+1)*12/52,J447))/4,2),ROUND(-PMT(((1+D448/CP)^(CP/periods_per_year))-1,nper-A448+1,J447),2)))))))</f>
        <v/>
      </c>
      <c r="G448" s="13" t="str">
        <f>IF(OR(A448="",A448&lt;$X$2),"",IF(J447&lt;=F448,0,IF(IF(AND(A448&gt;=$X$2,MOD(A448-$X$2,int)=0),$X$3,0)+F448&gt;=J447+E448,J447+E448-F448,IF(AND(A448&gt;=$X$2,MOD(A448-$X$2,int)=0),$X$3,0)+IF(IF(AND(A448&gt;=$X$2,MOD(A448-$X$2,int)=0),$X$3,0)+IF(MOD(A448-$X$6,periods_per_year)=0,$X$5,0)+F448&lt;J447+E448,IF(MOD(A448-$X$6,periods_per_year)=0,$X$5,0),J447+E448-IF(AND(A448&gt;=$X$2,MOD(A448-$X$2,int)=0),$X$3,0)-F448))))</f>
        <v/>
      </c>
      <c r="H448" s="14"/>
      <c r="I448" s="13" t="str">
        <f t="shared" si="52"/>
        <v/>
      </c>
      <c r="J448" s="13" t="str">
        <f t="shared" si="53"/>
        <v/>
      </c>
      <c r="M448" s="17" t="str">
        <f>IF(S447="","",IF(OR(M447&gt;=nper,ROUND(S447,2)&lt;=0),"",M447+1))</f>
        <v/>
      </c>
      <c r="N448" s="18" t="str">
        <f>IF(M448="","",IF(OR(periods_per_year=26,periods_per_year=52),IF(periods_per_year=26,IF(M448=1,fpdate,N447+14),IF(periods_per_year=52,IF(M448=1,fpdate,N447+7),"n/a")),IF(periods_per_year=24,DATE(YEAR(fpdate),MONTH(fpdate)+(M448-1)/2+IF(AND(DAY(fpdate)&gt;=15,MOD(M448,2)=0),1,0),IF(MOD(M448,2)=0,IF(DAY(fpdate)&gt;=15,DAY(fpdate)-14,DAY(fpdate)+14),DAY(fpdate))),IF(DAY(DATE(YEAR(fpdate),MONTH(fpdate)+M448-1,DAY(fpdate)))&lt;&gt;DAY(fpdate),DATE(YEAR(fpdate),MONTH(fpdate)+M448,0),DATE(YEAR(fpdate),MONTH(fpdate)+M448-1,DAY(fpdate))))))</f>
        <v/>
      </c>
      <c r="O448" s="19" t="str">
        <f>IF(M448="","",IF(variable,IF(M448&lt;MortgageCalculator!$I$18*periods_per_year,start_rate,IF(MortgageCalculator!$I$22&gt;=0,MIN(MortgageCalculator!$I$19,start_rate+MortgageCalculator!$I$22*ROUNDUP((M448-MortgageCalculator!$I$18*periods_per_year)/MortgageCalculator!$I$21,0)),MAX(MortgageCalculator!$I$20,start_rate+MortgageCalculator!$I$22*ROUNDUP((M448-MortgageCalculator!$I$18*periods_per_year)/MortgageCalculator!$I$21,0)))),start_rate))</f>
        <v/>
      </c>
      <c r="P448" s="20" t="str">
        <f>IF(M448="","",ROUND((((1+O448/CP)^(CP/periods_per_year))-1)*S447,2))</f>
        <v/>
      </c>
      <c r="Q448" s="20" t="str">
        <f>IF(M448="","",IF(M448=nper,S447+P448,MIN(S447+P448,IF(O448=O447,Q447,ROUND(-PMT(((1+O448/CP)^(CP/periods_per_year))-1,nper-M448+1,S447),2)))))</f>
        <v/>
      </c>
      <c r="R448" s="20" t="str">
        <f t="shared" si="54"/>
        <v/>
      </c>
      <c r="S448" s="20" t="str">
        <f t="shared" si="55"/>
        <v/>
      </c>
    </row>
    <row r="449" spans="1:19" x14ac:dyDescent="0.2">
      <c r="A449" s="10" t="str">
        <f t="shared" si="48"/>
        <v/>
      </c>
      <c r="B449" s="11" t="str">
        <f t="shared" si="49"/>
        <v/>
      </c>
      <c r="C449" s="15" t="str">
        <f t="shared" si="50"/>
        <v/>
      </c>
      <c r="D449" s="12" t="str">
        <f>IF(A449="","",IF(variable,IF(OR(A449=1,A449&lt;$I$18*periods_per_year),start_rate,MIN($I$19,IF(MOD(A449-1,$I$21)=0,MAX($I$20,D448+$I$22),D448))),start_rate))</f>
        <v/>
      </c>
      <c r="E449" s="13" t="str">
        <f t="shared" si="51"/>
        <v/>
      </c>
      <c r="F449" s="13" t="str">
        <f>IF(A449="","",IF(A449=nper,J448+E449,MIN(J448+E449,IF(D449=D448,F448,IF($E$8="Acc Bi-Weekly",ROUND((-PMT(((1+D449/CP)^(CP/12))-1,(nper-A449+1)*12/26,J448))/2,2),IF($E$8="Acc Weekly",ROUND((-PMT(((1+D449/CP)^(CP/12))-1,(nper-A449+1)*12/52,J448))/4,2),ROUND(-PMT(((1+D449/CP)^(CP/periods_per_year))-1,nper-A449+1,J448),2)))))))</f>
        <v/>
      </c>
      <c r="G449" s="13" t="str">
        <f>IF(OR(A449="",A449&lt;$X$2),"",IF(J448&lt;=F449,0,IF(IF(AND(A449&gt;=$X$2,MOD(A449-$X$2,int)=0),$X$3,0)+F449&gt;=J448+E449,J448+E449-F449,IF(AND(A449&gt;=$X$2,MOD(A449-$X$2,int)=0),$X$3,0)+IF(IF(AND(A449&gt;=$X$2,MOD(A449-$X$2,int)=0),$X$3,0)+IF(MOD(A449-$X$6,periods_per_year)=0,$X$5,0)+F449&lt;J448+E449,IF(MOD(A449-$X$6,periods_per_year)=0,$X$5,0),J448+E449-IF(AND(A449&gt;=$X$2,MOD(A449-$X$2,int)=0),$X$3,0)-F449))))</f>
        <v/>
      </c>
      <c r="H449" s="14"/>
      <c r="I449" s="13" t="str">
        <f t="shared" si="52"/>
        <v/>
      </c>
      <c r="J449" s="13" t="str">
        <f t="shared" si="53"/>
        <v/>
      </c>
      <c r="M449" s="17" t="str">
        <f>IF(S448="","",IF(OR(M448&gt;=nper,ROUND(S448,2)&lt;=0),"",M448+1))</f>
        <v/>
      </c>
      <c r="N449" s="18" t="str">
        <f>IF(M449="","",IF(OR(periods_per_year=26,periods_per_year=52),IF(periods_per_year=26,IF(M449=1,fpdate,N448+14),IF(periods_per_year=52,IF(M449=1,fpdate,N448+7),"n/a")),IF(periods_per_year=24,DATE(YEAR(fpdate),MONTH(fpdate)+(M449-1)/2+IF(AND(DAY(fpdate)&gt;=15,MOD(M449,2)=0),1,0),IF(MOD(M449,2)=0,IF(DAY(fpdate)&gt;=15,DAY(fpdate)-14,DAY(fpdate)+14),DAY(fpdate))),IF(DAY(DATE(YEAR(fpdate),MONTH(fpdate)+M449-1,DAY(fpdate)))&lt;&gt;DAY(fpdate),DATE(YEAR(fpdate),MONTH(fpdate)+M449,0),DATE(YEAR(fpdate),MONTH(fpdate)+M449-1,DAY(fpdate))))))</f>
        <v/>
      </c>
      <c r="O449" s="19" t="str">
        <f>IF(M449="","",IF(variable,IF(M449&lt;MortgageCalculator!$I$18*periods_per_year,start_rate,IF(MortgageCalculator!$I$22&gt;=0,MIN(MortgageCalculator!$I$19,start_rate+MortgageCalculator!$I$22*ROUNDUP((M449-MortgageCalculator!$I$18*periods_per_year)/MortgageCalculator!$I$21,0)),MAX(MortgageCalculator!$I$20,start_rate+MortgageCalculator!$I$22*ROUNDUP((M449-MortgageCalculator!$I$18*periods_per_year)/MortgageCalculator!$I$21,0)))),start_rate))</f>
        <v/>
      </c>
      <c r="P449" s="20" t="str">
        <f>IF(M449="","",ROUND((((1+O449/CP)^(CP/periods_per_year))-1)*S448,2))</f>
        <v/>
      </c>
      <c r="Q449" s="20" t="str">
        <f>IF(M449="","",IF(M449=nper,S448+P449,MIN(S448+P449,IF(O449=O448,Q448,ROUND(-PMT(((1+O449/CP)^(CP/periods_per_year))-1,nper-M449+1,S448),2)))))</f>
        <v/>
      </c>
      <c r="R449" s="20" t="str">
        <f t="shared" si="54"/>
        <v/>
      </c>
      <c r="S449" s="20" t="str">
        <f t="shared" si="55"/>
        <v/>
      </c>
    </row>
    <row r="450" spans="1:19" x14ac:dyDescent="0.2">
      <c r="A450" s="10" t="str">
        <f t="shared" si="48"/>
        <v/>
      </c>
      <c r="B450" s="11" t="str">
        <f t="shared" si="49"/>
        <v/>
      </c>
      <c r="C450" s="15" t="str">
        <f t="shared" si="50"/>
        <v/>
      </c>
      <c r="D450" s="12" t="str">
        <f>IF(A450="","",IF(variable,IF(OR(A450=1,A450&lt;$I$18*periods_per_year),start_rate,MIN($I$19,IF(MOD(A450-1,$I$21)=0,MAX($I$20,D449+$I$22),D449))),start_rate))</f>
        <v/>
      </c>
      <c r="E450" s="13" t="str">
        <f t="shared" si="51"/>
        <v/>
      </c>
      <c r="F450" s="13" t="str">
        <f>IF(A450="","",IF(A450=nper,J449+E450,MIN(J449+E450,IF(D450=D449,F449,IF($E$8="Acc Bi-Weekly",ROUND((-PMT(((1+D450/CP)^(CP/12))-1,(nper-A450+1)*12/26,J449))/2,2),IF($E$8="Acc Weekly",ROUND((-PMT(((1+D450/CP)^(CP/12))-1,(nper-A450+1)*12/52,J449))/4,2),ROUND(-PMT(((1+D450/CP)^(CP/periods_per_year))-1,nper-A450+1,J449),2)))))))</f>
        <v/>
      </c>
      <c r="G450" s="13" t="str">
        <f>IF(OR(A450="",A450&lt;$X$2),"",IF(J449&lt;=F450,0,IF(IF(AND(A450&gt;=$X$2,MOD(A450-$X$2,int)=0),$X$3,0)+F450&gt;=J449+E450,J449+E450-F450,IF(AND(A450&gt;=$X$2,MOD(A450-$X$2,int)=0),$X$3,0)+IF(IF(AND(A450&gt;=$X$2,MOD(A450-$X$2,int)=0),$X$3,0)+IF(MOD(A450-$X$6,periods_per_year)=0,$X$5,0)+F450&lt;J449+E450,IF(MOD(A450-$X$6,periods_per_year)=0,$X$5,0),J449+E450-IF(AND(A450&gt;=$X$2,MOD(A450-$X$2,int)=0),$X$3,0)-F450))))</f>
        <v/>
      </c>
      <c r="H450" s="14"/>
      <c r="I450" s="13" t="str">
        <f t="shared" si="52"/>
        <v/>
      </c>
      <c r="J450" s="13" t="str">
        <f t="shared" si="53"/>
        <v/>
      </c>
      <c r="M450" s="17" t="str">
        <f>IF(S449="","",IF(OR(M449&gt;=nper,ROUND(S449,2)&lt;=0),"",M449+1))</f>
        <v/>
      </c>
      <c r="N450" s="18" t="str">
        <f>IF(M450="","",IF(OR(periods_per_year=26,periods_per_year=52),IF(periods_per_year=26,IF(M450=1,fpdate,N449+14),IF(periods_per_year=52,IF(M450=1,fpdate,N449+7),"n/a")),IF(periods_per_year=24,DATE(YEAR(fpdate),MONTH(fpdate)+(M450-1)/2+IF(AND(DAY(fpdate)&gt;=15,MOD(M450,2)=0),1,0),IF(MOD(M450,2)=0,IF(DAY(fpdate)&gt;=15,DAY(fpdate)-14,DAY(fpdate)+14),DAY(fpdate))),IF(DAY(DATE(YEAR(fpdate),MONTH(fpdate)+M450-1,DAY(fpdate)))&lt;&gt;DAY(fpdate),DATE(YEAR(fpdate),MONTH(fpdate)+M450,0),DATE(YEAR(fpdate),MONTH(fpdate)+M450-1,DAY(fpdate))))))</f>
        <v/>
      </c>
      <c r="O450" s="19" t="str">
        <f>IF(M450="","",IF(variable,IF(M450&lt;MortgageCalculator!$I$18*periods_per_year,start_rate,IF(MortgageCalculator!$I$22&gt;=0,MIN(MortgageCalculator!$I$19,start_rate+MortgageCalculator!$I$22*ROUNDUP((M450-MortgageCalculator!$I$18*periods_per_year)/MortgageCalculator!$I$21,0)),MAX(MortgageCalculator!$I$20,start_rate+MortgageCalculator!$I$22*ROUNDUP((M450-MortgageCalculator!$I$18*periods_per_year)/MortgageCalculator!$I$21,0)))),start_rate))</f>
        <v/>
      </c>
      <c r="P450" s="20" t="str">
        <f>IF(M450="","",ROUND((((1+O450/CP)^(CP/periods_per_year))-1)*S449,2))</f>
        <v/>
      </c>
      <c r="Q450" s="20" t="str">
        <f>IF(M450="","",IF(M450=nper,S449+P450,MIN(S449+P450,IF(O450=O449,Q449,ROUND(-PMT(((1+O450/CP)^(CP/periods_per_year))-1,nper-M450+1,S449),2)))))</f>
        <v/>
      </c>
      <c r="R450" s="20" t="str">
        <f t="shared" si="54"/>
        <v/>
      </c>
      <c r="S450" s="20" t="str">
        <f t="shared" si="55"/>
        <v/>
      </c>
    </row>
    <row r="451" spans="1:19" x14ac:dyDescent="0.2">
      <c r="A451" s="10" t="str">
        <f t="shared" si="48"/>
        <v/>
      </c>
      <c r="B451" s="11" t="str">
        <f t="shared" si="49"/>
        <v/>
      </c>
      <c r="C451" s="15" t="str">
        <f t="shared" si="50"/>
        <v/>
      </c>
      <c r="D451" s="12" t="str">
        <f>IF(A451="","",IF(variable,IF(OR(A451=1,A451&lt;$I$18*periods_per_year),start_rate,MIN($I$19,IF(MOD(A451-1,$I$21)=0,MAX($I$20,D450+$I$22),D450))),start_rate))</f>
        <v/>
      </c>
      <c r="E451" s="13" t="str">
        <f t="shared" si="51"/>
        <v/>
      </c>
      <c r="F451" s="13" t="str">
        <f>IF(A451="","",IF(A451=nper,J450+E451,MIN(J450+E451,IF(D451=D450,F450,IF($E$8="Acc Bi-Weekly",ROUND((-PMT(((1+D451/CP)^(CP/12))-1,(nper-A451+1)*12/26,J450))/2,2),IF($E$8="Acc Weekly",ROUND((-PMT(((1+D451/CP)^(CP/12))-1,(nper-A451+1)*12/52,J450))/4,2),ROUND(-PMT(((1+D451/CP)^(CP/periods_per_year))-1,nper-A451+1,J450),2)))))))</f>
        <v/>
      </c>
      <c r="G451" s="13" t="str">
        <f>IF(OR(A451="",A451&lt;$X$2),"",IF(J450&lt;=F451,0,IF(IF(AND(A451&gt;=$X$2,MOD(A451-$X$2,int)=0),$X$3,0)+F451&gt;=J450+E451,J450+E451-F451,IF(AND(A451&gt;=$X$2,MOD(A451-$X$2,int)=0),$X$3,0)+IF(IF(AND(A451&gt;=$X$2,MOD(A451-$X$2,int)=0),$X$3,0)+IF(MOD(A451-$X$6,periods_per_year)=0,$X$5,0)+F451&lt;J450+E451,IF(MOD(A451-$X$6,periods_per_year)=0,$X$5,0),J450+E451-IF(AND(A451&gt;=$X$2,MOD(A451-$X$2,int)=0),$X$3,0)-F451))))</f>
        <v/>
      </c>
      <c r="H451" s="14"/>
      <c r="I451" s="13" t="str">
        <f t="shared" si="52"/>
        <v/>
      </c>
      <c r="J451" s="13" t="str">
        <f t="shared" si="53"/>
        <v/>
      </c>
      <c r="M451" s="17" t="str">
        <f>IF(S450="","",IF(OR(M450&gt;=nper,ROUND(S450,2)&lt;=0),"",M450+1))</f>
        <v/>
      </c>
      <c r="N451" s="18" t="str">
        <f>IF(M451="","",IF(OR(periods_per_year=26,periods_per_year=52),IF(periods_per_year=26,IF(M451=1,fpdate,N450+14),IF(periods_per_year=52,IF(M451=1,fpdate,N450+7),"n/a")),IF(periods_per_year=24,DATE(YEAR(fpdate),MONTH(fpdate)+(M451-1)/2+IF(AND(DAY(fpdate)&gt;=15,MOD(M451,2)=0),1,0),IF(MOD(M451,2)=0,IF(DAY(fpdate)&gt;=15,DAY(fpdate)-14,DAY(fpdate)+14),DAY(fpdate))),IF(DAY(DATE(YEAR(fpdate),MONTH(fpdate)+M451-1,DAY(fpdate)))&lt;&gt;DAY(fpdate),DATE(YEAR(fpdate),MONTH(fpdate)+M451,0),DATE(YEAR(fpdate),MONTH(fpdate)+M451-1,DAY(fpdate))))))</f>
        <v/>
      </c>
      <c r="O451" s="19" t="str">
        <f>IF(M451="","",IF(variable,IF(M451&lt;MortgageCalculator!$I$18*periods_per_year,start_rate,IF(MortgageCalculator!$I$22&gt;=0,MIN(MortgageCalculator!$I$19,start_rate+MortgageCalculator!$I$22*ROUNDUP((M451-MortgageCalculator!$I$18*periods_per_year)/MortgageCalculator!$I$21,0)),MAX(MortgageCalculator!$I$20,start_rate+MortgageCalculator!$I$22*ROUNDUP((M451-MortgageCalculator!$I$18*periods_per_year)/MortgageCalculator!$I$21,0)))),start_rate))</f>
        <v/>
      </c>
      <c r="P451" s="20" t="str">
        <f>IF(M451="","",ROUND((((1+O451/CP)^(CP/periods_per_year))-1)*S450,2))</f>
        <v/>
      </c>
      <c r="Q451" s="20" t="str">
        <f>IF(M451="","",IF(M451=nper,S450+P451,MIN(S450+P451,IF(O451=O450,Q450,ROUND(-PMT(((1+O451/CP)^(CP/periods_per_year))-1,nper-M451+1,S450),2)))))</f>
        <v/>
      </c>
      <c r="R451" s="20" t="str">
        <f t="shared" si="54"/>
        <v/>
      </c>
      <c r="S451" s="20" t="str">
        <f t="shared" si="55"/>
        <v/>
      </c>
    </row>
    <row r="452" spans="1:19" x14ac:dyDescent="0.2">
      <c r="A452" s="10" t="str">
        <f t="shared" si="48"/>
        <v/>
      </c>
      <c r="B452" s="11" t="str">
        <f t="shared" si="49"/>
        <v/>
      </c>
      <c r="C452" s="15" t="str">
        <f t="shared" si="50"/>
        <v/>
      </c>
      <c r="D452" s="12" t="str">
        <f>IF(A452="","",IF(variable,IF(OR(A452=1,A452&lt;$I$18*periods_per_year),start_rate,MIN($I$19,IF(MOD(A452-1,$I$21)=0,MAX($I$20,D451+$I$22),D451))),start_rate))</f>
        <v/>
      </c>
      <c r="E452" s="13" t="str">
        <f t="shared" si="51"/>
        <v/>
      </c>
      <c r="F452" s="13" t="str">
        <f>IF(A452="","",IF(A452=nper,J451+E452,MIN(J451+E452,IF(D452=D451,F451,IF($E$8="Acc Bi-Weekly",ROUND((-PMT(((1+D452/CP)^(CP/12))-1,(nper-A452+1)*12/26,J451))/2,2),IF($E$8="Acc Weekly",ROUND((-PMT(((1+D452/CP)^(CP/12))-1,(nper-A452+1)*12/52,J451))/4,2),ROUND(-PMT(((1+D452/CP)^(CP/periods_per_year))-1,nper-A452+1,J451),2)))))))</f>
        <v/>
      </c>
      <c r="G452" s="13" t="str">
        <f>IF(OR(A452="",A452&lt;$X$2),"",IF(J451&lt;=F452,0,IF(IF(AND(A452&gt;=$X$2,MOD(A452-$X$2,int)=0),$X$3,0)+F452&gt;=J451+E452,J451+E452-F452,IF(AND(A452&gt;=$X$2,MOD(A452-$X$2,int)=0),$X$3,0)+IF(IF(AND(A452&gt;=$X$2,MOD(A452-$X$2,int)=0),$X$3,0)+IF(MOD(A452-$X$6,periods_per_year)=0,$X$5,0)+F452&lt;J451+E452,IF(MOD(A452-$X$6,periods_per_year)=0,$X$5,0),J451+E452-IF(AND(A452&gt;=$X$2,MOD(A452-$X$2,int)=0),$X$3,0)-F452))))</f>
        <v/>
      </c>
      <c r="H452" s="14"/>
      <c r="I452" s="13" t="str">
        <f t="shared" si="52"/>
        <v/>
      </c>
      <c r="J452" s="13" t="str">
        <f t="shared" si="53"/>
        <v/>
      </c>
      <c r="M452" s="17" t="str">
        <f>IF(S451="","",IF(OR(M451&gt;=nper,ROUND(S451,2)&lt;=0),"",M451+1))</f>
        <v/>
      </c>
      <c r="N452" s="18" t="str">
        <f>IF(M452="","",IF(OR(periods_per_year=26,periods_per_year=52),IF(periods_per_year=26,IF(M452=1,fpdate,N451+14),IF(periods_per_year=52,IF(M452=1,fpdate,N451+7),"n/a")),IF(periods_per_year=24,DATE(YEAR(fpdate),MONTH(fpdate)+(M452-1)/2+IF(AND(DAY(fpdate)&gt;=15,MOD(M452,2)=0),1,0),IF(MOD(M452,2)=0,IF(DAY(fpdate)&gt;=15,DAY(fpdate)-14,DAY(fpdate)+14),DAY(fpdate))),IF(DAY(DATE(YEAR(fpdate),MONTH(fpdate)+M452-1,DAY(fpdate)))&lt;&gt;DAY(fpdate),DATE(YEAR(fpdate),MONTH(fpdate)+M452,0),DATE(YEAR(fpdate),MONTH(fpdate)+M452-1,DAY(fpdate))))))</f>
        <v/>
      </c>
      <c r="O452" s="19" t="str">
        <f>IF(M452="","",IF(variable,IF(M452&lt;MortgageCalculator!$I$18*periods_per_year,start_rate,IF(MortgageCalculator!$I$22&gt;=0,MIN(MortgageCalculator!$I$19,start_rate+MortgageCalculator!$I$22*ROUNDUP((M452-MortgageCalculator!$I$18*periods_per_year)/MortgageCalculator!$I$21,0)),MAX(MortgageCalculator!$I$20,start_rate+MortgageCalculator!$I$22*ROUNDUP((M452-MortgageCalculator!$I$18*periods_per_year)/MortgageCalculator!$I$21,0)))),start_rate))</f>
        <v/>
      </c>
      <c r="P452" s="20" t="str">
        <f>IF(M452="","",ROUND((((1+O452/CP)^(CP/periods_per_year))-1)*S451,2))</f>
        <v/>
      </c>
      <c r="Q452" s="20" t="str">
        <f>IF(M452="","",IF(M452=nper,S451+P452,MIN(S451+P452,IF(O452=O451,Q451,ROUND(-PMT(((1+O452/CP)^(CP/periods_per_year))-1,nper-M452+1,S451),2)))))</f>
        <v/>
      </c>
      <c r="R452" s="20" t="str">
        <f t="shared" si="54"/>
        <v/>
      </c>
      <c r="S452" s="20" t="str">
        <f t="shared" si="55"/>
        <v/>
      </c>
    </row>
    <row r="453" spans="1:19" x14ac:dyDescent="0.2">
      <c r="A453" s="10" t="str">
        <f t="shared" si="48"/>
        <v/>
      </c>
      <c r="B453" s="11" t="str">
        <f t="shared" si="49"/>
        <v/>
      </c>
      <c r="C453" s="15" t="str">
        <f t="shared" si="50"/>
        <v/>
      </c>
      <c r="D453" s="12" t="str">
        <f>IF(A453="","",IF(variable,IF(OR(A453=1,A453&lt;$I$18*periods_per_year),start_rate,MIN($I$19,IF(MOD(A453-1,$I$21)=0,MAX($I$20,D452+$I$22),D452))),start_rate))</f>
        <v/>
      </c>
      <c r="E453" s="13" t="str">
        <f t="shared" si="51"/>
        <v/>
      </c>
      <c r="F453" s="13" t="str">
        <f>IF(A453="","",IF(A453=nper,J452+E453,MIN(J452+E453,IF(D453=D452,F452,IF($E$8="Acc Bi-Weekly",ROUND((-PMT(((1+D453/CP)^(CP/12))-1,(nper-A453+1)*12/26,J452))/2,2),IF($E$8="Acc Weekly",ROUND((-PMT(((1+D453/CP)^(CP/12))-1,(nper-A453+1)*12/52,J452))/4,2),ROUND(-PMT(((1+D453/CP)^(CP/periods_per_year))-1,nper-A453+1,J452),2)))))))</f>
        <v/>
      </c>
      <c r="G453" s="13" t="str">
        <f>IF(OR(A453="",A453&lt;$X$2),"",IF(J452&lt;=F453,0,IF(IF(AND(A453&gt;=$X$2,MOD(A453-$X$2,int)=0),$X$3,0)+F453&gt;=J452+E453,J452+E453-F453,IF(AND(A453&gt;=$X$2,MOD(A453-$X$2,int)=0),$X$3,0)+IF(IF(AND(A453&gt;=$X$2,MOD(A453-$X$2,int)=0),$X$3,0)+IF(MOD(A453-$X$6,periods_per_year)=0,$X$5,0)+F453&lt;J452+E453,IF(MOD(A453-$X$6,periods_per_year)=0,$X$5,0),J452+E453-IF(AND(A453&gt;=$X$2,MOD(A453-$X$2,int)=0),$X$3,0)-F453))))</f>
        <v/>
      </c>
      <c r="H453" s="14"/>
      <c r="I453" s="13" t="str">
        <f t="shared" si="52"/>
        <v/>
      </c>
      <c r="J453" s="13" t="str">
        <f t="shared" si="53"/>
        <v/>
      </c>
      <c r="M453" s="17" t="str">
        <f>IF(S452="","",IF(OR(M452&gt;=nper,ROUND(S452,2)&lt;=0),"",M452+1))</f>
        <v/>
      </c>
      <c r="N453" s="18" t="str">
        <f>IF(M453="","",IF(OR(periods_per_year=26,periods_per_year=52),IF(periods_per_year=26,IF(M453=1,fpdate,N452+14),IF(periods_per_year=52,IF(M453=1,fpdate,N452+7),"n/a")),IF(periods_per_year=24,DATE(YEAR(fpdate),MONTH(fpdate)+(M453-1)/2+IF(AND(DAY(fpdate)&gt;=15,MOD(M453,2)=0),1,0),IF(MOD(M453,2)=0,IF(DAY(fpdate)&gt;=15,DAY(fpdate)-14,DAY(fpdate)+14),DAY(fpdate))),IF(DAY(DATE(YEAR(fpdate),MONTH(fpdate)+M453-1,DAY(fpdate)))&lt;&gt;DAY(fpdate),DATE(YEAR(fpdate),MONTH(fpdate)+M453,0),DATE(YEAR(fpdate),MONTH(fpdate)+M453-1,DAY(fpdate))))))</f>
        <v/>
      </c>
      <c r="O453" s="19" t="str">
        <f>IF(M453="","",IF(variable,IF(M453&lt;MortgageCalculator!$I$18*periods_per_year,start_rate,IF(MortgageCalculator!$I$22&gt;=0,MIN(MortgageCalculator!$I$19,start_rate+MortgageCalculator!$I$22*ROUNDUP((M453-MortgageCalculator!$I$18*periods_per_year)/MortgageCalculator!$I$21,0)),MAX(MortgageCalculator!$I$20,start_rate+MortgageCalculator!$I$22*ROUNDUP((M453-MortgageCalculator!$I$18*periods_per_year)/MortgageCalculator!$I$21,0)))),start_rate))</f>
        <v/>
      </c>
      <c r="P453" s="20" t="str">
        <f>IF(M453="","",ROUND((((1+O453/CP)^(CP/periods_per_year))-1)*S452,2))</f>
        <v/>
      </c>
      <c r="Q453" s="20" t="str">
        <f>IF(M453="","",IF(M453=nper,S452+P453,MIN(S452+P453,IF(O453=O452,Q452,ROUND(-PMT(((1+O453/CP)^(CP/periods_per_year))-1,nper-M453+1,S452),2)))))</f>
        <v/>
      </c>
      <c r="R453" s="20" t="str">
        <f t="shared" si="54"/>
        <v/>
      </c>
      <c r="S453" s="20" t="str">
        <f t="shared" si="55"/>
        <v/>
      </c>
    </row>
    <row r="454" spans="1:19" x14ac:dyDescent="0.2">
      <c r="A454" s="10" t="str">
        <f t="shared" si="48"/>
        <v/>
      </c>
      <c r="B454" s="11" t="str">
        <f t="shared" si="49"/>
        <v/>
      </c>
      <c r="C454" s="15" t="str">
        <f t="shared" si="50"/>
        <v/>
      </c>
      <c r="D454" s="12" t="str">
        <f>IF(A454="","",IF(variable,IF(OR(A454=1,A454&lt;$I$18*periods_per_year),start_rate,MIN($I$19,IF(MOD(A454-1,$I$21)=0,MAX($I$20,D453+$I$22),D453))),start_rate))</f>
        <v/>
      </c>
      <c r="E454" s="13" t="str">
        <f t="shared" si="51"/>
        <v/>
      </c>
      <c r="F454" s="13" t="str">
        <f>IF(A454="","",IF(A454=nper,J453+E454,MIN(J453+E454,IF(D454=D453,F453,IF($E$8="Acc Bi-Weekly",ROUND((-PMT(((1+D454/CP)^(CP/12))-1,(nper-A454+1)*12/26,J453))/2,2),IF($E$8="Acc Weekly",ROUND((-PMT(((1+D454/CP)^(CP/12))-1,(nper-A454+1)*12/52,J453))/4,2),ROUND(-PMT(((1+D454/CP)^(CP/periods_per_year))-1,nper-A454+1,J453),2)))))))</f>
        <v/>
      </c>
      <c r="G454" s="13" t="str">
        <f>IF(OR(A454="",A454&lt;$X$2),"",IF(J453&lt;=F454,0,IF(IF(AND(A454&gt;=$X$2,MOD(A454-$X$2,int)=0),$X$3,0)+F454&gt;=J453+E454,J453+E454-F454,IF(AND(A454&gt;=$X$2,MOD(A454-$X$2,int)=0),$X$3,0)+IF(IF(AND(A454&gt;=$X$2,MOD(A454-$X$2,int)=0),$X$3,0)+IF(MOD(A454-$X$6,periods_per_year)=0,$X$5,0)+F454&lt;J453+E454,IF(MOD(A454-$X$6,periods_per_year)=0,$X$5,0),J453+E454-IF(AND(A454&gt;=$X$2,MOD(A454-$X$2,int)=0),$X$3,0)-F454))))</f>
        <v/>
      </c>
      <c r="H454" s="14"/>
      <c r="I454" s="13" t="str">
        <f t="shared" si="52"/>
        <v/>
      </c>
      <c r="J454" s="13" t="str">
        <f t="shared" si="53"/>
        <v/>
      </c>
      <c r="M454" s="17" t="str">
        <f>IF(S453="","",IF(OR(M453&gt;=nper,ROUND(S453,2)&lt;=0),"",M453+1))</f>
        <v/>
      </c>
      <c r="N454" s="18" t="str">
        <f>IF(M454="","",IF(OR(periods_per_year=26,periods_per_year=52),IF(periods_per_year=26,IF(M454=1,fpdate,N453+14),IF(periods_per_year=52,IF(M454=1,fpdate,N453+7),"n/a")),IF(periods_per_year=24,DATE(YEAR(fpdate),MONTH(fpdate)+(M454-1)/2+IF(AND(DAY(fpdate)&gt;=15,MOD(M454,2)=0),1,0),IF(MOD(M454,2)=0,IF(DAY(fpdate)&gt;=15,DAY(fpdate)-14,DAY(fpdate)+14),DAY(fpdate))),IF(DAY(DATE(YEAR(fpdate),MONTH(fpdate)+M454-1,DAY(fpdate)))&lt;&gt;DAY(fpdate),DATE(YEAR(fpdate),MONTH(fpdate)+M454,0),DATE(YEAR(fpdate),MONTH(fpdate)+M454-1,DAY(fpdate))))))</f>
        <v/>
      </c>
      <c r="O454" s="19" t="str">
        <f>IF(M454="","",IF(variable,IF(M454&lt;MortgageCalculator!$I$18*periods_per_year,start_rate,IF(MortgageCalculator!$I$22&gt;=0,MIN(MortgageCalculator!$I$19,start_rate+MortgageCalculator!$I$22*ROUNDUP((M454-MortgageCalculator!$I$18*periods_per_year)/MortgageCalculator!$I$21,0)),MAX(MortgageCalculator!$I$20,start_rate+MortgageCalculator!$I$22*ROUNDUP((M454-MortgageCalculator!$I$18*periods_per_year)/MortgageCalculator!$I$21,0)))),start_rate))</f>
        <v/>
      </c>
      <c r="P454" s="20" t="str">
        <f>IF(M454="","",ROUND((((1+O454/CP)^(CP/periods_per_year))-1)*S453,2))</f>
        <v/>
      </c>
      <c r="Q454" s="20" t="str">
        <f>IF(M454="","",IF(M454=nper,S453+P454,MIN(S453+P454,IF(O454=O453,Q453,ROUND(-PMT(((1+O454/CP)^(CP/periods_per_year))-1,nper-M454+1,S453),2)))))</f>
        <v/>
      </c>
      <c r="R454" s="20" t="str">
        <f t="shared" si="54"/>
        <v/>
      </c>
      <c r="S454" s="20" t="str">
        <f t="shared" si="55"/>
        <v/>
      </c>
    </row>
    <row r="455" spans="1:19" x14ac:dyDescent="0.2">
      <c r="A455" s="10" t="str">
        <f t="shared" si="48"/>
        <v/>
      </c>
      <c r="B455" s="11" t="str">
        <f t="shared" si="49"/>
        <v/>
      </c>
      <c r="C455" s="15" t="str">
        <f t="shared" si="50"/>
        <v/>
      </c>
      <c r="D455" s="12" t="str">
        <f>IF(A455="","",IF(variable,IF(OR(A455=1,A455&lt;$I$18*periods_per_year),start_rate,MIN($I$19,IF(MOD(A455-1,$I$21)=0,MAX($I$20,D454+$I$22),D454))),start_rate))</f>
        <v/>
      </c>
      <c r="E455" s="13" t="str">
        <f t="shared" si="51"/>
        <v/>
      </c>
      <c r="F455" s="13" t="str">
        <f>IF(A455="","",IF(A455=nper,J454+E455,MIN(J454+E455,IF(D455=D454,F454,IF($E$8="Acc Bi-Weekly",ROUND((-PMT(((1+D455/CP)^(CP/12))-1,(nper-A455+1)*12/26,J454))/2,2),IF($E$8="Acc Weekly",ROUND((-PMT(((1+D455/CP)^(CP/12))-1,(nper-A455+1)*12/52,J454))/4,2),ROUND(-PMT(((1+D455/CP)^(CP/periods_per_year))-1,nper-A455+1,J454),2)))))))</f>
        <v/>
      </c>
      <c r="G455" s="13" t="str">
        <f>IF(OR(A455="",A455&lt;$X$2),"",IF(J454&lt;=F455,0,IF(IF(AND(A455&gt;=$X$2,MOD(A455-$X$2,int)=0),$X$3,0)+F455&gt;=J454+E455,J454+E455-F455,IF(AND(A455&gt;=$X$2,MOD(A455-$X$2,int)=0),$X$3,0)+IF(IF(AND(A455&gt;=$X$2,MOD(A455-$X$2,int)=0),$X$3,0)+IF(MOD(A455-$X$6,periods_per_year)=0,$X$5,0)+F455&lt;J454+E455,IF(MOD(A455-$X$6,periods_per_year)=0,$X$5,0),J454+E455-IF(AND(A455&gt;=$X$2,MOD(A455-$X$2,int)=0),$X$3,0)-F455))))</f>
        <v/>
      </c>
      <c r="H455" s="14"/>
      <c r="I455" s="13" t="str">
        <f t="shared" si="52"/>
        <v/>
      </c>
      <c r="J455" s="13" t="str">
        <f t="shared" si="53"/>
        <v/>
      </c>
      <c r="M455" s="17" t="str">
        <f>IF(S454="","",IF(OR(M454&gt;=nper,ROUND(S454,2)&lt;=0),"",M454+1))</f>
        <v/>
      </c>
      <c r="N455" s="18" t="str">
        <f>IF(M455="","",IF(OR(periods_per_year=26,periods_per_year=52),IF(periods_per_year=26,IF(M455=1,fpdate,N454+14),IF(periods_per_year=52,IF(M455=1,fpdate,N454+7),"n/a")),IF(periods_per_year=24,DATE(YEAR(fpdate),MONTH(fpdate)+(M455-1)/2+IF(AND(DAY(fpdate)&gt;=15,MOD(M455,2)=0),1,0),IF(MOD(M455,2)=0,IF(DAY(fpdate)&gt;=15,DAY(fpdate)-14,DAY(fpdate)+14),DAY(fpdate))),IF(DAY(DATE(YEAR(fpdate),MONTH(fpdate)+M455-1,DAY(fpdate)))&lt;&gt;DAY(fpdate),DATE(YEAR(fpdate),MONTH(fpdate)+M455,0),DATE(YEAR(fpdate),MONTH(fpdate)+M455-1,DAY(fpdate))))))</f>
        <v/>
      </c>
      <c r="O455" s="19" t="str">
        <f>IF(M455="","",IF(variable,IF(M455&lt;MortgageCalculator!$I$18*periods_per_year,start_rate,IF(MortgageCalculator!$I$22&gt;=0,MIN(MortgageCalculator!$I$19,start_rate+MortgageCalculator!$I$22*ROUNDUP((M455-MortgageCalculator!$I$18*periods_per_year)/MortgageCalculator!$I$21,0)),MAX(MortgageCalculator!$I$20,start_rate+MortgageCalculator!$I$22*ROUNDUP((M455-MortgageCalculator!$I$18*periods_per_year)/MortgageCalculator!$I$21,0)))),start_rate))</f>
        <v/>
      </c>
      <c r="P455" s="20" t="str">
        <f>IF(M455="","",ROUND((((1+O455/CP)^(CP/periods_per_year))-1)*S454,2))</f>
        <v/>
      </c>
      <c r="Q455" s="20" t="str">
        <f>IF(M455="","",IF(M455=nper,S454+P455,MIN(S454+P455,IF(O455=O454,Q454,ROUND(-PMT(((1+O455/CP)^(CP/periods_per_year))-1,nper-M455+1,S454),2)))))</f>
        <v/>
      </c>
      <c r="R455" s="20" t="str">
        <f t="shared" si="54"/>
        <v/>
      </c>
      <c r="S455" s="20" t="str">
        <f t="shared" si="55"/>
        <v/>
      </c>
    </row>
    <row r="456" spans="1:19" x14ac:dyDescent="0.2">
      <c r="A456" s="10" t="str">
        <f t="shared" si="48"/>
        <v/>
      </c>
      <c r="B456" s="11" t="str">
        <f t="shared" si="49"/>
        <v/>
      </c>
      <c r="C456" s="15" t="str">
        <f t="shared" si="50"/>
        <v/>
      </c>
      <c r="D456" s="12" t="str">
        <f>IF(A456="","",IF(variable,IF(OR(A456=1,A456&lt;$I$18*periods_per_year),start_rate,MIN($I$19,IF(MOD(A456-1,$I$21)=0,MAX($I$20,D455+$I$22),D455))),start_rate))</f>
        <v/>
      </c>
      <c r="E456" s="13" t="str">
        <f t="shared" si="51"/>
        <v/>
      </c>
      <c r="F456" s="13" t="str">
        <f>IF(A456="","",IF(A456=nper,J455+E456,MIN(J455+E456,IF(D456=D455,F455,IF($E$8="Acc Bi-Weekly",ROUND((-PMT(((1+D456/CP)^(CP/12))-1,(nper-A456+1)*12/26,J455))/2,2),IF($E$8="Acc Weekly",ROUND((-PMT(((1+D456/CP)^(CP/12))-1,(nper-A456+1)*12/52,J455))/4,2),ROUND(-PMT(((1+D456/CP)^(CP/periods_per_year))-1,nper-A456+1,J455),2)))))))</f>
        <v/>
      </c>
      <c r="G456" s="13" t="str">
        <f>IF(OR(A456="",A456&lt;$X$2),"",IF(J455&lt;=F456,0,IF(IF(AND(A456&gt;=$X$2,MOD(A456-$X$2,int)=0),$X$3,0)+F456&gt;=J455+E456,J455+E456-F456,IF(AND(A456&gt;=$X$2,MOD(A456-$X$2,int)=0),$X$3,0)+IF(IF(AND(A456&gt;=$X$2,MOD(A456-$X$2,int)=0),$X$3,0)+IF(MOD(A456-$X$6,periods_per_year)=0,$X$5,0)+F456&lt;J455+E456,IF(MOD(A456-$X$6,periods_per_year)=0,$X$5,0),J455+E456-IF(AND(A456&gt;=$X$2,MOD(A456-$X$2,int)=0),$X$3,0)-F456))))</f>
        <v/>
      </c>
      <c r="H456" s="14"/>
      <c r="I456" s="13" t="str">
        <f t="shared" si="52"/>
        <v/>
      </c>
      <c r="J456" s="13" t="str">
        <f t="shared" si="53"/>
        <v/>
      </c>
      <c r="M456" s="17" t="str">
        <f>IF(S455="","",IF(OR(M455&gt;=nper,ROUND(S455,2)&lt;=0),"",M455+1))</f>
        <v/>
      </c>
      <c r="N456" s="18" t="str">
        <f>IF(M456="","",IF(OR(periods_per_year=26,periods_per_year=52),IF(periods_per_year=26,IF(M456=1,fpdate,N455+14),IF(periods_per_year=52,IF(M456=1,fpdate,N455+7),"n/a")),IF(periods_per_year=24,DATE(YEAR(fpdate),MONTH(fpdate)+(M456-1)/2+IF(AND(DAY(fpdate)&gt;=15,MOD(M456,2)=0),1,0),IF(MOD(M456,2)=0,IF(DAY(fpdate)&gt;=15,DAY(fpdate)-14,DAY(fpdate)+14),DAY(fpdate))),IF(DAY(DATE(YEAR(fpdate),MONTH(fpdate)+M456-1,DAY(fpdate)))&lt;&gt;DAY(fpdate),DATE(YEAR(fpdate),MONTH(fpdate)+M456,0),DATE(YEAR(fpdate),MONTH(fpdate)+M456-1,DAY(fpdate))))))</f>
        <v/>
      </c>
      <c r="O456" s="19" t="str">
        <f>IF(M456="","",IF(variable,IF(M456&lt;MortgageCalculator!$I$18*periods_per_year,start_rate,IF(MortgageCalculator!$I$22&gt;=0,MIN(MortgageCalculator!$I$19,start_rate+MortgageCalculator!$I$22*ROUNDUP((M456-MortgageCalculator!$I$18*periods_per_year)/MortgageCalculator!$I$21,0)),MAX(MortgageCalculator!$I$20,start_rate+MortgageCalculator!$I$22*ROUNDUP((M456-MortgageCalculator!$I$18*periods_per_year)/MortgageCalculator!$I$21,0)))),start_rate))</f>
        <v/>
      </c>
      <c r="P456" s="20" t="str">
        <f>IF(M456="","",ROUND((((1+O456/CP)^(CP/periods_per_year))-1)*S455,2))</f>
        <v/>
      </c>
      <c r="Q456" s="20" t="str">
        <f>IF(M456="","",IF(M456=nper,S455+P456,MIN(S455+P456,IF(O456=O455,Q455,ROUND(-PMT(((1+O456/CP)^(CP/periods_per_year))-1,nper-M456+1,S455),2)))))</f>
        <v/>
      </c>
      <c r="R456" s="20" t="str">
        <f t="shared" si="54"/>
        <v/>
      </c>
      <c r="S456" s="20" t="str">
        <f t="shared" si="55"/>
        <v/>
      </c>
    </row>
    <row r="457" spans="1:19" x14ac:dyDescent="0.2">
      <c r="A457" s="10" t="str">
        <f t="shared" si="48"/>
        <v/>
      </c>
      <c r="B457" s="11" t="str">
        <f t="shared" si="49"/>
        <v/>
      </c>
      <c r="C457" s="15" t="str">
        <f t="shared" si="50"/>
        <v/>
      </c>
      <c r="D457" s="12" t="str">
        <f>IF(A457="","",IF(variable,IF(OR(A457=1,A457&lt;$I$18*periods_per_year),start_rate,MIN($I$19,IF(MOD(A457-1,$I$21)=0,MAX($I$20,D456+$I$22),D456))),start_rate))</f>
        <v/>
      </c>
      <c r="E457" s="13" t="str">
        <f t="shared" si="51"/>
        <v/>
      </c>
      <c r="F457" s="13" t="str">
        <f>IF(A457="","",IF(A457=nper,J456+E457,MIN(J456+E457,IF(D457=D456,F456,IF($E$8="Acc Bi-Weekly",ROUND((-PMT(((1+D457/CP)^(CP/12))-1,(nper-A457+1)*12/26,J456))/2,2),IF($E$8="Acc Weekly",ROUND((-PMT(((1+D457/CP)^(CP/12))-1,(nper-A457+1)*12/52,J456))/4,2),ROUND(-PMT(((1+D457/CP)^(CP/periods_per_year))-1,nper-A457+1,J456),2)))))))</f>
        <v/>
      </c>
      <c r="G457" s="13" t="str">
        <f>IF(OR(A457="",A457&lt;$X$2),"",IF(J456&lt;=F457,0,IF(IF(AND(A457&gt;=$X$2,MOD(A457-$X$2,int)=0),$X$3,0)+F457&gt;=J456+E457,J456+E457-F457,IF(AND(A457&gt;=$X$2,MOD(A457-$X$2,int)=0),$X$3,0)+IF(IF(AND(A457&gt;=$X$2,MOD(A457-$X$2,int)=0),$X$3,0)+IF(MOD(A457-$X$6,periods_per_year)=0,$X$5,0)+F457&lt;J456+E457,IF(MOD(A457-$X$6,periods_per_year)=0,$X$5,0),J456+E457-IF(AND(A457&gt;=$X$2,MOD(A457-$X$2,int)=0),$X$3,0)-F457))))</f>
        <v/>
      </c>
      <c r="H457" s="14"/>
      <c r="I457" s="13" t="str">
        <f t="shared" si="52"/>
        <v/>
      </c>
      <c r="J457" s="13" t="str">
        <f t="shared" si="53"/>
        <v/>
      </c>
      <c r="M457" s="17" t="str">
        <f>IF(S456="","",IF(OR(M456&gt;=nper,ROUND(S456,2)&lt;=0),"",M456+1))</f>
        <v/>
      </c>
      <c r="N457" s="18" t="str">
        <f>IF(M457="","",IF(OR(periods_per_year=26,periods_per_year=52),IF(periods_per_year=26,IF(M457=1,fpdate,N456+14),IF(periods_per_year=52,IF(M457=1,fpdate,N456+7),"n/a")),IF(periods_per_year=24,DATE(YEAR(fpdate),MONTH(fpdate)+(M457-1)/2+IF(AND(DAY(fpdate)&gt;=15,MOD(M457,2)=0),1,0),IF(MOD(M457,2)=0,IF(DAY(fpdate)&gt;=15,DAY(fpdate)-14,DAY(fpdate)+14),DAY(fpdate))),IF(DAY(DATE(YEAR(fpdate),MONTH(fpdate)+M457-1,DAY(fpdate)))&lt;&gt;DAY(fpdate),DATE(YEAR(fpdate),MONTH(fpdate)+M457,0),DATE(YEAR(fpdate),MONTH(fpdate)+M457-1,DAY(fpdate))))))</f>
        <v/>
      </c>
      <c r="O457" s="19" t="str">
        <f>IF(M457="","",IF(variable,IF(M457&lt;MortgageCalculator!$I$18*periods_per_year,start_rate,IF(MortgageCalculator!$I$22&gt;=0,MIN(MortgageCalculator!$I$19,start_rate+MortgageCalculator!$I$22*ROUNDUP((M457-MortgageCalculator!$I$18*periods_per_year)/MortgageCalculator!$I$21,0)),MAX(MortgageCalculator!$I$20,start_rate+MortgageCalculator!$I$22*ROUNDUP((M457-MortgageCalculator!$I$18*periods_per_year)/MortgageCalculator!$I$21,0)))),start_rate))</f>
        <v/>
      </c>
      <c r="P457" s="20" t="str">
        <f>IF(M457="","",ROUND((((1+O457/CP)^(CP/periods_per_year))-1)*S456,2))</f>
        <v/>
      </c>
      <c r="Q457" s="20" t="str">
        <f>IF(M457="","",IF(M457=nper,S456+P457,MIN(S456+P457,IF(O457=O456,Q456,ROUND(-PMT(((1+O457/CP)^(CP/periods_per_year))-1,nper-M457+1,S456),2)))))</f>
        <v/>
      </c>
      <c r="R457" s="20" t="str">
        <f t="shared" si="54"/>
        <v/>
      </c>
      <c r="S457" s="20" t="str">
        <f t="shared" si="55"/>
        <v/>
      </c>
    </row>
    <row r="458" spans="1:19" x14ac:dyDescent="0.2">
      <c r="A458" s="10" t="str">
        <f t="shared" si="48"/>
        <v/>
      </c>
      <c r="B458" s="11" t="str">
        <f t="shared" si="49"/>
        <v/>
      </c>
      <c r="C458" s="15" t="str">
        <f t="shared" si="50"/>
        <v/>
      </c>
      <c r="D458" s="12" t="str">
        <f>IF(A458="","",IF(variable,IF(OR(A458=1,A458&lt;$I$18*periods_per_year),start_rate,MIN($I$19,IF(MOD(A458-1,$I$21)=0,MAX($I$20,D457+$I$22),D457))),start_rate))</f>
        <v/>
      </c>
      <c r="E458" s="13" t="str">
        <f t="shared" si="51"/>
        <v/>
      </c>
      <c r="F458" s="13" t="str">
        <f>IF(A458="","",IF(A458=nper,J457+E458,MIN(J457+E458,IF(D458=D457,F457,IF($E$8="Acc Bi-Weekly",ROUND((-PMT(((1+D458/CP)^(CP/12))-1,(nper-A458+1)*12/26,J457))/2,2),IF($E$8="Acc Weekly",ROUND((-PMT(((1+D458/CP)^(CP/12))-1,(nper-A458+1)*12/52,J457))/4,2),ROUND(-PMT(((1+D458/CP)^(CP/periods_per_year))-1,nper-A458+1,J457),2)))))))</f>
        <v/>
      </c>
      <c r="G458" s="13" t="str">
        <f>IF(OR(A458="",A458&lt;$X$2),"",IF(J457&lt;=F458,0,IF(IF(AND(A458&gt;=$X$2,MOD(A458-$X$2,int)=0),$X$3,0)+F458&gt;=J457+E458,J457+E458-F458,IF(AND(A458&gt;=$X$2,MOD(A458-$X$2,int)=0),$X$3,0)+IF(IF(AND(A458&gt;=$X$2,MOD(A458-$X$2,int)=0),$X$3,0)+IF(MOD(A458-$X$6,periods_per_year)=0,$X$5,0)+F458&lt;J457+E458,IF(MOD(A458-$X$6,periods_per_year)=0,$X$5,0),J457+E458-IF(AND(A458&gt;=$X$2,MOD(A458-$X$2,int)=0),$X$3,0)-F458))))</f>
        <v/>
      </c>
      <c r="H458" s="14"/>
      <c r="I458" s="13" t="str">
        <f t="shared" si="52"/>
        <v/>
      </c>
      <c r="J458" s="13" t="str">
        <f t="shared" si="53"/>
        <v/>
      </c>
      <c r="M458" s="17" t="str">
        <f>IF(S457="","",IF(OR(M457&gt;=nper,ROUND(S457,2)&lt;=0),"",M457+1))</f>
        <v/>
      </c>
      <c r="N458" s="18" t="str">
        <f>IF(M458="","",IF(OR(periods_per_year=26,periods_per_year=52),IF(periods_per_year=26,IF(M458=1,fpdate,N457+14),IF(periods_per_year=52,IF(M458=1,fpdate,N457+7),"n/a")),IF(periods_per_year=24,DATE(YEAR(fpdate),MONTH(fpdate)+(M458-1)/2+IF(AND(DAY(fpdate)&gt;=15,MOD(M458,2)=0),1,0),IF(MOD(M458,2)=0,IF(DAY(fpdate)&gt;=15,DAY(fpdate)-14,DAY(fpdate)+14),DAY(fpdate))),IF(DAY(DATE(YEAR(fpdate),MONTH(fpdate)+M458-1,DAY(fpdate)))&lt;&gt;DAY(fpdate),DATE(YEAR(fpdate),MONTH(fpdate)+M458,0),DATE(YEAR(fpdate),MONTH(fpdate)+M458-1,DAY(fpdate))))))</f>
        <v/>
      </c>
      <c r="O458" s="19" t="str">
        <f>IF(M458="","",IF(variable,IF(M458&lt;MortgageCalculator!$I$18*periods_per_year,start_rate,IF(MortgageCalculator!$I$22&gt;=0,MIN(MortgageCalculator!$I$19,start_rate+MortgageCalculator!$I$22*ROUNDUP((M458-MortgageCalculator!$I$18*periods_per_year)/MortgageCalculator!$I$21,0)),MAX(MortgageCalculator!$I$20,start_rate+MortgageCalculator!$I$22*ROUNDUP((M458-MortgageCalculator!$I$18*periods_per_year)/MortgageCalculator!$I$21,0)))),start_rate))</f>
        <v/>
      </c>
      <c r="P458" s="20" t="str">
        <f>IF(M458="","",ROUND((((1+O458/CP)^(CP/periods_per_year))-1)*S457,2))</f>
        <v/>
      </c>
      <c r="Q458" s="20" t="str">
        <f>IF(M458="","",IF(M458=nper,S457+P458,MIN(S457+P458,IF(O458=O457,Q457,ROUND(-PMT(((1+O458/CP)^(CP/periods_per_year))-1,nper-M458+1,S457),2)))))</f>
        <v/>
      </c>
      <c r="R458" s="20" t="str">
        <f t="shared" si="54"/>
        <v/>
      </c>
      <c r="S458" s="20" t="str">
        <f t="shared" si="55"/>
        <v/>
      </c>
    </row>
    <row r="459" spans="1:19" x14ac:dyDescent="0.2">
      <c r="A459" s="10" t="str">
        <f t="shared" si="48"/>
        <v/>
      </c>
      <c r="B459" s="11" t="str">
        <f t="shared" si="49"/>
        <v/>
      </c>
      <c r="C459" s="15" t="str">
        <f t="shared" si="50"/>
        <v/>
      </c>
      <c r="D459" s="12" t="str">
        <f>IF(A459="","",IF(variable,IF(OR(A459=1,A459&lt;$I$18*periods_per_year),start_rate,MIN($I$19,IF(MOD(A459-1,$I$21)=0,MAX($I$20,D458+$I$22),D458))),start_rate))</f>
        <v/>
      </c>
      <c r="E459" s="13" t="str">
        <f t="shared" si="51"/>
        <v/>
      </c>
      <c r="F459" s="13" t="str">
        <f>IF(A459="","",IF(A459=nper,J458+E459,MIN(J458+E459,IF(D459=D458,F458,IF($E$8="Acc Bi-Weekly",ROUND((-PMT(((1+D459/CP)^(CP/12))-1,(nper-A459+1)*12/26,J458))/2,2),IF($E$8="Acc Weekly",ROUND((-PMT(((1+D459/CP)^(CP/12))-1,(nper-A459+1)*12/52,J458))/4,2),ROUND(-PMT(((1+D459/CP)^(CP/periods_per_year))-1,nper-A459+1,J458),2)))))))</f>
        <v/>
      </c>
      <c r="G459" s="13" t="str">
        <f>IF(OR(A459="",A459&lt;$X$2),"",IF(J458&lt;=F459,0,IF(IF(AND(A459&gt;=$X$2,MOD(A459-$X$2,int)=0),$X$3,0)+F459&gt;=J458+E459,J458+E459-F459,IF(AND(A459&gt;=$X$2,MOD(A459-$X$2,int)=0),$X$3,0)+IF(IF(AND(A459&gt;=$X$2,MOD(A459-$X$2,int)=0),$X$3,0)+IF(MOD(A459-$X$6,periods_per_year)=0,$X$5,0)+F459&lt;J458+E459,IF(MOD(A459-$X$6,periods_per_year)=0,$X$5,0),J458+E459-IF(AND(A459&gt;=$X$2,MOD(A459-$X$2,int)=0),$X$3,0)-F459))))</f>
        <v/>
      </c>
      <c r="H459" s="14"/>
      <c r="I459" s="13" t="str">
        <f t="shared" si="52"/>
        <v/>
      </c>
      <c r="J459" s="13" t="str">
        <f t="shared" si="53"/>
        <v/>
      </c>
      <c r="M459" s="17" t="str">
        <f>IF(S458="","",IF(OR(M458&gt;=nper,ROUND(S458,2)&lt;=0),"",M458+1))</f>
        <v/>
      </c>
      <c r="N459" s="18" t="str">
        <f>IF(M459="","",IF(OR(periods_per_year=26,periods_per_year=52),IF(periods_per_year=26,IF(M459=1,fpdate,N458+14),IF(periods_per_year=52,IF(M459=1,fpdate,N458+7),"n/a")),IF(periods_per_year=24,DATE(YEAR(fpdate),MONTH(fpdate)+(M459-1)/2+IF(AND(DAY(fpdate)&gt;=15,MOD(M459,2)=0),1,0),IF(MOD(M459,2)=0,IF(DAY(fpdate)&gt;=15,DAY(fpdate)-14,DAY(fpdate)+14),DAY(fpdate))),IF(DAY(DATE(YEAR(fpdate),MONTH(fpdate)+M459-1,DAY(fpdate)))&lt;&gt;DAY(fpdate),DATE(YEAR(fpdate),MONTH(fpdate)+M459,0),DATE(YEAR(fpdate),MONTH(fpdate)+M459-1,DAY(fpdate))))))</f>
        <v/>
      </c>
      <c r="O459" s="19" t="str">
        <f>IF(M459="","",IF(variable,IF(M459&lt;MortgageCalculator!$I$18*periods_per_year,start_rate,IF(MortgageCalculator!$I$22&gt;=0,MIN(MortgageCalculator!$I$19,start_rate+MortgageCalculator!$I$22*ROUNDUP((M459-MortgageCalculator!$I$18*periods_per_year)/MortgageCalculator!$I$21,0)),MAX(MortgageCalculator!$I$20,start_rate+MortgageCalculator!$I$22*ROUNDUP((M459-MortgageCalculator!$I$18*periods_per_year)/MortgageCalculator!$I$21,0)))),start_rate))</f>
        <v/>
      </c>
      <c r="P459" s="20" t="str">
        <f>IF(M459="","",ROUND((((1+O459/CP)^(CP/periods_per_year))-1)*S458,2))</f>
        <v/>
      </c>
      <c r="Q459" s="20" t="str">
        <f>IF(M459="","",IF(M459=nper,S458+P459,MIN(S458+P459,IF(O459=O458,Q458,ROUND(-PMT(((1+O459/CP)^(CP/periods_per_year))-1,nper-M459+1,S458),2)))))</f>
        <v/>
      </c>
      <c r="R459" s="20" t="str">
        <f t="shared" si="54"/>
        <v/>
      </c>
      <c r="S459" s="20" t="str">
        <f t="shared" si="55"/>
        <v/>
      </c>
    </row>
    <row r="460" spans="1:19" x14ac:dyDescent="0.2">
      <c r="A460" s="10" t="str">
        <f t="shared" si="48"/>
        <v/>
      </c>
      <c r="B460" s="11" t="str">
        <f t="shared" si="49"/>
        <v/>
      </c>
      <c r="C460" s="15" t="str">
        <f t="shared" si="50"/>
        <v/>
      </c>
      <c r="D460" s="12" t="str">
        <f>IF(A460="","",IF(variable,IF(OR(A460=1,A460&lt;$I$18*periods_per_year),start_rate,MIN($I$19,IF(MOD(A460-1,$I$21)=0,MAX($I$20,D459+$I$22),D459))),start_rate))</f>
        <v/>
      </c>
      <c r="E460" s="13" t="str">
        <f t="shared" si="51"/>
        <v/>
      </c>
      <c r="F460" s="13" t="str">
        <f>IF(A460="","",IF(A460=nper,J459+E460,MIN(J459+E460,IF(D460=D459,F459,IF($E$8="Acc Bi-Weekly",ROUND((-PMT(((1+D460/CP)^(CP/12))-1,(nper-A460+1)*12/26,J459))/2,2),IF($E$8="Acc Weekly",ROUND((-PMT(((1+D460/CP)^(CP/12))-1,(nper-A460+1)*12/52,J459))/4,2),ROUND(-PMT(((1+D460/CP)^(CP/periods_per_year))-1,nper-A460+1,J459),2)))))))</f>
        <v/>
      </c>
      <c r="G460" s="13" t="str">
        <f>IF(OR(A460="",A460&lt;$X$2),"",IF(J459&lt;=F460,0,IF(IF(AND(A460&gt;=$X$2,MOD(A460-$X$2,int)=0),$X$3,0)+F460&gt;=J459+E460,J459+E460-F460,IF(AND(A460&gt;=$X$2,MOD(A460-$X$2,int)=0),$X$3,0)+IF(IF(AND(A460&gt;=$X$2,MOD(A460-$X$2,int)=0),$X$3,0)+IF(MOD(A460-$X$6,periods_per_year)=0,$X$5,0)+F460&lt;J459+E460,IF(MOD(A460-$X$6,periods_per_year)=0,$X$5,0),J459+E460-IF(AND(A460&gt;=$X$2,MOD(A460-$X$2,int)=0),$X$3,0)-F460))))</f>
        <v/>
      </c>
      <c r="H460" s="14"/>
      <c r="I460" s="13" t="str">
        <f t="shared" si="52"/>
        <v/>
      </c>
      <c r="J460" s="13" t="str">
        <f t="shared" si="53"/>
        <v/>
      </c>
      <c r="M460" s="17" t="str">
        <f>IF(S459="","",IF(OR(M459&gt;=nper,ROUND(S459,2)&lt;=0),"",M459+1))</f>
        <v/>
      </c>
      <c r="N460" s="18" t="str">
        <f>IF(M460="","",IF(OR(periods_per_year=26,periods_per_year=52),IF(periods_per_year=26,IF(M460=1,fpdate,N459+14),IF(periods_per_year=52,IF(M460=1,fpdate,N459+7),"n/a")),IF(periods_per_year=24,DATE(YEAR(fpdate),MONTH(fpdate)+(M460-1)/2+IF(AND(DAY(fpdate)&gt;=15,MOD(M460,2)=0),1,0),IF(MOD(M460,2)=0,IF(DAY(fpdate)&gt;=15,DAY(fpdate)-14,DAY(fpdate)+14),DAY(fpdate))),IF(DAY(DATE(YEAR(fpdate),MONTH(fpdate)+M460-1,DAY(fpdate)))&lt;&gt;DAY(fpdate),DATE(YEAR(fpdate),MONTH(fpdate)+M460,0),DATE(YEAR(fpdate),MONTH(fpdate)+M460-1,DAY(fpdate))))))</f>
        <v/>
      </c>
      <c r="O460" s="19" t="str">
        <f>IF(M460="","",IF(variable,IF(M460&lt;MortgageCalculator!$I$18*periods_per_year,start_rate,IF(MortgageCalculator!$I$22&gt;=0,MIN(MortgageCalculator!$I$19,start_rate+MortgageCalculator!$I$22*ROUNDUP((M460-MortgageCalculator!$I$18*periods_per_year)/MortgageCalculator!$I$21,0)),MAX(MortgageCalculator!$I$20,start_rate+MortgageCalculator!$I$22*ROUNDUP((M460-MortgageCalculator!$I$18*periods_per_year)/MortgageCalculator!$I$21,0)))),start_rate))</f>
        <v/>
      </c>
      <c r="P460" s="20" t="str">
        <f>IF(M460="","",ROUND((((1+O460/CP)^(CP/periods_per_year))-1)*S459,2))</f>
        <v/>
      </c>
      <c r="Q460" s="20" t="str">
        <f>IF(M460="","",IF(M460=nper,S459+P460,MIN(S459+P460,IF(O460=O459,Q459,ROUND(-PMT(((1+O460/CP)^(CP/periods_per_year))-1,nper-M460+1,S459),2)))))</f>
        <v/>
      </c>
      <c r="R460" s="20" t="str">
        <f t="shared" si="54"/>
        <v/>
      </c>
      <c r="S460" s="20" t="str">
        <f t="shared" si="55"/>
        <v/>
      </c>
    </row>
    <row r="461" spans="1:19" x14ac:dyDescent="0.2">
      <c r="A461" s="10" t="str">
        <f t="shared" si="48"/>
        <v/>
      </c>
      <c r="B461" s="11" t="str">
        <f t="shared" si="49"/>
        <v/>
      </c>
      <c r="C461" s="15" t="str">
        <f t="shared" si="50"/>
        <v/>
      </c>
      <c r="D461" s="12" t="str">
        <f>IF(A461="","",IF(variable,IF(OR(A461=1,A461&lt;$I$18*periods_per_year),start_rate,MIN($I$19,IF(MOD(A461-1,$I$21)=0,MAX($I$20,D460+$I$22),D460))),start_rate))</f>
        <v/>
      </c>
      <c r="E461" s="13" t="str">
        <f t="shared" si="51"/>
        <v/>
      </c>
      <c r="F461" s="13" t="str">
        <f>IF(A461="","",IF(A461=nper,J460+E461,MIN(J460+E461,IF(D461=D460,F460,IF($E$8="Acc Bi-Weekly",ROUND((-PMT(((1+D461/CP)^(CP/12))-1,(nper-A461+1)*12/26,J460))/2,2),IF($E$8="Acc Weekly",ROUND((-PMT(((1+D461/CP)^(CP/12))-1,(nper-A461+1)*12/52,J460))/4,2),ROUND(-PMT(((1+D461/CP)^(CP/periods_per_year))-1,nper-A461+1,J460),2)))))))</f>
        <v/>
      </c>
      <c r="G461" s="13" t="str">
        <f>IF(OR(A461="",A461&lt;$X$2),"",IF(J460&lt;=F461,0,IF(IF(AND(A461&gt;=$X$2,MOD(A461-$X$2,int)=0),$X$3,0)+F461&gt;=J460+E461,J460+E461-F461,IF(AND(A461&gt;=$X$2,MOD(A461-$X$2,int)=0),$X$3,0)+IF(IF(AND(A461&gt;=$X$2,MOD(A461-$X$2,int)=0),$X$3,0)+IF(MOD(A461-$X$6,periods_per_year)=0,$X$5,0)+F461&lt;J460+E461,IF(MOD(A461-$X$6,periods_per_year)=0,$X$5,0),J460+E461-IF(AND(A461&gt;=$X$2,MOD(A461-$X$2,int)=0),$X$3,0)-F461))))</f>
        <v/>
      </c>
      <c r="H461" s="14"/>
      <c r="I461" s="13" t="str">
        <f t="shared" si="52"/>
        <v/>
      </c>
      <c r="J461" s="13" t="str">
        <f t="shared" si="53"/>
        <v/>
      </c>
      <c r="M461" s="17" t="str">
        <f>IF(S460="","",IF(OR(M460&gt;=nper,ROUND(S460,2)&lt;=0),"",M460+1))</f>
        <v/>
      </c>
      <c r="N461" s="18" t="str">
        <f>IF(M461="","",IF(OR(periods_per_year=26,periods_per_year=52),IF(periods_per_year=26,IF(M461=1,fpdate,N460+14),IF(periods_per_year=52,IF(M461=1,fpdate,N460+7),"n/a")),IF(periods_per_year=24,DATE(YEAR(fpdate),MONTH(fpdate)+(M461-1)/2+IF(AND(DAY(fpdate)&gt;=15,MOD(M461,2)=0),1,0),IF(MOD(M461,2)=0,IF(DAY(fpdate)&gt;=15,DAY(fpdate)-14,DAY(fpdate)+14),DAY(fpdate))),IF(DAY(DATE(YEAR(fpdate),MONTH(fpdate)+M461-1,DAY(fpdate)))&lt;&gt;DAY(fpdate),DATE(YEAR(fpdate),MONTH(fpdate)+M461,0),DATE(YEAR(fpdate),MONTH(fpdate)+M461-1,DAY(fpdate))))))</f>
        <v/>
      </c>
      <c r="O461" s="19" t="str">
        <f>IF(M461="","",IF(variable,IF(M461&lt;MortgageCalculator!$I$18*periods_per_year,start_rate,IF(MortgageCalculator!$I$22&gt;=0,MIN(MortgageCalculator!$I$19,start_rate+MortgageCalculator!$I$22*ROUNDUP((M461-MortgageCalculator!$I$18*periods_per_year)/MortgageCalculator!$I$21,0)),MAX(MortgageCalculator!$I$20,start_rate+MortgageCalculator!$I$22*ROUNDUP((M461-MortgageCalculator!$I$18*periods_per_year)/MortgageCalculator!$I$21,0)))),start_rate))</f>
        <v/>
      </c>
      <c r="P461" s="20" t="str">
        <f>IF(M461="","",ROUND((((1+O461/CP)^(CP/periods_per_year))-1)*S460,2))</f>
        <v/>
      </c>
      <c r="Q461" s="20" t="str">
        <f>IF(M461="","",IF(M461=nper,S460+P461,MIN(S460+P461,IF(O461=O460,Q460,ROUND(-PMT(((1+O461/CP)^(CP/periods_per_year))-1,nper-M461+1,S460),2)))))</f>
        <v/>
      </c>
      <c r="R461" s="20" t="str">
        <f t="shared" si="54"/>
        <v/>
      </c>
      <c r="S461" s="20" t="str">
        <f t="shared" si="55"/>
        <v/>
      </c>
    </row>
    <row r="462" spans="1:19" x14ac:dyDescent="0.2">
      <c r="A462" s="10" t="str">
        <f t="shared" si="48"/>
        <v/>
      </c>
      <c r="B462" s="11" t="str">
        <f t="shared" si="49"/>
        <v/>
      </c>
      <c r="C462" s="15" t="str">
        <f t="shared" si="50"/>
        <v/>
      </c>
      <c r="D462" s="12" t="str">
        <f>IF(A462="","",IF(variable,IF(OR(A462=1,A462&lt;$I$18*periods_per_year),start_rate,MIN($I$19,IF(MOD(A462-1,$I$21)=0,MAX($I$20,D461+$I$22),D461))),start_rate))</f>
        <v/>
      </c>
      <c r="E462" s="13" t="str">
        <f t="shared" si="51"/>
        <v/>
      </c>
      <c r="F462" s="13" t="str">
        <f>IF(A462="","",IF(A462=nper,J461+E462,MIN(J461+E462,IF(D462=D461,F461,IF($E$8="Acc Bi-Weekly",ROUND((-PMT(((1+D462/CP)^(CP/12))-1,(nper-A462+1)*12/26,J461))/2,2),IF($E$8="Acc Weekly",ROUND((-PMT(((1+D462/CP)^(CP/12))-1,(nper-A462+1)*12/52,J461))/4,2),ROUND(-PMT(((1+D462/CP)^(CP/periods_per_year))-1,nper-A462+1,J461),2)))))))</f>
        <v/>
      </c>
      <c r="G462" s="13" t="str">
        <f>IF(OR(A462="",A462&lt;$X$2),"",IF(J461&lt;=F462,0,IF(IF(AND(A462&gt;=$X$2,MOD(A462-$X$2,int)=0),$X$3,0)+F462&gt;=J461+E462,J461+E462-F462,IF(AND(A462&gt;=$X$2,MOD(A462-$X$2,int)=0),$X$3,0)+IF(IF(AND(A462&gt;=$X$2,MOD(A462-$X$2,int)=0),$X$3,0)+IF(MOD(A462-$X$6,periods_per_year)=0,$X$5,0)+F462&lt;J461+E462,IF(MOD(A462-$X$6,periods_per_year)=0,$X$5,0),J461+E462-IF(AND(A462&gt;=$X$2,MOD(A462-$X$2,int)=0),$X$3,0)-F462))))</f>
        <v/>
      </c>
      <c r="H462" s="14"/>
      <c r="I462" s="13" t="str">
        <f t="shared" si="52"/>
        <v/>
      </c>
      <c r="J462" s="13" t="str">
        <f t="shared" si="53"/>
        <v/>
      </c>
      <c r="M462" s="17" t="str">
        <f>IF(S461="","",IF(OR(M461&gt;=nper,ROUND(S461,2)&lt;=0),"",M461+1))</f>
        <v/>
      </c>
      <c r="N462" s="18" t="str">
        <f>IF(M462="","",IF(OR(periods_per_year=26,periods_per_year=52),IF(periods_per_year=26,IF(M462=1,fpdate,N461+14),IF(periods_per_year=52,IF(M462=1,fpdate,N461+7),"n/a")),IF(periods_per_year=24,DATE(YEAR(fpdate),MONTH(fpdate)+(M462-1)/2+IF(AND(DAY(fpdate)&gt;=15,MOD(M462,2)=0),1,0),IF(MOD(M462,2)=0,IF(DAY(fpdate)&gt;=15,DAY(fpdate)-14,DAY(fpdate)+14),DAY(fpdate))),IF(DAY(DATE(YEAR(fpdate),MONTH(fpdate)+M462-1,DAY(fpdate)))&lt;&gt;DAY(fpdate),DATE(YEAR(fpdate),MONTH(fpdate)+M462,0),DATE(YEAR(fpdate),MONTH(fpdate)+M462-1,DAY(fpdate))))))</f>
        <v/>
      </c>
      <c r="O462" s="19" t="str">
        <f>IF(M462="","",IF(variable,IF(M462&lt;MortgageCalculator!$I$18*periods_per_year,start_rate,IF(MortgageCalculator!$I$22&gt;=0,MIN(MortgageCalculator!$I$19,start_rate+MortgageCalculator!$I$22*ROUNDUP((M462-MortgageCalculator!$I$18*periods_per_year)/MortgageCalculator!$I$21,0)),MAX(MortgageCalculator!$I$20,start_rate+MortgageCalculator!$I$22*ROUNDUP((M462-MortgageCalculator!$I$18*periods_per_year)/MortgageCalculator!$I$21,0)))),start_rate))</f>
        <v/>
      </c>
      <c r="P462" s="20" t="str">
        <f>IF(M462="","",ROUND((((1+O462/CP)^(CP/periods_per_year))-1)*S461,2))</f>
        <v/>
      </c>
      <c r="Q462" s="20" t="str">
        <f>IF(M462="","",IF(M462=nper,S461+P462,MIN(S461+P462,IF(O462=O461,Q461,ROUND(-PMT(((1+O462/CP)^(CP/periods_per_year))-1,nper-M462+1,S461),2)))))</f>
        <v/>
      </c>
      <c r="R462" s="20" t="str">
        <f t="shared" si="54"/>
        <v/>
      </c>
      <c r="S462" s="20" t="str">
        <f t="shared" si="55"/>
        <v/>
      </c>
    </row>
    <row r="463" spans="1:19" x14ac:dyDescent="0.2">
      <c r="A463" s="10" t="str">
        <f t="shared" si="48"/>
        <v/>
      </c>
      <c r="B463" s="11" t="str">
        <f t="shared" si="49"/>
        <v/>
      </c>
      <c r="C463" s="15" t="str">
        <f t="shared" si="50"/>
        <v/>
      </c>
      <c r="D463" s="12" t="str">
        <f>IF(A463="","",IF(variable,IF(OR(A463=1,A463&lt;$I$18*periods_per_year),start_rate,MIN($I$19,IF(MOD(A463-1,$I$21)=0,MAX($I$20,D462+$I$22),D462))),start_rate))</f>
        <v/>
      </c>
      <c r="E463" s="13" t="str">
        <f t="shared" si="51"/>
        <v/>
      </c>
      <c r="F463" s="13" t="str">
        <f>IF(A463="","",IF(A463=nper,J462+E463,MIN(J462+E463,IF(D463=D462,F462,IF($E$8="Acc Bi-Weekly",ROUND((-PMT(((1+D463/CP)^(CP/12))-1,(nper-A463+1)*12/26,J462))/2,2),IF($E$8="Acc Weekly",ROUND((-PMT(((1+D463/CP)^(CP/12))-1,(nper-A463+1)*12/52,J462))/4,2),ROUND(-PMT(((1+D463/CP)^(CP/periods_per_year))-1,nper-A463+1,J462),2)))))))</f>
        <v/>
      </c>
      <c r="G463" s="13" t="str">
        <f>IF(OR(A463="",A463&lt;$X$2),"",IF(J462&lt;=F463,0,IF(IF(AND(A463&gt;=$X$2,MOD(A463-$X$2,int)=0),$X$3,0)+F463&gt;=J462+E463,J462+E463-F463,IF(AND(A463&gt;=$X$2,MOD(A463-$X$2,int)=0),$X$3,0)+IF(IF(AND(A463&gt;=$X$2,MOD(A463-$X$2,int)=0),$X$3,0)+IF(MOD(A463-$X$6,periods_per_year)=0,$X$5,0)+F463&lt;J462+E463,IF(MOD(A463-$X$6,periods_per_year)=0,$X$5,0),J462+E463-IF(AND(A463&gt;=$X$2,MOD(A463-$X$2,int)=0),$X$3,0)-F463))))</f>
        <v/>
      </c>
      <c r="H463" s="14"/>
      <c r="I463" s="13" t="str">
        <f t="shared" si="52"/>
        <v/>
      </c>
      <c r="J463" s="13" t="str">
        <f t="shared" si="53"/>
        <v/>
      </c>
      <c r="M463" s="17" t="str">
        <f>IF(S462="","",IF(OR(M462&gt;=nper,ROUND(S462,2)&lt;=0),"",M462+1))</f>
        <v/>
      </c>
      <c r="N463" s="18" t="str">
        <f>IF(M463="","",IF(OR(periods_per_year=26,periods_per_year=52),IF(periods_per_year=26,IF(M463=1,fpdate,N462+14),IF(periods_per_year=52,IF(M463=1,fpdate,N462+7),"n/a")),IF(periods_per_year=24,DATE(YEAR(fpdate),MONTH(fpdate)+(M463-1)/2+IF(AND(DAY(fpdate)&gt;=15,MOD(M463,2)=0),1,0),IF(MOD(M463,2)=0,IF(DAY(fpdate)&gt;=15,DAY(fpdate)-14,DAY(fpdate)+14),DAY(fpdate))),IF(DAY(DATE(YEAR(fpdate),MONTH(fpdate)+M463-1,DAY(fpdate)))&lt;&gt;DAY(fpdate),DATE(YEAR(fpdate),MONTH(fpdate)+M463,0),DATE(YEAR(fpdate),MONTH(fpdate)+M463-1,DAY(fpdate))))))</f>
        <v/>
      </c>
      <c r="O463" s="19" t="str">
        <f>IF(M463="","",IF(variable,IF(M463&lt;MortgageCalculator!$I$18*periods_per_year,start_rate,IF(MortgageCalculator!$I$22&gt;=0,MIN(MortgageCalculator!$I$19,start_rate+MortgageCalculator!$I$22*ROUNDUP((M463-MortgageCalculator!$I$18*periods_per_year)/MortgageCalculator!$I$21,0)),MAX(MortgageCalculator!$I$20,start_rate+MortgageCalculator!$I$22*ROUNDUP((M463-MortgageCalculator!$I$18*periods_per_year)/MortgageCalculator!$I$21,0)))),start_rate))</f>
        <v/>
      </c>
      <c r="P463" s="20" t="str">
        <f>IF(M463="","",ROUND((((1+O463/CP)^(CP/periods_per_year))-1)*S462,2))</f>
        <v/>
      </c>
      <c r="Q463" s="20" t="str">
        <f>IF(M463="","",IF(M463=nper,S462+P463,MIN(S462+P463,IF(O463=O462,Q462,ROUND(-PMT(((1+O463/CP)^(CP/periods_per_year))-1,nper-M463+1,S462),2)))))</f>
        <v/>
      </c>
      <c r="R463" s="20" t="str">
        <f t="shared" si="54"/>
        <v/>
      </c>
      <c r="S463" s="20" t="str">
        <f t="shared" si="55"/>
        <v/>
      </c>
    </row>
    <row r="464" spans="1:19" x14ac:dyDescent="0.2">
      <c r="A464" s="10" t="str">
        <f t="shared" si="48"/>
        <v/>
      </c>
      <c r="B464" s="11" t="str">
        <f t="shared" si="49"/>
        <v/>
      </c>
      <c r="C464" s="15" t="str">
        <f t="shared" si="50"/>
        <v/>
      </c>
      <c r="D464" s="12" t="str">
        <f>IF(A464="","",IF(variable,IF(OR(A464=1,A464&lt;$I$18*periods_per_year),start_rate,MIN($I$19,IF(MOD(A464-1,$I$21)=0,MAX($I$20,D463+$I$22),D463))),start_rate))</f>
        <v/>
      </c>
      <c r="E464" s="13" t="str">
        <f t="shared" si="51"/>
        <v/>
      </c>
      <c r="F464" s="13" t="str">
        <f>IF(A464="","",IF(A464=nper,J463+E464,MIN(J463+E464,IF(D464=D463,F463,IF($E$8="Acc Bi-Weekly",ROUND((-PMT(((1+D464/CP)^(CP/12))-1,(nper-A464+1)*12/26,J463))/2,2),IF($E$8="Acc Weekly",ROUND((-PMT(((1+D464/CP)^(CP/12))-1,(nper-A464+1)*12/52,J463))/4,2),ROUND(-PMT(((1+D464/CP)^(CP/periods_per_year))-1,nper-A464+1,J463),2)))))))</f>
        <v/>
      </c>
      <c r="G464" s="13" t="str">
        <f>IF(OR(A464="",A464&lt;$X$2),"",IF(J463&lt;=F464,0,IF(IF(AND(A464&gt;=$X$2,MOD(A464-$X$2,int)=0),$X$3,0)+F464&gt;=J463+E464,J463+E464-F464,IF(AND(A464&gt;=$X$2,MOD(A464-$X$2,int)=0),$X$3,0)+IF(IF(AND(A464&gt;=$X$2,MOD(A464-$X$2,int)=0),$X$3,0)+IF(MOD(A464-$X$6,periods_per_year)=0,$X$5,0)+F464&lt;J463+E464,IF(MOD(A464-$X$6,periods_per_year)=0,$X$5,0),J463+E464-IF(AND(A464&gt;=$X$2,MOD(A464-$X$2,int)=0),$X$3,0)-F464))))</f>
        <v/>
      </c>
      <c r="H464" s="14"/>
      <c r="I464" s="13" t="str">
        <f t="shared" si="52"/>
        <v/>
      </c>
      <c r="J464" s="13" t="str">
        <f t="shared" si="53"/>
        <v/>
      </c>
      <c r="M464" s="17" t="str">
        <f>IF(S463="","",IF(OR(M463&gt;=nper,ROUND(S463,2)&lt;=0),"",M463+1))</f>
        <v/>
      </c>
      <c r="N464" s="18" t="str">
        <f>IF(M464="","",IF(OR(periods_per_year=26,periods_per_year=52),IF(periods_per_year=26,IF(M464=1,fpdate,N463+14),IF(periods_per_year=52,IF(M464=1,fpdate,N463+7),"n/a")),IF(periods_per_year=24,DATE(YEAR(fpdate),MONTH(fpdate)+(M464-1)/2+IF(AND(DAY(fpdate)&gt;=15,MOD(M464,2)=0),1,0),IF(MOD(M464,2)=0,IF(DAY(fpdate)&gt;=15,DAY(fpdate)-14,DAY(fpdate)+14),DAY(fpdate))),IF(DAY(DATE(YEAR(fpdate),MONTH(fpdate)+M464-1,DAY(fpdate)))&lt;&gt;DAY(fpdate),DATE(YEAR(fpdate),MONTH(fpdate)+M464,0),DATE(YEAR(fpdate),MONTH(fpdate)+M464-1,DAY(fpdate))))))</f>
        <v/>
      </c>
      <c r="O464" s="19" t="str">
        <f>IF(M464="","",IF(variable,IF(M464&lt;MortgageCalculator!$I$18*periods_per_year,start_rate,IF(MortgageCalculator!$I$22&gt;=0,MIN(MortgageCalculator!$I$19,start_rate+MortgageCalculator!$I$22*ROUNDUP((M464-MortgageCalculator!$I$18*periods_per_year)/MortgageCalculator!$I$21,0)),MAX(MortgageCalculator!$I$20,start_rate+MortgageCalculator!$I$22*ROUNDUP((M464-MortgageCalculator!$I$18*periods_per_year)/MortgageCalculator!$I$21,0)))),start_rate))</f>
        <v/>
      </c>
      <c r="P464" s="20" t="str">
        <f>IF(M464="","",ROUND((((1+O464/CP)^(CP/periods_per_year))-1)*S463,2))</f>
        <v/>
      </c>
      <c r="Q464" s="20" t="str">
        <f>IF(M464="","",IF(M464=nper,S463+P464,MIN(S463+P464,IF(O464=O463,Q463,ROUND(-PMT(((1+O464/CP)^(CP/periods_per_year))-1,nper-M464+1,S463),2)))))</f>
        <v/>
      </c>
      <c r="R464" s="20" t="str">
        <f t="shared" si="54"/>
        <v/>
      </c>
      <c r="S464" s="20" t="str">
        <f t="shared" si="55"/>
        <v/>
      </c>
    </row>
    <row r="465" spans="1:19" x14ac:dyDescent="0.2">
      <c r="A465" s="10" t="str">
        <f t="shared" si="48"/>
        <v/>
      </c>
      <c r="B465" s="11" t="str">
        <f t="shared" si="49"/>
        <v/>
      </c>
      <c r="C465" s="15" t="str">
        <f t="shared" si="50"/>
        <v/>
      </c>
      <c r="D465" s="12" t="str">
        <f>IF(A465="","",IF(variable,IF(OR(A465=1,A465&lt;$I$18*periods_per_year),start_rate,MIN($I$19,IF(MOD(A465-1,$I$21)=0,MAX($I$20,D464+$I$22),D464))),start_rate))</f>
        <v/>
      </c>
      <c r="E465" s="13" t="str">
        <f t="shared" si="51"/>
        <v/>
      </c>
      <c r="F465" s="13" t="str">
        <f>IF(A465="","",IF(A465=nper,J464+E465,MIN(J464+E465,IF(D465=D464,F464,IF($E$8="Acc Bi-Weekly",ROUND((-PMT(((1+D465/CP)^(CP/12))-1,(nper-A465+1)*12/26,J464))/2,2),IF($E$8="Acc Weekly",ROUND((-PMT(((1+D465/CP)^(CP/12))-1,(nper-A465+1)*12/52,J464))/4,2),ROUND(-PMT(((1+D465/CP)^(CP/periods_per_year))-1,nper-A465+1,J464),2)))))))</f>
        <v/>
      </c>
      <c r="G465" s="13" t="str">
        <f>IF(OR(A465="",A465&lt;$X$2),"",IF(J464&lt;=F465,0,IF(IF(AND(A465&gt;=$X$2,MOD(A465-$X$2,int)=0),$X$3,0)+F465&gt;=J464+E465,J464+E465-F465,IF(AND(A465&gt;=$X$2,MOD(A465-$X$2,int)=0),$X$3,0)+IF(IF(AND(A465&gt;=$X$2,MOD(A465-$X$2,int)=0),$X$3,0)+IF(MOD(A465-$X$6,periods_per_year)=0,$X$5,0)+F465&lt;J464+E465,IF(MOD(A465-$X$6,periods_per_year)=0,$X$5,0),J464+E465-IF(AND(A465&gt;=$X$2,MOD(A465-$X$2,int)=0),$X$3,0)-F465))))</f>
        <v/>
      </c>
      <c r="H465" s="14"/>
      <c r="I465" s="13" t="str">
        <f t="shared" si="52"/>
        <v/>
      </c>
      <c r="J465" s="13" t="str">
        <f t="shared" si="53"/>
        <v/>
      </c>
      <c r="M465" s="17" t="str">
        <f>IF(S464="","",IF(OR(M464&gt;=nper,ROUND(S464,2)&lt;=0),"",M464+1))</f>
        <v/>
      </c>
      <c r="N465" s="18" t="str">
        <f>IF(M465="","",IF(OR(periods_per_year=26,periods_per_year=52),IF(periods_per_year=26,IF(M465=1,fpdate,N464+14),IF(periods_per_year=52,IF(M465=1,fpdate,N464+7),"n/a")),IF(periods_per_year=24,DATE(YEAR(fpdate),MONTH(fpdate)+(M465-1)/2+IF(AND(DAY(fpdate)&gt;=15,MOD(M465,2)=0),1,0),IF(MOD(M465,2)=0,IF(DAY(fpdate)&gt;=15,DAY(fpdate)-14,DAY(fpdate)+14),DAY(fpdate))),IF(DAY(DATE(YEAR(fpdate),MONTH(fpdate)+M465-1,DAY(fpdate)))&lt;&gt;DAY(fpdate),DATE(YEAR(fpdate),MONTH(fpdate)+M465,0),DATE(YEAR(fpdate),MONTH(fpdate)+M465-1,DAY(fpdate))))))</f>
        <v/>
      </c>
      <c r="O465" s="19" t="str">
        <f>IF(M465="","",IF(variable,IF(M465&lt;MortgageCalculator!$I$18*periods_per_year,start_rate,IF(MortgageCalculator!$I$22&gt;=0,MIN(MortgageCalculator!$I$19,start_rate+MortgageCalculator!$I$22*ROUNDUP((M465-MortgageCalculator!$I$18*periods_per_year)/MortgageCalculator!$I$21,0)),MAX(MortgageCalculator!$I$20,start_rate+MortgageCalculator!$I$22*ROUNDUP((M465-MortgageCalculator!$I$18*periods_per_year)/MortgageCalculator!$I$21,0)))),start_rate))</f>
        <v/>
      </c>
      <c r="P465" s="20" t="str">
        <f>IF(M465="","",ROUND((((1+O465/CP)^(CP/periods_per_year))-1)*S464,2))</f>
        <v/>
      </c>
      <c r="Q465" s="20" t="str">
        <f>IF(M465="","",IF(M465=nper,S464+P465,MIN(S464+P465,IF(O465=O464,Q464,ROUND(-PMT(((1+O465/CP)^(CP/periods_per_year))-1,nper-M465+1,S464),2)))))</f>
        <v/>
      </c>
      <c r="R465" s="20" t="str">
        <f t="shared" si="54"/>
        <v/>
      </c>
      <c r="S465" s="20" t="str">
        <f t="shared" si="55"/>
        <v/>
      </c>
    </row>
    <row r="466" spans="1:19" x14ac:dyDescent="0.2">
      <c r="A466" s="10" t="str">
        <f t="shared" si="48"/>
        <v/>
      </c>
      <c r="B466" s="11" t="str">
        <f t="shared" si="49"/>
        <v/>
      </c>
      <c r="C466" s="15" t="str">
        <f t="shared" si="50"/>
        <v/>
      </c>
      <c r="D466" s="12" t="str">
        <f>IF(A466="","",IF(variable,IF(OR(A466=1,A466&lt;$I$18*periods_per_year),start_rate,MIN($I$19,IF(MOD(A466-1,$I$21)=0,MAX($I$20,D465+$I$22),D465))),start_rate))</f>
        <v/>
      </c>
      <c r="E466" s="13" t="str">
        <f t="shared" si="51"/>
        <v/>
      </c>
      <c r="F466" s="13" t="str">
        <f>IF(A466="","",IF(A466=nper,J465+E466,MIN(J465+E466,IF(D466=D465,F465,IF($E$8="Acc Bi-Weekly",ROUND((-PMT(((1+D466/CP)^(CP/12))-1,(nper-A466+1)*12/26,J465))/2,2),IF($E$8="Acc Weekly",ROUND((-PMT(((1+D466/CP)^(CP/12))-1,(nper-A466+1)*12/52,J465))/4,2),ROUND(-PMT(((1+D466/CP)^(CP/periods_per_year))-1,nper-A466+1,J465),2)))))))</f>
        <v/>
      </c>
      <c r="G466" s="13" t="str">
        <f>IF(OR(A466="",A466&lt;$X$2),"",IF(J465&lt;=F466,0,IF(IF(AND(A466&gt;=$X$2,MOD(A466-$X$2,int)=0),$X$3,0)+F466&gt;=J465+E466,J465+E466-F466,IF(AND(A466&gt;=$X$2,MOD(A466-$X$2,int)=0),$X$3,0)+IF(IF(AND(A466&gt;=$X$2,MOD(A466-$X$2,int)=0),$X$3,0)+IF(MOD(A466-$X$6,periods_per_year)=0,$X$5,0)+F466&lt;J465+E466,IF(MOD(A466-$X$6,periods_per_year)=0,$X$5,0),J465+E466-IF(AND(A466&gt;=$X$2,MOD(A466-$X$2,int)=0),$X$3,0)-F466))))</f>
        <v/>
      </c>
      <c r="H466" s="14"/>
      <c r="I466" s="13" t="str">
        <f t="shared" si="52"/>
        <v/>
      </c>
      <c r="J466" s="13" t="str">
        <f t="shared" si="53"/>
        <v/>
      </c>
      <c r="M466" s="17" t="str">
        <f>IF(S465="","",IF(OR(M465&gt;=nper,ROUND(S465,2)&lt;=0),"",M465+1))</f>
        <v/>
      </c>
      <c r="N466" s="18" t="str">
        <f>IF(M466="","",IF(OR(periods_per_year=26,periods_per_year=52),IF(periods_per_year=26,IF(M466=1,fpdate,N465+14),IF(periods_per_year=52,IF(M466=1,fpdate,N465+7),"n/a")),IF(periods_per_year=24,DATE(YEAR(fpdate),MONTH(fpdate)+(M466-1)/2+IF(AND(DAY(fpdate)&gt;=15,MOD(M466,2)=0),1,0),IF(MOD(M466,2)=0,IF(DAY(fpdate)&gt;=15,DAY(fpdate)-14,DAY(fpdate)+14),DAY(fpdate))),IF(DAY(DATE(YEAR(fpdate),MONTH(fpdate)+M466-1,DAY(fpdate)))&lt;&gt;DAY(fpdate),DATE(YEAR(fpdate),MONTH(fpdate)+M466,0),DATE(YEAR(fpdate),MONTH(fpdate)+M466-1,DAY(fpdate))))))</f>
        <v/>
      </c>
      <c r="O466" s="19" t="str">
        <f>IF(M466="","",IF(variable,IF(M466&lt;MortgageCalculator!$I$18*periods_per_year,start_rate,IF(MortgageCalculator!$I$22&gt;=0,MIN(MortgageCalculator!$I$19,start_rate+MortgageCalculator!$I$22*ROUNDUP((M466-MortgageCalculator!$I$18*periods_per_year)/MortgageCalculator!$I$21,0)),MAX(MortgageCalculator!$I$20,start_rate+MortgageCalculator!$I$22*ROUNDUP((M466-MortgageCalculator!$I$18*periods_per_year)/MortgageCalculator!$I$21,0)))),start_rate))</f>
        <v/>
      </c>
      <c r="P466" s="20" t="str">
        <f>IF(M466="","",ROUND((((1+O466/CP)^(CP/periods_per_year))-1)*S465,2))</f>
        <v/>
      </c>
      <c r="Q466" s="20" t="str">
        <f>IF(M466="","",IF(M466=nper,S465+P466,MIN(S465+P466,IF(O466=O465,Q465,ROUND(-PMT(((1+O466/CP)^(CP/periods_per_year))-1,nper-M466+1,S465),2)))))</f>
        <v/>
      </c>
      <c r="R466" s="20" t="str">
        <f t="shared" si="54"/>
        <v/>
      </c>
      <c r="S466" s="20" t="str">
        <f t="shared" si="55"/>
        <v/>
      </c>
    </row>
    <row r="467" spans="1:19" x14ac:dyDescent="0.2">
      <c r="A467" s="10" t="str">
        <f t="shared" si="48"/>
        <v/>
      </c>
      <c r="B467" s="11" t="str">
        <f t="shared" si="49"/>
        <v/>
      </c>
      <c r="C467" s="15" t="str">
        <f t="shared" si="50"/>
        <v/>
      </c>
      <c r="D467" s="12" t="str">
        <f>IF(A467="","",IF(variable,IF(OR(A467=1,A467&lt;$I$18*periods_per_year),start_rate,MIN($I$19,IF(MOD(A467-1,$I$21)=0,MAX($I$20,D466+$I$22),D466))),start_rate))</f>
        <v/>
      </c>
      <c r="E467" s="13" t="str">
        <f t="shared" si="51"/>
        <v/>
      </c>
      <c r="F467" s="13" t="str">
        <f>IF(A467="","",IF(A467=nper,J466+E467,MIN(J466+E467,IF(D467=D466,F466,IF($E$8="Acc Bi-Weekly",ROUND((-PMT(((1+D467/CP)^(CP/12))-1,(nper-A467+1)*12/26,J466))/2,2),IF($E$8="Acc Weekly",ROUND((-PMT(((1+D467/CP)^(CP/12))-1,(nper-A467+1)*12/52,J466))/4,2),ROUND(-PMT(((1+D467/CP)^(CP/periods_per_year))-1,nper-A467+1,J466),2)))))))</f>
        <v/>
      </c>
      <c r="G467" s="13" t="str">
        <f>IF(OR(A467="",A467&lt;$X$2),"",IF(J466&lt;=F467,0,IF(IF(AND(A467&gt;=$X$2,MOD(A467-$X$2,int)=0),$X$3,0)+F467&gt;=J466+E467,J466+E467-F467,IF(AND(A467&gt;=$X$2,MOD(A467-$X$2,int)=0),$X$3,0)+IF(IF(AND(A467&gt;=$X$2,MOD(A467-$X$2,int)=0),$X$3,0)+IF(MOD(A467-$X$6,periods_per_year)=0,$X$5,0)+F467&lt;J466+E467,IF(MOD(A467-$X$6,periods_per_year)=0,$X$5,0),J466+E467-IF(AND(A467&gt;=$X$2,MOD(A467-$X$2,int)=0),$X$3,0)-F467))))</f>
        <v/>
      </c>
      <c r="H467" s="14"/>
      <c r="I467" s="13" t="str">
        <f t="shared" si="52"/>
        <v/>
      </c>
      <c r="J467" s="13" t="str">
        <f t="shared" si="53"/>
        <v/>
      </c>
      <c r="M467" s="17" t="str">
        <f>IF(S466="","",IF(OR(M466&gt;=nper,ROUND(S466,2)&lt;=0),"",M466+1))</f>
        <v/>
      </c>
      <c r="N467" s="18" t="str">
        <f>IF(M467="","",IF(OR(periods_per_year=26,periods_per_year=52),IF(periods_per_year=26,IF(M467=1,fpdate,N466+14),IF(periods_per_year=52,IF(M467=1,fpdate,N466+7),"n/a")),IF(periods_per_year=24,DATE(YEAR(fpdate),MONTH(fpdate)+(M467-1)/2+IF(AND(DAY(fpdate)&gt;=15,MOD(M467,2)=0),1,0),IF(MOD(M467,2)=0,IF(DAY(fpdate)&gt;=15,DAY(fpdate)-14,DAY(fpdate)+14),DAY(fpdate))),IF(DAY(DATE(YEAR(fpdate),MONTH(fpdate)+M467-1,DAY(fpdate)))&lt;&gt;DAY(fpdate),DATE(YEAR(fpdate),MONTH(fpdate)+M467,0),DATE(YEAR(fpdate),MONTH(fpdate)+M467-1,DAY(fpdate))))))</f>
        <v/>
      </c>
      <c r="O467" s="19" t="str">
        <f>IF(M467="","",IF(variable,IF(M467&lt;MortgageCalculator!$I$18*periods_per_year,start_rate,IF(MortgageCalculator!$I$22&gt;=0,MIN(MortgageCalculator!$I$19,start_rate+MortgageCalculator!$I$22*ROUNDUP((M467-MortgageCalculator!$I$18*periods_per_year)/MortgageCalculator!$I$21,0)),MAX(MortgageCalculator!$I$20,start_rate+MortgageCalculator!$I$22*ROUNDUP((M467-MortgageCalculator!$I$18*periods_per_year)/MortgageCalculator!$I$21,0)))),start_rate))</f>
        <v/>
      </c>
      <c r="P467" s="20" t="str">
        <f>IF(M467="","",ROUND((((1+O467/CP)^(CP/periods_per_year))-1)*S466,2))</f>
        <v/>
      </c>
      <c r="Q467" s="20" t="str">
        <f>IF(M467="","",IF(M467=nper,S466+P467,MIN(S466+P467,IF(O467=O466,Q466,ROUND(-PMT(((1+O467/CP)^(CP/periods_per_year))-1,nper-M467+1,S466),2)))))</f>
        <v/>
      </c>
      <c r="R467" s="20" t="str">
        <f t="shared" si="54"/>
        <v/>
      </c>
      <c r="S467" s="20" t="str">
        <f t="shared" si="55"/>
        <v/>
      </c>
    </row>
    <row r="468" spans="1:19" x14ac:dyDescent="0.2">
      <c r="A468" s="10" t="str">
        <f t="shared" si="48"/>
        <v/>
      </c>
      <c r="B468" s="11" t="str">
        <f t="shared" si="49"/>
        <v/>
      </c>
      <c r="C468" s="15" t="str">
        <f t="shared" si="50"/>
        <v/>
      </c>
      <c r="D468" s="12" t="str">
        <f>IF(A468="","",IF(variable,IF(OR(A468=1,A468&lt;$I$18*periods_per_year),start_rate,MIN($I$19,IF(MOD(A468-1,$I$21)=0,MAX($I$20,D467+$I$22),D467))),start_rate))</f>
        <v/>
      </c>
      <c r="E468" s="13" t="str">
        <f t="shared" si="51"/>
        <v/>
      </c>
      <c r="F468" s="13" t="str">
        <f>IF(A468="","",IF(A468=nper,J467+E468,MIN(J467+E468,IF(D468=D467,F467,IF($E$8="Acc Bi-Weekly",ROUND((-PMT(((1+D468/CP)^(CP/12))-1,(nper-A468+1)*12/26,J467))/2,2),IF($E$8="Acc Weekly",ROUND((-PMT(((1+D468/CP)^(CP/12))-1,(nper-A468+1)*12/52,J467))/4,2),ROUND(-PMT(((1+D468/CP)^(CP/periods_per_year))-1,nper-A468+1,J467),2)))))))</f>
        <v/>
      </c>
      <c r="G468" s="13" t="str">
        <f>IF(OR(A468="",A468&lt;$X$2),"",IF(J467&lt;=F468,0,IF(IF(AND(A468&gt;=$X$2,MOD(A468-$X$2,int)=0),$X$3,0)+F468&gt;=J467+E468,J467+E468-F468,IF(AND(A468&gt;=$X$2,MOD(A468-$X$2,int)=0),$X$3,0)+IF(IF(AND(A468&gt;=$X$2,MOD(A468-$X$2,int)=0),$X$3,0)+IF(MOD(A468-$X$6,periods_per_year)=0,$X$5,0)+F468&lt;J467+E468,IF(MOD(A468-$X$6,periods_per_year)=0,$X$5,0),J467+E468-IF(AND(A468&gt;=$X$2,MOD(A468-$X$2,int)=0),$X$3,0)-F468))))</f>
        <v/>
      </c>
      <c r="H468" s="14"/>
      <c r="I468" s="13" t="str">
        <f t="shared" si="52"/>
        <v/>
      </c>
      <c r="J468" s="13" t="str">
        <f t="shared" si="53"/>
        <v/>
      </c>
      <c r="M468" s="17" t="str">
        <f>IF(S467="","",IF(OR(M467&gt;=nper,ROUND(S467,2)&lt;=0),"",M467+1))</f>
        <v/>
      </c>
      <c r="N468" s="18" t="str">
        <f>IF(M468="","",IF(OR(periods_per_year=26,periods_per_year=52),IF(periods_per_year=26,IF(M468=1,fpdate,N467+14),IF(periods_per_year=52,IF(M468=1,fpdate,N467+7),"n/a")),IF(periods_per_year=24,DATE(YEAR(fpdate),MONTH(fpdate)+(M468-1)/2+IF(AND(DAY(fpdate)&gt;=15,MOD(M468,2)=0),1,0),IF(MOD(M468,2)=0,IF(DAY(fpdate)&gt;=15,DAY(fpdate)-14,DAY(fpdate)+14),DAY(fpdate))),IF(DAY(DATE(YEAR(fpdate),MONTH(fpdate)+M468-1,DAY(fpdate)))&lt;&gt;DAY(fpdate),DATE(YEAR(fpdate),MONTH(fpdate)+M468,0),DATE(YEAR(fpdate),MONTH(fpdate)+M468-1,DAY(fpdate))))))</f>
        <v/>
      </c>
      <c r="O468" s="19" t="str">
        <f>IF(M468="","",IF(variable,IF(M468&lt;MortgageCalculator!$I$18*periods_per_year,start_rate,IF(MortgageCalculator!$I$22&gt;=0,MIN(MortgageCalculator!$I$19,start_rate+MortgageCalculator!$I$22*ROUNDUP((M468-MortgageCalculator!$I$18*periods_per_year)/MortgageCalculator!$I$21,0)),MAX(MortgageCalculator!$I$20,start_rate+MortgageCalculator!$I$22*ROUNDUP((M468-MortgageCalculator!$I$18*periods_per_year)/MortgageCalculator!$I$21,0)))),start_rate))</f>
        <v/>
      </c>
      <c r="P468" s="20" t="str">
        <f>IF(M468="","",ROUND((((1+O468/CP)^(CP/periods_per_year))-1)*S467,2))</f>
        <v/>
      </c>
      <c r="Q468" s="20" t="str">
        <f>IF(M468="","",IF(M468=nper,S467+P468,MIN(S467+P468,IF(O468=O467,Q467,ROUND(-PMT(((1+O468/CP)^(CP/periods_per_year))-1,nper-M468+1,S467),2)))))</f>
        <v/>
      </c>
      <c r="R468" s="20" t="str">
        <f t="shared" si="54"/>
        <v/>
      </c>
      <c r="S468" s="20" t="str">
        <f t="shared" si="55"/>
        <v/>
      </c>
    </row>
    <row r="469" spans="1:19" x14ac:dyDescent="0.2">
      <c r="A469" s="10" t="str">
        <f t="shared" si="48"/>
        <v/>
      </c>
      <c r="B469" s="11" t="str">
        <f t="shared" si="49"/>
        <v/>
      </c>
      <c r="C469" s="15" t="str">
        <f t="shared" si="50"/>
        <v/>
      </c>
      <c r="D469" s="12" t="str">
        <f>IF(A469="","",IF(variable,IF(OR(A469=1,A469&lt;$I$18*periods_per_year),start_rate,MIN($I$19,IF(MOD(A469-1,$I$21)=0,MAX($I$20,D468+$I$22),D468))),start_rate))</f>
        <v/>
      </c>
      <c r="E469" s="13" t="str">
        <f t="shared" si="51"/>
        <v/>
      </c>
      <c r="F469" s="13" t="str">
        <f>IF(A469="","",IF(A469=nper,J468+E469,MIN(J468+E469,IF(D469=D468,F468,IF($E$8="Acc Bi-Weekly",ROUND((-PMT(((1+D469/CP)^(CP/12))-1,(nper-A469+1)*12/26,J468))/2,2),IF($E$8="Acc Weekly",ROUND((-PMT(((1+D469/CP)^(CP/12))-1,(nper-A469+1)*12/52,J468))/4,2),ROUND(-PMT(((1+D469/CP)^(CP/periods_per_year))-1,nper-A469+1,J468),2)))))))</f>
        <v/>
      </c>
      <c r="G469" s="13" t="str">
        <f>IF(OR(A469="",A469&lt;$X$2),"",IF(J468&lt;=F469,0,IF(IF(AND(A469&gt;=$X$2,MOD(A469-$X$2,int)=0),$X$3,0)+F469&gt;=J468+E469,J468+E469-F469,IF(AND(A469&gt;=$X$2,MOD(A469-$X$2,int)=0),$X$3,0)+IF(IF(AND(A469&gt;=$X$2,MOD(A469-$X$2,int)=0),$X$3,0)+IF(MOD(A469-$X$6,periods_per_year)=0,$X$5,0)+F469&lt;J468+E469,IF(MOD(A469-$X$6,periods_per_year)=0,$X$5,0),J468+E469-IF(AND(A469&gt;=$X$2,MOD(A469-$X$2,int)=0),$X$3,0)-F469))))</f>
        <v/>
      </c>
      <c r="H469" s="14"/>
      <c r="I469" s="13" t="str">
        <f t="shared" si="52"/>
        <v/>
      </c>
      <c r="J469" s="13" t="str">
        <f t="shared" si="53"/>
        <v/>
      </c>
      <c r="M469" s="17" t="str">
        <f>IF(S468="","",IF(OR(M468&gt;=nper,ROUND(S468,2)&lt;=0),"",M468+1))</f>
        <v/>
      </c>
      <c r="N469" s="18" t="str">
        <f>IF(M469="","",IF(OR(periods_per_year=26,periods_per_year=52),IF(periods_per_year=26,IF(M469=1,fpdate,N468+14),IF(periods_per_year=52,IF(M469=1,fpdate,N468+7),"n/a")),IF(periods_per_year=24,DATE(YEAR(fpdate),MONTH(fpdate)+(M469-1)/2+IF(AND(DAY(fpdate)&gt;=15,MOD(M469,2)=0),1,0),IF(MOD(M469,2)=0,IF(DAY(fpdate)&gt;=15,DAY(fpdate)-14,DAY(fpdate)+14),DAY(fpdate))),IF(DAY(DATE(YEAR(fpdate),MONTH(fpdate)+M469-1,DAY(fpdate)))&lt;&gt;DAY(fpdate),DATE(YEAR(fpdate),MONTH(fpdate)+M469,0),DATE(YEAR(fpdate),MONTH(fpdate)+M469-1,DAY(fpdate))))))</f>
        <v/>
      </c>
      <c r="O469" s="19" t="str">
        <f>IF(M469="","",IF(variable,IF(M469&lt;MortgageCalculator!$I$18*periods_per_year,start_rate,IF(MortgageCalculator!$I$22&gt;=0,MIN(MortgageCalculator!$I$19,start_rate+MortgageCalculator!$I$22*ROUNDUP((M469-MortgageCalculator!$I$18*periods_per_year)/MortgageCalculator!$I$21,0)),MAX(MortgageCalculator!$I$20,start_rate+MortgageCalculator!$I$22*ROUNDUP((M469-MortgageCalculator!$I$18*periods_per_year)/MortgageCalculator!$I$21,0)))),start_rate))</f>
        <v/>
      </c>
      <c r="P469" s="20" t="str">
        <f>IF(M469="","",ROUND((((1+O469/CP)^(CP/periods_per_year))-1)*S468,2))</f>
        <v/>
      </c>
      <c r="Q469" s="20" t="str">
        <f>IF(M469="","",IF(M469=nper,S468+P469,MIN(S468+P469,IF(O469=O468,Q468,ROUND(-PMT(((1+O469/CP)^(CP/periods_per_year))-1,nper-M469+1,S468),2)))))</f>
        <v/>
      </c>
      <c r="R469" s="20" t="str">
        <f t="shared" si="54"/>
        <v/>
      </c>
      <c r="S469" s="20" t="str">
        <f t="shared" si="55"/>
        <v/>
      </c>
    </row>
    <row r="470" spans="1:19" x14ac:dyDescent="0.2">
      <c r="A470" s="10" t="str">
        <f t="shared" si="48"/>
        <v/>
      </c>
      <c r="B470" s="11" t="str">
        <f t="shared" si="49"/>
        <v/>
      </c>
      <c r="C470" s="15" t="str">
        <f t="shared" si="50"/>
        <v/>
      </c>
      <c r="D470" s="12" t="str">
        <f>IF(A470="","",IF(variable,IF(OR(A470=1,A470&lt;$I$18*periods_per_year),start_rate,MIN($I$19,IF(MOD(A470-1,$I$21)=0,MAX($I$20,D469+$I$22),D469))),start_rate))</f>
        <v/>
      </c>
      <c r="E470" s="13" t="str">
        <f t="shared" si="51"/>
        <v/>
      </c>
      <c r="F470" s="13" t="str">
        <f>IF(A470="","",IF(A470=nper,J469+E470,MIN(J469+E470,IF(D470=D469,F469,IF($E$8="Acc Bi-Weekly",ROUND((-PMT(((1+D470/CP)^(CP/12))-1,(nper-A470+1)*12/26,J469))/2,2),IF($E$8="Acc Weekly",ROUND((-PMT(((1+D470/CP)^(CP/12))-1,(nper-A470+1)*12/52,J469))/4,2),ROUND(-PMT(((1+D470/CP)^(CP/periods_per_year))-1,nper-A470+1,J469),2)))))))</f>
        <v/>
      </c>
      <c r="G470" s="13" t="str">
        <f>IF(OR(A470="",A470&lt;$X$2),"",IF(J469&lt;=F470,0,IF(IF(AND(A470&gt;=$X$2,MOD(A470-$X$2,int)=0),$X$3,0)+F470&gt;=J469+E470,J469+E470-F470,IF(AND(A470&gt;=$X$2,MOD(A470-$X$2,int)=0),$X$3,0)+IF(IF(AND(A470&gt;=$X$2,MOD(A470-$X$2,int)=0),$X$3,0)+IF(MOD(A470-$X$6,periods_per_year)=0,$X$5,0)+F470&lt;J469+E470,IF(MOD(A470-$X$6,periods_per_year)=0,$X$5,0),J469+E470-IF(AND(A470&gt;=$X$2,MOD(A470-$X$2,int)=0),$X$3,0)-F470))))</f>
        <v/>
      </c>
      <c r="H470" s="14"/>
      <c r="I470" s="13" t="str">
        <f t="shared" si="52"/>
        <v/>
      </c>
      <c r="J470" s="13" t="str">
        <f t="shared" si="53"/>
        <v/>
      </c>
      <c r="M470" s="17" t="str">
        <f>IF(S469="","",IF(OR(M469&gt;=nper,ROUND(S469,2)&lt;=0),"",M469+1))</f>
        <v/>
      </c>
      <c r="N470" s="18" t="str">
        <f>IF(M470="","",IF(OR(periods_per_year=26,periods_per_year=52),IF(periods_per_year=26,IF(M470=1,fpdate,N469+14),IF(periods_per_year=52,IF(M470=1,fpdate,N469+7),"n/a")),IF(periods_per_year=24,DATE(YEAR(fpdate),MONTH(fpdate)+(M470-1)/2+IF(AND(DAY(fpdate)&gt;=15,MOD(M470,2)=0),1,0),IF(MOD(M470,2)=0,IF(DAY(fpdate)&gt;=15,DAY(fpdate)-14,DAY(fpdate)+14),DAY(fpdate))),IF(DAY(DATE(YEAR(fpdate),MONTH(fpdate)+M470-1,DAY(fpdate)))&lt;&gt;DAY(fpdate),DATE(YEAR(fpdate),MONTH(fpdate)+M470,0),DATE(YEAR(fpdate),MONTH(fpdate)+M470-1,DAY(fpdate))))))</f>
        <v/>
      </c>
      <c r="O470" s="19" t="str">
        <f>IF(M470="","",IF(variable,IF(M470&lt;MortgageCalculator!$I$18*periods_per_year,start_rate,IF(MortgageCalculator!$I$22&gt;=0,MIN(MortgageCalculator!$I$19,start_rate+MortgageCalculator!$I$22*ROUNDUP((M470-MortgageCalculator!$I$18*periods_per_year)/MortgageCalculator!$I$21,0)),MAX(MortgageCalculator!$I$20,start_rate+MortgageCalculator!$I$22*ROUNDUP((M470-MortgageCalculator!$I$18*periods_per_year)/MortgageCalculator!$I$21,0)))),start_rate))</f>
        <v/>
      </c>
      <c r="P470" s="20" t="str">
        <f>IF(M470="","",ROUND((((1+O470/CP)^(CP/periods_per_year))-1)*S469,2))</f>
        <v/>
      </c>
      <c r="Q470" s="20" t="str">
        <f>IF(M470="","",IF(M470=nper,S469+P470,MIN(S469+P470,IF(O470=O469,Q469,ROUND(-PMT(((1+O470/CP)^(CP/periods_per_year))-1,nper-M470+1,S469),2)))))</f>
        <v/>
      </c>
      <c r="R470" s="20" t="str">
        <f t="shared" si="54"/>
        <v/>
      </c>
      <c r="S470" s="20" t="str">
        <f t="shared" si="55"/>
        <v/>
      </c>
    </row>
    <row r="471" spans="1:19" x14ac:dyDescent="0.2">
      <c r="A471" s="10" t="str">
        <f t="shared" si="48"/>
        <v/>
      </c>
      <c r="B471" s="11" t="str">
        <f t="shared" si="49"/>
        <v/>
      </c>
      <c r="C471" s="15" t="str">
        <f t="shared" si="50"/>
        <v/>
      </c>
      <c r="D471" s="12" t="str">
        <f>IF(A471="","",IF(variable,IF(OR(A471=1,A471&lt;$I$18*periods_per_year),start_rate,MIN($I$19,IF(MOD(A471-1,$I$21)=0,MAX($I$20,D470+$I$22),D470))),start_rate))</f>
        <v/>
      </c>
      <c r="E471" s="13" t="str">
        <f t="shared" si="51"/>
        <v/>
      </c>
      <c r="F471" s="13" t="str">
        <f>IF(A471="","",IF(A471=nper,J470+E471,MIN(J470+E471,IF(D471=D470,F470,IF($E$8="Acc Bi-Weekly",ROUND((-PMT(((1+D471/CP)^(CP/12))-1,(nper-A471+1)*12/26,J470))/2,2),IF($E$8="Acc Weekly",ROUND((-PMT(((1+D471/CP)^(CP/12))-1,(nper-A471+1)*12/52,J470))/4,2),ROUND(-PMT(((1+D471/CP)^(CP/periods_per_year))-1,nper-A471+1,J470),2)))))))</f>
        <v/>
      </c>
      <c r="G471" s="13" t="str">
        <f>IF(OR(A471="",A471&lt;$X$2),"",IF(J470&lt;=F471,0,IF(IF(AND(A471&gt;=$X$2,MOD(A471-$X$2,int)=0),$X$3,0)+F471&gt;=J470+E471,J470+E471-F471,IF(AND(A471&gt;=$X$2,MOD(A471-$X$2,int)=0),$X$3,0)+IF(IF(AND(A471&gt;=$X$2,MOD(A471-$X$2,int)=0),$X$3,0)+IF(MOD(A471-$X$6,periods_per_year)=0,$X$5,0)+F471&lt;J470+E471,IF(MOD(A471-$X$6,periods_per_year)=0,$X$5,0),J470+E471-IF(AND(A471&gt;=$X$2,MOD(A471-$X$2,int)=0),$X$3,0)-F471))))</f>
        <v/>
      </c>
      <c r="H471" s="14"/>
      <c r="I471" s="13" t="str">
        <f t="shared" si="52"/>
        <v/>
      </c>
      <c r="J471" s="13" t="str">
        <f t="shared" si="53"/>
        <v/>
      </c>
      <c r="M471" s="17" t="str">
        <f>IF(S470="","",IF(OR(M470&gt;=nper,ROUND(S470,2)&lt;=0),"",M470+1))</f>
        <v/>
      </c>
      <c r="N471" s="18" t="str">
        <f>IF(M471="","",IF(OR(periods_per_year=26,periods_per_year=52),IF(periods_per_year=26,IF(M471=1,fpdate,N470+14),IF(periods_per_year=52,IF(M471=1,fpdate,N470+7),"n/a")),IF(periods_per_year=24,DATE(YEAR(fpdate),MONTH(fpdate)+(M471-1)/2+IF(AND(DAY(fpdate)&gt;=15,MOD(M471,2)=0),1,0),IF(MOD(M471,2)=0,IF(DAY(fpdate)&gt;=15,DAY(fpdate)-14,DAY(fpdate)+14),DAY(fpdate))),IF(DAY(DATE(YEAR(fpdate),MONTH(fpdate)+M471-1,DAY(fpdate)))&lt;&gt;DAY(fpdate),DATE(YEAR(fpdate),MONTH(fpdate)+M471,0),DATE(YEAR(fpdate),MONTH(fpdate)+M471-1,DAY(fpdate))))))</f>
        <v/>
      </c>
      <c r="O471" s="19" t="str">
        <f>IF(M471="","",IF(variable,IF(M471&lt;MortgageCalculator!$I$18*periods_per_year,start_rate,IF(MortgageCalculator!$I$22&gt;=0,MIN(MortgageCalculator!$I$19,start_rate+MortgageCalculator!$I$22*ROUNDUP((M471-MortgageCalculator!$I$18*periods_per_year)/MortgageCalculator!$I$21,0)),MAX(MortgageCalculator!$I$20,start_rate+MortgageCalculator!$I$22*ROUNDUP((M471-MortgageCalculator!$I$18*periods_per_year)/MortgageCalculator!$I$21,0)))),start_rate))</f>
        <v/>
      </c>
      <c r="P471" s="20" t="str">
        <f>IF(M471="","",ROUND((((1+O471/CP)^(CP/periods_per_year))-1)*S470,2))</f>
        <v/>
      </c>
      <c r="Q471" s="20" t="str">
        <f>IF(M471="","",IF(M471=nper,S470+P471,MIN(S470+P471,IF(O471=O470,Q470,ROUND(-PMT(((1+O471/CP)^(CP/periods_per_year))-1,nper-M471+1,S470),2)))))</f>
        <v/>
      </c>
      <c r="R471" s="20" t="str">
        <f t="shared" si="54"/>
        <v/>
      </c>
      <c r="S471" s="20" t="str">
        <f t="shared" si="55"/>
        <v/>
      </c>
    </row>
    <row r="472" spans="1:19" x14ac:dyDescent="0.2">
      <c r="A472" s="10" t="str">
        <f t="shared" si="48"/>
        <v/>
      </c>
      <c r="B472" s="11" t="str">
        <f t="shared" si="49"/>
        <v/>
      </c>
      <c r="C472" s="15" t="str">
        <f t="shared" si="50"/>
        <v/>
      </c>
      <c r="D472" s="12" t="str">
        <f>IF(A472="","",IF(variable,IF(OR(A472=1,A472&lt;$I$18*periods_per_year),start_rate,MIN($I$19,IF(MOD(A472-1,$I$21)=0,MAX($I$20,D471+$I$22),D471))),start_rate))</f>
        <v/>
      </c>
      <c r="E472" s="13" t="str">
        <f t="shared" si="51"/>
        <v/>
      </c>
      <c r="F472" s="13" t="str">
        <f>IF(A472="","",IF(A472=nper,J471+E472,MIN(J471+E472,IF(D472=D471,F471,IF($E$8="Acc Bi-Weekly",ROUND((-PMT(((1+D472/CP)^(CP/12))-1,(nper-A472+1)*12/26,J471))/2,2),IF($E$8="Acc Weekly",ROUND((-PMT(((1+D472/CP)^(CP/12))-1,(nper-A472+1)*12/52,J471))/4,2),ROUND(-PMT(((1+D472/CP)^(CP/periods_per_year))-1,nper-A472+1,J471),2)))))))</f>
        <v/>
      </c>
      <c r="G472" s="13" t="str">
        <f>IF(OR(A472="",A472&lt;$X$2),"",IF(J471&lt;=F472,0,IF(IF(AND(A472&gt;=$X$2,MOD(A472-$X$2,int)=0),$X$3,0)+F472&gt;=J471+E472,J471+E472-F472,IF(AND(A472&gt;=$X$2,MOD(A472-$X$2,int)=0),$X$3,0)+IF(IF(AND(A472&gt;=$X$2,MOD(A472-$X$2,int)=0),$X$3,0)+IF(MOD(A472-$X$6,periods_per_year)=0,$X$5,0)+F472&lt;J471+E472,IF(MOD(A472-$X$6,periods_per_year)=0,$X$5,0),J471+E472-IF(AND(A472&gt;=$X$2,MOD(A472-$X$2,int)=0),$X$3,0)-F472))))</f>
        <v/>
      </c>
      <c r="H472" s="14"/>
      <c r="I472" s="13" t="str">
        <f t="shared" si="52"/>
        <v/>
      </c>
      <c r="J472" s="13" t="str">
        <f t="shared" si="53"/>
        <v/>
      </c>
      <c r="M472" s="17" t="str">
        <f>IF(S471="","",IF(OR(M471&gt;=nper,ROUND(S471,2)&lt;=0),"",M471+1))</f>
        <v/>
      </c>
      <c r="N472" s="18" t="str">
        <f>IF(M472="","",IF(OR(periods_per_year=26,periods_per_year=52),IF(periods_per_year=26,IF(M472=1,fpdate,N471+14),IF(periods_per_year=52,IF(M472=1,fpdate,N471+7),"n/a")),IF(periods_per_year=24,DATE(YEAR(fpdate),MONTH(fpdate)+(M472-1)/2+IF(AND(DAY(fpdate)&gt;=15,MOD(M472,2)=0),1,0),IF(MOD(M472,2)=0,IF(DAY(fpdate)&gt;=15,DAY(fpdate)-14,DAY(fpdate)+14),DAY(fpdate))),IF(DAY(DATE(YEAR(fpdate),MONTH(fpdate)+M472-1,DAY(fpdate)))&lt;&gt;DAY(fpdate),DATE(YEAR(fpdate),MONTH(fpdate)+M472,0),DATE(YEAR(fpdate),MONTH(fpdate)+M472-1,DAY(fpdate))))))</f>
        <v/>
      </c>
      <c r="O472" s="19" t="str">
        <f>IF(M472="","",IF(variable,IF(M472&lt;MortgageCalculator!$I$18*periods_per_year,start_rate,IF(MortgageCalculator!$I$22&gt;=0,MIN(MortgageCalculator!$I$19,start_rate+MortgageCalculator!$I$22*ROUNDUP((M472-MortgageCalculator!$I$18*periods_per_year)/MortgageCalculator!$I$21,0)),MAX(MortgageCalculator!$I$20,start_rate+MortgageCalculator!$I$22*ROUNDUP((M472-MortgageCalculator!$I$18*periods_per_year)/MortgageCalculator!$I$21,0)))),start_rate))</f>
        <v/>
      </c>
      <c r="P472" s="20" t="str">
        <f>IF(M472="","",ROUND((((1+O472/CP)^(CP/periods_per_year))-1)*S471,2))</f>
        <v/>
      </c>
      <c r="Q472" s="20" t="str">
        <f>IF(M472="","",IF(M472=nper,S471+P472,MIN(S471+P472,IF(O472=O471,Q471,ROUND(-PMT(((1+O472/CP)^(CP/periods_per_year))-1,nper-M472+1,S471),2)))))</f>
        <v/>
      </c>
      <c r="R472" s="20" t="str">
        <f t="shared" si="54"/>
        <v/>
      </c>
      <c r="S472" s="20" t="str">
        <f t="shared" si="55"/>
        <v/>
      </c>
    </row>
    <row r="473" spans="1:19" x14ac:dyDescent="0.2">
      <c r="A473" s="10" t="str">
        <f t="shared" si="48"/>
        <v/>
      </c>
      <c r="B473" s="11" t="str">
        <f t="shared" si="49"/>
        <v/>
      </c>
      <c r="C473" s="15" t="str">
        <f t="shared" si="50"/>
        <v/>
      </c>
      <c r="D473" s="12" t="str">
        <f>IF(A473="","",IF(variable,IF(OR(A473=1,A473&lt;$I$18*periods_per_year),start_rate,MIN($I$19,IF(MOD(A473-1,$I$21)=0,MAX($I$20,D472+$I$22),D472))),start_rate))</f>
        <v/>
      </c>
      <c r="E473" s="13" t="str">
        <f t="shared" si="51"/>
        <v/>
      </c>
      <c r="F473" s="13" t="str">
        <f>IF(A473="","",IF(A473=nper,J472+E473,MIN(J472+E473,IF(D473=D472,F472,IF($E$8="Acc Bi-Weekly",ROUND((-PMT(((1+D473/CP)^(CP/12))-1,(nper-A473+1)*12/26,J472))/2,2),IF($E$8="Acc Weekly",ROUND((-PMT(((1+D473/CP)^(CP/12))-1,(nper-A473+1)*12/52,J472))/4,2),ROUND(-PMT(((1+D473/CP)^(CP/periods_per_year))-1,nper-A473+1,J472),2)))))))</f>
        <v/>
      </c>
      <c r="G473" s="13" t="str">
        <f>IF(OR(A473="",A473&lt;$X$2),"",IF(J472&lt;=F473,0,IF(IF(AND(A473&gt;=$X$2,MOD(A473-$X$2,int)=0),$X$3,0)+F473&gt;=J472+E473,J472+E473-F473,IF(AND(A473&gt;=$X$2,MOD(A473-$X$2,int)=0),$X$3,0)+IF(IF(AND(A473&gt;=$X$2,MOD(A473-$X$2,int)=0),$X$3,0)+IF(MOD(A473-$X$6,periods_per_year)=0,$X$5,0)+F473&lt;J472+E473,IF(MOD(A473-$X$6,periods_per_year)=0,$X$5,0),J472+E473-IF(AND(A473&gt;=$X$2,MOD(A473-$X$2,int)=0),$X$3,0)-F473))))</f>
        <v/>
      </c>
      <c r="H473" s="14"/>
      <c r="I473" s="13" t="str">
        <f t="shared" si="52"/>
        <v/>
      </c>
      <c r="J473" s="13" t="str">
        <f t="shared" si="53"/>
        <v/>
      </c>
      <c r="M473" s="17" t="str">
        <f>IF(S472="","",IF(OR(M472&gt;=nper,ROUND(S472,2)&lt;=0),"",M472+1))</f>
        <v/>
      </c>
      <c r="N473" s="18" t="str">
        <f>IF(M473="","",IF(OR(periods_per_year=26,periods_per_year=52),IF(periods_per_year=26,IF(M473=1,fpdate,N472+14),IF(periods_per_year=52,IF(M473=1,fpdate,N472+7),"n/a")),IF(periods_per_year=24,DATE(YEAR(fpdate),MONTH(fpdate)+(M473-1)/2+IF(AND(DAY(fpdate)&gt;=15,MOD(M473,2)=0),1,0),IF(MOD(M473,2)=0,IF(DAY(fpdate)&gt;=15,DAY(fpdate)-14,DAY(fpdate)+14),DAY(fpdate))),IF(DAY(DATE(YEAR(fpdate),MONTH(fpdate)+M473-1,DAY(fpdate)))&lt;&gt;DAY(fpdate),DATE(YEAR(fpdate),MONTH(fpdate)+M473,0),DATE(YEAR(fpdate),MONTH(fpdate)+M473-1,DAY(fpdate))))))</f>
        <v/>
      </c>
      <c r="O473" s="19" t="str">
        <f>IF(M473="","",IF(variable,IF(M473&lt;MortgageCalculator!$I$18*periods_per_year,start_rate,IF(MortgageCalculator!$I$22&gt;=0,MIN(MortgageCalculator!$I$19,start_rate+MortgageCalculator!$I$22*ROUNDUP((M473-MortgageCalculator!$I$18*periods_per_year)/MortgageCalculator!$I$21,0)),MAX(MortgageCalculator!$I$20,start_rate+MortgageCalculator!$I$22*ROUNDUP((M473-MortgageCalculator!$I$18*periods_per_year)/MortgageCalculator!$I$21,0)))),start_rate))</f>
        <v/>
      </c>
      <c r="P473" s="20" t="str">
        <f>IF(M473="","",ROUND((((1+O473/CP)^(CP/periods_per_year))-1)*S472,2))</f>
        <v/>
      </c>
      <c r="Q473" s="20" t="str">
        <f>IF(M473="","",IF(M473=nper,S472+P473,MIN(S472+P473,IF(O473=O472,Q472,ROUND(-PMT(((1+O473/CP)^(CP/periods_per_year))-1,nper-M473+1,S472),2)))))</f>
        <v/>
      </c>
      <c r="R473" s="20" t="str">
        <f t="shared" si="54"/>
        <v/>
      </c>
      <c r="S473" s="20" t="str">
        <f t="shared" si="55"/>
        <v/>
      </c>
    </row>
    <row r="474" spans="1:19" x14ac:dyDescent="0.2">
      <c r="A474" s="10" t="str">
        <f t="shared" si="48"/>
        <v/>
      </c>
      <c r="B474" s="11" t="str">
        <f t="shared" si="49"/>
        <v/>
      </c>
      <c r="C474" s="15" t="str">
        <f t="shared" si="50"/>
        <v/>
      </c>
      <c r="D474" s="12" t="str">
        <f>IF(A474="","",IF(variable,IF(OR(A474=1,A474&lt;$I$18*periods_per_year),start_rate,MIN($I$19,IF(MOD(A474-1,$I$21)=0,MAX($I$20,D473+$I$22),D473))),start_rate))</f>
        <v/>
      </c>
      <c r="E474" s="13" t="str">
        <f t="shared" si="51"/>
        <v/>
      </c>
      <c r="F474" s="13" t="str">
        <f>IF(A474="","",IF(A474=nper,J473+E474,MIN(J473+E474,IF(D474=D473,F473,IF($E$8="Acc Bi-Weekly",ROUND((-PMT(((1+D474/CP)^(CP/12))-1,(nper-A474+1)*12/26,J473))/2,2),IF($E$8="Acc Weekly",ROUND((-PMT(((1+D474/CP)^(CP/12))-1,(nper-A474+1)*12/52,J473))/4,2),ROUND(-PMT(((1+D474/CP)^(CP/periods_per_year))-1,nper-A474+1,J473),2)))))))</f>
        <v/>
      </c>
      <c r="G474" s="13" t="str">
        <f>IF(OR(A474="",A474&lt;$X$2),"",IF(J473&lt;=F474,0,IF(IF(AND(A474&gt;=$X$2,MOD(A474-$X$2,int)=0),$X$3,0)+F474&gt;=J473+E474,J473+E474-F474,IF(AND(A474&gt;=$X$2,MOD(A474-$X$2,int)=0),$X$3,0)+IF(IF(AND(A474&gt;=$X$2,MOD(A474-$X$2,int)=0),$X$3,0)+IF(MOD(A474-$X$6,periods_per_year)=0,$X$5,0)+F474&lt;J473+E474,IF(MOD(A474-$X$6,periods_per_year)=0,$X$5,0),J473+E474-IF(AND(A474&gt;=$X$2,MOD(A474-$X$2,int)=0),$X$3,0)-F474))))</f>
        <v/>
      </c>
      <c r="H474" s="14"/>
      <c r="I474" s="13" t="str">
        <f t="shared" si="52"/>
        <v/>
      </c>
      <c r="J474" s="13" t="str">
        <f t="shared" si="53"/>
        <v/>
      </c>
      <c r="M474" s="17" t="str">
        <f>IF(S473="","",IF(OR(M473&gt;=nper,ROUND(S473,2)&lt;=0),"",M473+1))</f>
        <v/>
      </c>
      <c r="N474" s="18" t="str">
        <f>IF(M474="","",IF(OR(periods_per_year=26,periods_per_year=52),IF(periods_per_year=26,IF(M474=1,fpdate,N473+14),IF(periods_per_year=52,IF(M474=1,fpdate,N473+7),"n/a")),IF(periods_per_year=24,DATE(YEAR(fpdate),MONTH(fpdate)+(M474-1)/2+IF(AND(DAY(fpdate)&gt;=15,MOD(M474,2)=0),1,0),IF(MOD(M474,2)=0,IF(DAY(fpdate)&gt;=15,DAY(fpdate)-14,DAY(fpdate)+14),DAY(fpdate))),IF(DAY(DATE(YEAR(fpdate),MONTH(fpdate)+M474-1,DAY(fpdate)))&lt;&gt;DAY(fpdate),DATE(YEAR(fpdate),MONTH(fpdate)+M474,0),DATE(YEAR(fpdate),MONTH(fpdate)+M474-1,DAY(fpdate))))))</f>
        <v/>
      </c>
      <c r="O474" s="19" t="str">
        <f>IF(M474="","",IF(variable,IF(M474&lt;MortgageCalculator!$I$18*periods_per_year,start_rate,IF(MortgageCalculator!$I$22&gt;=0,MIN(MortgageCalculator!$I$19,start_rate+MortgageCalculator!$I$22*ROUNDUP((M474-MortgageCalculator!$I$18*periods_per_year)/MortgageCalculator!$I$21,0)),MAX(MortgageCalculator!$I$20,start_rate+MortgageCalculator!$I$22*ROUNDUP((M474-MortgageCalculator!$I$18*periods_per_year)/MortgageCalculator!$I$21,0)))),start_rate))</f>
        <v/>
      </c>
      <c r="P474" s="20" t="str">
        <f>IF(M474="","",ROUND((((1+O474/CP)^(CP/periods_per_year))-1)*S473,2))</f>
        <v/>
      </c>
      <c r="Q474" s="20" t="str">
        <f>IF(M474="","",IF(M474=nper,S473+P474,MIN(S473+P474,IF(O474=O473,Q473,ROUND(-PMT(((1+O474/CP)^(CP/periods_per_year))-1,nper-M474+1,S473),2)))))</f>
        <v/>
      </c>
      <c r="R474" s="20" t="str">
        <f t="shared" si="54"/>
        <v/>
      </c>
      <c r="S474" s="20" t="str">
        <f t="shared" si="55"/>
        <v/>
      </c>
    </row>
    <row r="475" spans="1:19" x14ac:dyDescent="0.2">
      <c r="A475" s="10" t="str">
        <f t="shared" si="48"/>
        <v/>
      </c>
      <c r="B475" s="11" t="str">
        <f t="shared" si="49"/>
        <v/>
      </c>
      <c r="C475" s="15" t="str">
        <f t="shared" si="50"/>
        <v/>
      </c>
      <c r="D475" s="12" t="str">
        <f>IF(A475="","",IF(variable,IF(OR(A475=1,A475&lt;$I$18*periods_per_year),start_rate,MIN($I$19,IF(MOD(A475-1,$I$21)=0,MAX($I$20,D474+$I$22),D474))),start_rate))</f>
        <v/>
      </c>
      <c r="E475" s="13" t="str">
        <f t="shared" si="51"/>
        <v/>
      </c>
      <c r="F475" s="13" t="str">
        <f>IF(A475="","",IF(A475=nper,J474+E475,MIN(J474+E475,IF(D475=D474,F474,IF($E$8="Acc Bi-Weekly",ROUND((-PMT(((1+D475/CP)^(CP/12))-1,(nper-A475+1)*12/26,J474))/2,2),IF($E$8="Acc Weekly",ROUND((-PMT(((1+D475/CP)^(CP/12))-1,(nper-A475+1)*12/52,J474))/4,2),ROUND(-PMT(((1+D475/CP)^(CP/periods_per_year))-1,nper-A475+1,J474),2)))))))</f>
        <v/>
      </c>
      <c r="G475" s="13" t="str">
        <f>IF(OR(A475="",A475&lt;$X$2),"",IF(J474&lt;=F475,0,IF(IF(AND(A475&gt;=$X$2,MOD(A475-$X$2,int)=0),$X$3,0)+F475&gt;=J474+E475,J474+E475-F475,IF(AND(A475&gt;=$X$2,MOD(A475-$X$2,int)=0),$X$3,0)+IF(IF(AND(A475&gt;=$X$2,MOD(A475-$X$2,int)=0),$X$3,0)+IF(MOD(A475-$X$6,periods_per_year)=0,$X$5,0)+F475&lt;J474+E475,IF(MOD(A475-$X$6,periods_per_year)=0,$X$5,0),J474+E475-IF(AND(A475&gt;=$X$2,MOD(A475-$X$2,int)=0),$X$3,0)-F475))))</f>
        <v/>
      </c>
      <c r="H475" s="14"/>
      <c r="I475" s="13" t="str">
        <f t="shared" si="52"/>
        <v/>
      </c>
      <c r="J475" s="13" t="str">
        <f t="shared" si="53"/>
        <v/>
      </c>
      <c r="M475" s="17" t="str">
        <f>IF(S474="","",IF(OR(M474&gt;=nper,ROUND(S474,2)&lt;=0),"",M474+1))</f>
        <v/>
      </c>
      <c r="N475" s="18" t="str">
        <f>IF(M475="","",IF(OR(periods_per_year=26,periods_per_year=52),IF(periods_per_year=26,IF(M475=1,fpdate,N474+14),IF(periods_per_year=52,IF(M475=1,fpdate,N474+7),"n/a")),IF(periods_per_year=24,DATE(YEAR(fpdate),MONTH(fpdate)+(M475-1)/2+IF(AND(DAY(fpdate)&gt;=15,MOD(M475,2)=0),1,0),IF(MOD(M475,2)=0,IF(DAY(fpdate)&gt;=15,DAY(fpdate)-14,DAY(fpdate)+14),DAY(fpdate))),IF(DAY(DATE(YEAR(fpdate),MONTH(fpdate)+M475-1,DAY(fpdate)))&lt;&gt;DAY(fpdate),DATE(YEAR(fpdate),MONTH(fpdate)+M475,0),DATE(YEAR(fpdate),MONTH(fpdate)+M475-1,DAY(fpdate))))))</f>
        <v/>
      </c>
      <c r="O475" s="19" t="str">
        <f>IF(M475="","",IF(variable,IF(M475&lt;MortgageCalculator!$I$18*periods_per_year,start_rate,IF(MortgageCalculator!$I$22&gt;=0,MIN(MortgageCalculator!$I$19,start_rate+MortgageCalculator!$I$22*ROUNDUP((M475-MortgageCalculator!$I$18*periods_per_year)/MortgageCalculator!$I$21,0)),MAX(MortgageCalculator!$I$20,start_rate+MortgageCalculator!$I$22*ROUNDUP((M475-MortgageCalculator!$I$18*periods_per_year)/MortgageCalculator!$I$21,0)))),start_rate))</f>
        <v/>
      </c>
      <c r="P475" s="20" t="str">
        <f>IF(M475="","",ROUND((((1+O475/CP)^(CP/periods_per_year))-1)*S474,2))</f>
        <v/>
      </c>
      <c r="Q475" s="20" t="str">
        <f>IF(M475="","",IF(M475=nper,S474+P475,MIN(S474+P475,IF(O475=O474,Q474,ROUND(-PMT(((1+O475/CP)^(CP/periods_per_year))-1,nper-M475+1,S474),2)))))</f>
        <v/>
      </c>
      <c r="R475" s="20" t="str">
        <f t="shared" si="54"/>
        <v/>
      </c>
      <c r="S475" s="20" t="str">
        <f t="shared" si="55"/>
        <v/>
      </c>
    </row>
    <row r="476" spans="1:19" x14ac:dyDescent="0.2">
      <c r="A476" s="10" t="str">
        <f t="shared" si="48"/>
        <v/>
      </c>
      <c r="B476" s="11" t="str">
        <f t="shared" si="49"/>
        <v/>
      </c>
      <c r="C476" s="15" t="str">
        <f t="shared" si="50"/>
        <v/>
      </c>
      <c r="D476" s="12" t="str">
        <f>IF(A476="","",IF(variable,IF(OR(A476=1,A476&lt;$I$18*periods_per_year),start_rate,MIN($I$19,IF(MOD(A476-1,$I$21)=0,MAX($I$20,D475+$I$22),D475))),start_rate))</f>
        <v/>
      </c>
      <c r="E476" s="13" t="str">
        <f t="shared" si="51"/>
        <v/>
      </c>
      <c r="F476" s="13" t="str">
        <f>IF(A476="","",IF(A476=nper,J475+E476,MIN(J475+E476,IF(D476=D475,F475,IF($E$8="Acc Bi-Weekly",ROUND((-PMT(((1+D476/CP)^(CP/12))-1,(nper-A476+1)*12/26,J475))/2,2),IF($E$8="Acc Weekly",ROUND((-PMT(((1+D476/CP)^(CP/12))-1,(nper-A476+1)*12/52,J475))/4,2),ROUND(-PMT(((1+D476/CP)^(CP/periods_per_year))-1,nper-A476+1,J475),2)))))))</f>
        <v/>
      </c>
      <c r="G476" s="13" t="str">
        <f>IF(OR(A476="",A476&lt;$X$2),"",IF(J475&lt;=F476,0,IF(IF(AND(A476&gt;=$X$2,MOD(A476-$X$2,int)=0),$X$3,0)+F476&gt;=J475+E476,J475+E476-F476,IF(AND(A476&gt;=$X$2,MOD(A476-$X$2,int)=0),$X$3,0)+IF(IF(AND(A476&gt;=$X$2,MOD(A476-$X$2,int)=0),$X$3,0)+IF(MOD(A476-$X$6,periods_per_year)=0,$X$5,0)+F476&lt;J475+E476,IF(MOD(A476-$X$6,periods_per_year)=0,$X$5,0),J475+E476-IF(AND(A476&gt;=$X$2,MOD(A476-$X$2,int)=0),$X$3,0)-F476))))</f>
        <v/>
      </c>
      <c r="H476" s="14"/>
      <c r="I476" s="13" t="str">
        <f t="shared" si="52"/>
        <v/>
      </c>
      <c r="J476" s="13" t="str">
        <f t="shared" si="53"/>
        <v/>
      </c>
      <c r="M476" s="17" t="str">
        <f>IF(S475="","",IF(OR(M475&gt;=nper,ROUND(S475,2)&lt;=0),"",M475+1))</f>
        <v/>
      </c>
      <c r="N476" s="18" t="str">
        <f>IF(M476="","",IF(OR(periods_per_year=26,periods_per_year=52),IF(periods_per_year=26,IF(M476=1,fpdate,N475+14),IF(periods_per_year=52,IF(M476=1,fpdate,N475+7),"n/a")),IF(periods_per_year=24,DATE(YEAR(fpdate),MONTH(fpdate)+(M476-1)/2+IF(AND(DAY(fpdate)&gt;=15,MOD(M476,2)=0),1,0),IF(MOD(M476,2)=0,IF(DAY(fpdate)&gt;=15,DAY(fpdate)-14,DAY(fpdate)+14),DAY(fpdate))),IF(DAY(DATE(YEAR(fpdate),MONTH(fpdate)+M476-1,DAY(fpdate)))&lt;&gt;DAY(fpdate),DATE(YEAR(fpdate),MONTH(fpdate)+M476,0),DATE(YEAR(fpdate),MONTH(fpdate)+M476-1,DAY(fpdate))))))</f>
        <v/>
      </c>
      <c r="O476" s="19" t="str">
        <f>IF(M476="","",IF(variable,IF(M476&lt;MortgageCalculator!$I$18*periods_per_year,start_rate,IF(MortgageCalculator!$I$22&gt;=0,MIN(MortgageCalculator!$I$19,start_rate+MortgageCalculator!$I$22*ROUNDUP((M476-MortgageCalculator!$I$18*periods_per_year)/MortgageCalculator!$I$21,0)),MAX(MortgageCalculator!$I$20,start_rate+MortgageCalculator!$I$22*ROUNDUP((M476-MortgageCalculator!$I$18*periods_per_year)/MortgageCalculator!$I$21,0)))),start_rate))</f>
        <v/>
      </c>
      <c r="P476" s="20" t="str">
        <f>IF(M476="","",ROUND((((1+O476/CP)^(CP/periods_per_year))-1)*S475,2))</f>
        <v/>
      </c>
      <c r="Q476" s="20" t="str">
        <f>IF(M476="","",IF(M476=nper,S475+P476,MIN(S475+P476,IF(O476=O475,Q475,ROUND(-PMT(((1+O476/CP)^(CP/periods_per_year))-1,nper-M476+1,S475),2)))))</f>
        <v/>
      </c>
      <c r="R476" s="20" t="str">
        <f t="shared" si="54"/>
        <v/>
      </c>
      <c r="S476" s="20" t="str">
        <f t="shared" si="55"/>
        <v/>
      </c>
    </row>
    <row r="477" spans="1:19" x14ac:dyDescent="0.2">
      <c r="A477" s="10" t="str">
        <f t="shared" si="48"/>
        <v/>
      </c>
      <c r="B477" s="11" t="str">
        <f t="shared" si="49"/>
        <v/>
      </c>
      <c r="C477" s="15" t="str">
        <f t="shared" si="50"/>
        <v/>
      </c>
      <c r="D477" s="12" t="str">
        <f>IF(A477="","",IF(variable,IF(OR(A477=1,A477&lt;$I$18*periods_per_year),start_rate,MIN($I$19,IF(MOD(A477-1,$I$21)=0,MAX($I$20,D476+$I$22),D476))),start_rate))</f>
        <v/>
      </c>
      <c r="E477" s="13" t="str">
        <f t="shared" si="51"/>
        <v/>
      </c>
      <c r="F477" s="13" t="str">
        <f>IF(A477="","",IF(A477=nper,J476+E477,MIN(J476+E477,IF(D477=D476,F476,IF($E$8="Acc Bi-Weekly",ROUND((-PMT(((1+D477/CP)^(CP/12))-1,(nper-A477+1)*12/26,J476))/2,2),IF($E$8="Acc Weekly",ROUND((-PMT(((1+D477/CP)^(CP/12))-1,(nper-A477+1)*12/52,J476))/4,2),ROUND(-PMT(((1+D477/CP)^(CP/periods_per_year))-1,nper-A477+1,J476),2)))))))</f>
        <v/>
      </c>
      <c r="G477" s="13" t="str">
        <f>IF(OR(A477="",A477&lt;$X$2),"",IF(J476&lt;=F477,0,IF(IF(AND(A477&gt;=$X$2,MOD(A477-$X$2,int)=0),$X$3,0)+F477&gt;=J476+E477,J476+E477-F477,IF(AND(A477&gt;=$X$2,MOD(A477-$X$2,int)=0),$X$3,0)+IF(IF(AND(A477&gt;=$X$2,MOD(A477-$X$2,int)=0),$X$3,0)+IF(MOD(A477-$X$6,periods_per_year)=0,$X$5,0)+F477&lt;J476+E477,IF(MOD(A477-$X$6,periods_per_year)=0,$X$5,0),J476+E477-IF(AND(A477&gt;=$X$2,MOD(A477-$X$2,int)=0),$X$3,0)-F477))))</f>
        <v/>
      </c>
      <c r="H477" s="14"/>
      <c r="I477" s="13" t="str">
        <f t="shared" si="52"/>
        <v/>
      </c>
      <c r="J477" s="13" t="str">
        <f t="shared" si="53"/>
        <v/>
      </c>
      <c r="M477" s="17" t="str">
        <f>IF(S476="","",IF(OR(M476&gt;=nper,ROUND(S476,2)&lt;=0),"",M476+1))</f>
        <v/>
      </c>
      <c r="N477" s="18" t="str">
        <f>IF(M477="","",IF(OR(periods_per_year=26,periods_per_year=52),IF(periods_per_year=26,IF(M477=1,fpdate,N476+14),IF(periods_per_year=52,IF(M477=1,fpdate,N476+7),"n/a")),IF(periods_per_year=24,DATE(YEAR(fpdate),MONTH(fpdate)+(M477-1)/2+IF(AND(DAY(fpdate)&gt;=15,MOD(M477,2)=0),1,0),IF(MOD(M477,2)=0,IF(DAY(fpdate)&gt;=15,DAY(fpdate)-14,DAY(fpdate)+14),DAY(fpdate))),IF(DAY(DATE(YEAR(fpdate),MONTH(fpdate)+M477-1,DAY(fpdate)))&lt;&gt;DAY(fpdate),DATE(YEAR(fpdate),MONTH(fpdate)+M477,0),DATE(YEAR(fpdate),MONTH(fpdate)+M477-1,DAY(fpdate))))))</f>
        <v/>
      </c>
      <c r="O477" s="19" t="str">
        <f>IF(M477="","",IF(variable,IF(M477&lt;MortgageCalculator!$I$18*periods_per_year,start_rate,IF(MortgageCalculator!$I$22&gt;=0,MIN(MortgageCalculator!$I$19,start_rate+MortgageCalculator!$I$22*ROUNDUP((M477-MortgageCalculator!$I$18*periods_per_year)/MortgageCalculator!$I$21,0)),MAX(MortgageCalculator!$I$20,start_rate+MortgageCalculator!$I$22*ROUNDUP((M477-MortgageCalculator!$I$18*periods_per_year)/MortgageCalculator!$I$21,0)))),start_rate))</f>
        <v/>
      </c>
      <c r="P477" s="20" t="str">
        <f>IF(M477="","",ROUND((((1+O477/CP)^(CP/periods_per_year))-1)*S476,2))</f>
        <v/>
      </c>
      <c r="Q477" s="20" t="str">
        <f>IF(M477="","",IF(M477=nper,S476+P477,MIN(S476+P477,IF(O477=O476,Q476,ROUND(-PMT(((1+O477/CP)^(CP/periods_per_year))-1,nper-M477+1,S476),2)))))</f>
        <v/>
      </c>
      <c r="R477" s="20" t="str">
        <f t="shared" si="54"/>
        <v/>
      </c>
      <c r="S477" s="20" t="str">
        <f t="shared" si="55"/>
        <v/>
      </c>
    </row>
    <row r="478" spans="1:19" x14ac:dyDescent="0.2">
      <c r="A478" s="10" t="str">
        <f t="shared" si="48"/>
        <v/>
      </c>
      <c r="B478" s="11" t="str">
        <f t="shared" si="49"/>
        <v/>
      </c>
      <c r="C478" s="15" t="str">
        <f t="shared" si="50"/>
        <v/>
      </c>
      <c r="D478" s="12" t="str">
        <f>IF(A478="","",IF(variable,IF(OR(A478=1,A478&lt;$I$18*periods_per_year),start_rate,MIN($I$19,IF(MOD(A478-1,$I$21)=0,MAX($I$20,D477+$I$22),D477))),start_rate))</f>
        <v/>
      </c>
      <c r="E478" s="13" t="str">
        <f t="shared" si="51"/>
        <v/>
      </c>
      <c r="F478" s="13" t="str">
        <f>IF(A478="","",IF(A478=nper,J477+E478,MIN(J477+E478,IF(D478=D477,F477,IF($E$8="Acc Bi-Weekly",ROUND((-PMT(((1+D478/CP)^(CP/12))-1,(nper-A478+1)*12/26,J477))/2,2),IF($E$8="Acc Weekly",ROUND((-PMT(((1+D478/CP)^(CP/12))-1,(nper-A478+1)*12/52,J477))/4,2),ROUND(-PMT(((1+D478/CP)^(CP/periods_per_year))-1,nper-A478+1,J477),2)))))))</f>
        <v/>
      </c>
      <c r="G478" s="13" t="str">
        <f>IF(OR(A478="",A478&lt;$X$2),"",IF(J477&lt;=F478,0,IF(IF(AND(A478&gt;=$X$2,MOD(A478-$X$2,int)=0),$X$3,0)+F478&gt;=J477+E478,J477+E478-F478,IF(AND(A478&gt;=$X$2,MOD(A478-$X$2,int)=0),$X$3,0)+IF(IF(AND(A478&gt;=$X$2,MOD(A478-$X$2,int)=0),$X$3,0)+IF(MOD(A478-$X$6,periods_per_year)=0,$X$5,0)+F478&lt;J477+E478,IF(MOD(A478-$X$6,periods_per_year)=0,$X$5,0),J477+E478-IF(AND(A478&gt;=$X$2,MOD(A478-$X$2,int)=0),$X$3,0)-F478))))</f>
        <v/>
      </c>
      <c r="H478" s="14"/>
      <c r="I478" s="13" t="str">
        <f t="shared" si="52"/>
        <v/>
      </c>
      <c r="J478" s="13" t="str">
        <f t="shared" si="53"/>
        <v/>
      </c>
      <c r="M478" s="17" t="str">
        <f>IF(S477="","",IF(OR(M477&gt;=nper,ROUND(S477,2)&lt;=0),"",M477+1))</f>
        <v/>
      </c>
      <c r="N478" s="18" t="str">
        <f>IF(M478="","",IF(OR(periods_per_year=26,periods_per_year=52),IF(periods_per_year=26,IF(M478=1,fpdate,N477+14),IF(periods_per_year=52,IF(M478=1,fpdate,N477+7),"n/a")),IF(periods_per_year=24,DATE(YEAR(fpdate),MONTH(fpdate)+(M478-1)/2+IF(AND(DAY(fpdate)&gt;=15,MOD(M478,2)=0),1,0),IF(MOD(M478,2)=0,IF(DAY(fpdate)&gt;=15,DAY(fpdate)-14,DAY(fpdate)+14),DAY(fpdate))),IF(DAY(DATE(YEAR(fpdate),MONTH(fpdate)+M478-1,DAY(fpdate)))&lt;&gt;DAY(fpdate),DATE(YEAR(fpdate),MONTH(fpdate)+M478,0),DATE(YEAR(fpdate),MONTH(fpdate)+M478-1,DAY(fpdate))))))</f>
        <v/>
      </c>
      <c r="O478" s="19" t="str">
        <f>IF(M478="","",IF(variable,IF(M478&lt;MortgageCalculator!$I$18*periods_per_year,start_rate,IF(MortgageCalculator!$I$22&gt;=0,MIN(MortgageCalculator!$I$19,start_rate+MortgageCalculator!$I$22*ROUNDUP((M478-MortgageCalculator!$I$18*periods_per_year)/MortgageCalculator!$I$21,0)),MAX(MortgageCalculator!$I$20,start_rate+MortgageCalculator!$I$22*ROUNDUP((M478-MortgageCalculator!$I$18*periods_per_year)/MortgageCalculator!$I$21,0)))),start_rate))</f>
        <v/>
      </c>
      <c r="P478" s="20" t="str">
        <f>IF(M478="","",ROUND((((1+O478/CP)^(CP/periods_per_year))-1)*S477,2))</f>
        <v/>
      </c>
      <c r="Q478" s="20" t="str">
        <f>IF(M478="","",IF(M478=nper,S477+P478,MIN(S477+P478,IF(O478=O477,Q477,ROUND(-PMT(((1+O478/CP)^(CP/periods_per_year))-1,nper-M478+1,S477),2)))))</f>
        <v/>
      </c>
      <c r="R478" s="20" t="str">
        <f t="shared" si="54"/>
        <v/>
      </c>
      <c r="S478" s="20" t="str">
        <f t="shared" si="55"/>
        <v/>
      </c>
    </row>
    <row r="479" spans="1:19" x14ac:dyDescent="0.2">
      <c r="A479" s="10" t="str">
        <f t="shared" si="48"/>
        <v/>
      </c>
      <c r="B479" s="11" t="str">
        <f t="shared" si="49"/>
        <v/>
      </c>
      <c r="C479" s="15" t="str">
        <f t="shared" si="50"/>
        <v/>
      </c>
      <c r="D479" s="12" t="str">
        <f>IF(A479="","",IF(variable,IF(OR(A479=1,A479&lt;$I$18*periods_per_year),start_rate,MIN($I$19,IF(MOD(A479-1,$I$21)=0,MAX($I$20,D478+$I$22),D478))),start_rate))</f>
        <v/>
      </c>
      <c r="E479" s="13" t="str">
        <f t="shared" si="51"/>
        <v/>
      </c>
      <c r="F479" s="13" t="str">
        <f>IF(A479="","",IF(A479=nper,J478+E479,MIN(J478+E479,IF(D479=D478,F478,IF($E$8="Acc Bi-Weekly",ROUND((-PMT(((1+D479/CP)^(CP/12))-1,(nper-A479+1)*12/26,J478))/2,2),IF($E$8="Acc Weekly",ROUND((-PMT(((1+D479/CP)^(CP/12))-1,(nper-A479+1)*12/52,J478))/4,2),ROUND(-PMT(((1+D479/CP)^(CP/periods_per_year))-1,nper-A479+1,J478),2)))))))</f>
        <v/>
      </c>
      <c r="G479" s="13" t="str">
        <f>IF(OR(A479="",A479&lt;$X$2),"",IF(J478&lt;=F479,0,IF(IF(AND(A479&gt;=$X$2,MOD(A479-$X$2,int)=0),$X$3,0)+F479&gt;=J478+E479,J478+E479-F479,IF(AND(A479&gt;=$X$2,MOD(A479-$X$2,int)=0),$X$3,0)+IF(IF(AND(A479&gt;=$X$2,MOD(A479-$X$2,int)=0),$X$3,0)+IF(MOD(A479-$X$6,periods_per_year)=0,$X$5,0)+F479&lt;J478+E479,IF(MOD(A479-$X$6,periods_per_year)=0,$X$5,0),J478+E479-IF(AND(A479&gt;=$X$2,MOD(A479-$X$2,int)=0),$X$3,0)-F479))))</f>
        <v/>
      </c>
      <c r="H479" s="14"/>
      <c r="I479" s="13" t="str">
        <f t="shared" si="52"/>
        <v/>
      </c>
      <c r="J479" s="13" t="str">
        <f t="shared" si="53"/>
        <v/>
      </c>
      <c r="M479" s="17" t="str">
        <f>IF(S478="","",IF(OR(M478&gt;=nper,ROUND(S478,2)&lt;=0),"",M478+1))</f>
        <v/>
      </c>
      <c r="N479" s="18" t="str">
        <f>IF(M479="","",IF(OR(periods_per_year=26,periods_per_year=52),IF(periods_per_year=26,IF(M479=1,fpdate,N478+14),IF(periods_per_year=52,IF(M479=1,fpdate,N478+7),"n/a")),IF(periods_per_year=24,DATE(YEAR(fpdate),MONTH(fpdate)+(M479-1)/2+IF(AND(DAY(fpdate)&gt;=15,MOD(M479,2)=0),1,0),IF(MOD(M479,2)=0,IF(DAY(fpdate)&gt;=15,DAY(fpdate)-14,DAY(fpdate)+14),DAY(fpdate))),IF(DAY(DATE(YEAR(fpdate),MONTH(fpdate)+M479-1,DAY(fpdate)))&lt;&gt;DAY(fpdate),DATE(YEAR(fpdate),MONTH(fpdate)+M479,0),DATE(YEAR(fpdate),MONTH(fpdate)+M479-1,DAY(fpdate))))))</f>
        <v/>
      </c>
      <c r="O479" s="19" t="str">
        <f>IF(M479="","",IF(variable,IF(M479&lt;MortgageCalculator!$I$18*periods_per_year,start_rate,IF(MortgageCalculator!$I$22&gt;=0,MIN(MortgageCalculator!$I$19,start_rate+MortgageCalculator!$I$22*ROUNDUP((M479-MortgageCalculator!$I$18*periods_per_year)/MortgageCalculator!$I$21,0)),MAX(MortgageCalculator!$I$20,start_rate+MortgageCalculator!$I$22*ROUNDUP((M479-MortgageCalculator!$I$18*periods_per_year)/MortgageCalculator!$I$21,0)))),start_rate))</f>
        <v/>
      </c>
      <c r="P479" s="20" t="str">
        <f>IF(M479="","",ROUND((((1+O479/CP)^(CP/periods_per_year))-1)*S478,2))</f>
        <v/>
      </c>
      <c r="Q479" s="20" t="str">
        <f>IF(M479="","",IF(M479=nper,S478+P479,MIN(S478+P479,IF(O479=O478,Q478,ROUND(-PMT(((1+O479/CP)^(CP/periods_per_year))-1,nper-M479+1,S478),2)))))</f>
        <v/>
      </c>
      <c r="R479" s="20" t="str">
        <f t="shared" si="54"/>
        <v/>
      </c>
      <c r="S479" s="20" t="str">
        <f t="shared" si="55"/>
        <v/>
      </c>
    </row>
    <row r="480" spans="1:19" x14ac:dyDescent="0.2">
      <c r="A480" s="10" t="str">
        <f t="shared" si="48"/>
        <v/>
      </c>
      <c r="B480" s="11" t="str">
        <f t="shared" si="49"/>
        <v/>
      </c>
      <c r="C480" s="15" t="str">
        <f t="shared" si="50"/>
        <v/>
      </c>
      <c r="D480" s="12" t="str">
        <f>IF(A480="","",IF(variable,IF(OR(A480=1,A480&lt;$I$18*periods_per_year),start_rate,MIN($I$19,IF(MOD(A480-1,$I$21)=0,MAX($I$20,D479+$I$22),D479))),start_rate))</f>
        <v/>
      </c>
      <c r="E480" s="13" t="str">
        <f t="shared" si="51"/>
        <v/>
      </c>
      <c r="F480" s="13" t="str">
        <f>IF(A480="","",IF(A480=nper,J479+E480,MIN(J479+E480,IF(D480=D479,F479,IF($E$8="Acc Bi-Weekly",ROUND((-PMT(((1+D480/CP)^(CP/12))-1,(nper-A480+1)*12/26,J479))/2,2),IF($E$8="Acc Weekly",ROUND((-PMT(((1+D480/CP)^(CP/12))-1,(nper-A480+1)*12/52,J479))/4,2),ROUND(-PMT(((1+D480/CP)^(CP/periods_per_year))-1,nper-A480+1,J479),2)))))))</f>
        <v/>
      </c>
      <c r="G480" s="13" t="str">
        <f>IF(OR(A480="",A480&lt;$X$2),"",IF(J479&lt;=F480,0,IF(IF(AND(A480&gt;=$X$2,MOD(A480-$X$2,int)=0),$X$3,0)+F480&gt;=J479+E480,J479+E480-F480,IF(AND(A480&gt;=$X$2,MOD(A480-$X$2,int)=0),$X$3,0)+IF(IF(AND(A480&gt;=$X$2,MOD(A480-$X$2,int)=0),$X$3,0)+IF(MOD(A480-$X$6,periods_per_year)=0,$X$5,0)+F480&lt;J479+E480,IF(MOD(A480-$X$6,periods_per_year)=0,$X$5,0),J479+E480-IF(AND(A480&gt;=$X$2,MOD(A480-$X$2,int)=0),$X$3,0)-F480))))</f>
        <v/>
      </c>
      <c r="H480" s="14"/>
      <c r="I480" s="13" t="str">
        <f t="shared" si="52"/>
        <v/>
      </c>
      <c r="J480" s="13" t="str">
        <f t="shared" si="53"/>
        <v/>
      </c>
      <c r="M480" s="17" t="str">
        <f>IF(S479="","",IF(OR(M479&gt;=nper,ROUND(S479,2)&lt;=0),"",M479+1))</f>
        <v/>
      </c>
      <c r="N480" s="18" t="str">
        <f>IF(M480="","",IF(OR(periods_per_year=26,periods_per_year=52),IF(periods_per_year=26,IF(M480=1,fpdate,N479+14),IF(periods_per_year=52,IF(M480=1,fpdate,N479+7),"n/a")),IF(periods_per_year=24,DATE(YEAR(fpdate),MONTH(fpdate)+(M480-1)/2+IF(AND(DAY(fpdate)&gt;=15,MOD(M480,2)=0),1,0),IF(MOD(M480,2)=0,IF(DAY(fpdate)&gt;=15,DAY(fpdate)-14,DAY(fpdate)+14),DAY(fpdate))),IF(DAY(DATE(YEAR(fpdate),MONTH(fpdate)+M480-1,DAY(fpdate)))&lt;&gt;DAY(fpdate),DATE(YEAR(fpdate),MONTH(fpdate)+M480,0),DATE(YEAR(fpdate),MONTH(fpdate)+M480-1,DAY(fpdate))))))</f>
        <v/>
      </c>
      <c r="O480" s="19" t="str">
        <f>IF(M480="","",IF(variable,IF(M480&lt;MortgageCalculator!$I$18*periods_per_year,start_rate,IF(MortgageCalculator!$I$22&gt;=0,MIN(MortgageCalculator!$I$19,start_rate+MortgageCalculator!$I$22*ROUNDUP((M480-MortgageCalculator!$I$18*periods_per_year)/MortgageCalculator!$I$21,0)),MAX(MortgageCalculator!$I$20,start_rate+MortgageCalculator!$I$22*ROUNDUP((M480-MortgageCalculator!$I$18*periods_per_year)/MortgageCalculator!$I$21,0)))),start_rate))</f>
        <v/>
      </c>
      <c r="P480" s="20" t="str">
        <f>IF(M480="","",ROUND((((1+O480/CP)^(CP/periods_per_year))-1)*S479,2))</f>
        <v/>
      </c>
      <c r="Q480" s="20" t="str">
        <f>IF(M480="","",IF(M480=nper,S479+P480,MIN(S479+P480,IF(O480=O479,Q479,ROUND(-PMT(((1+O480/CP)^(CP/periods_per_year))-1,nper-M480+1,S479),2)))))</f>
        <v/>
      </c>
      <c r="R480" s="20" t="str">
        <f t="shared" si="54"/>
        <v/>
      </c>
      <c r="S480" s="20" t="str">
        <f t="shared" si="55"/>
        <v/>
      </c>
    </row>
    <row r="481" spans="1:19" x14ac:dyDescent="0.2">
      <c r="A481" s="10" t="str">
        <f t="shared" si="48"/>
        <v/>
      </c>
      <c r="B481" s="11" t="str">
        <f t="shared" si="49"/>
        <v/>
      </c>
      <c r="C481" s="15" t="str">
        <f t="shared" si="50"/>
        <v/>
      </c>
      <c r="D481" s="12" t="str">
        <f>IF(A481="","",IF(variable,IF(OR(A481=1,A481&lt;$I$18*periods_per_year),start_rate,MIN($I$19,IF(MOD(A481-1,$I$21)=0,MAX($I$20,D480+$I$22),D480))),start_rate))</f>
        <v/>
      </c>
      <c r="E481" s="13" t="str">
        <f t="shared" si="51"/>
        <v/>
      </c>
      <c r="F481" s="13" t="str">
        <f>IF(A481="","",IF(A481=nper,J480+E481,MIN(J480+E481,IF(D481=D480,F480,IF($E$8="Acc Bi-Weekly",ROUND((-PMT(((1+D481/CP)^(CP/12))-1,(nper-A481+1)*12/26,J480))/2,2),IF($E$8="Acc Weekly",ROUND((-PMT(((1+D481/CP)^(CP/12))-1,(nper-A481+1)*12/52,J480))/4,2),ROUND(-PMT(((1+D481/CP)^(CP/periods_per_year))-1,nper-A481+1,J480),2)))))))</f>
        <v/>
      </c>
      <c r="G481" s="13" t="str">
        <f>IF(OR(A481="",A481&lt;$X$2),"",IF(J480&lt;=F481,0,IF(IF(AND(A481&gt;=$X$2,MOD(A481-$X$2,int)=0),$X$3,0)+F481&gt;=J480+E481,J480+E481-F481,IF(AND(A481&gt;=$X$2,MOD(A481-$X$2,int)=0),$X$3,0)+IF(IF(AND(A481&gt;=$X$2,MOD(A481-$X$2,int)=0),$X$3,0)+IF(MOD(A481-$X$6,periods_per_year)=0,$X$5,0)+F481&lt;J480+E481,IF(MOD(A481-$X$6,periods_per_year)=0,$X$5,0),J480+E481-IF(AND(A481&gt;=$X$2,MOD(A481-$X$2,int)=0),$X$3,0)-F481))))</f>
        <v/>
      </c>
      <c r="H481" s="14"/>
      <c r="I481" s="13" t="str">
        <f t="shared" si="52"/>
        <v/>
      </c>
      <c r="J481" s="13" t="str">
        <f t="shared" si="53"/>
        <v/>
      </c>
      <c r="M481" s="17" t="str">
        <f>IF(S480="","",IF(OR(M480&gt;=nper,ROUND(S480,2)&lt;=0),"",M480+1))</f>
        <v/>
      </c>
      <c r="N481" s="18" t="str">
        <f>IF(M481="","",IF(OR(periods_per_year=26,periods_per_year=52),IF(periods_per_year=26,IF(M481=1,fpdate,N480+14),IF(periods_per_year=52,IF(M481=1,fpdate,N480+7),"n/a")),IF(periods_per_year=24,DATE(YEAR(fpdate),MONTH(fpdate)+(M481-1)/2+IF(AND(DAY(fpdate)&gt;=15,MOD(M481,2)=0),1,0),IF(MOD(M481,2)=0,IF(DAY(fpdate)&gt;=15,DAY(fpdate)-14,DAY(fpdate)+14),DAY(fpdate))),IF(DAY(DATE(YEAR(fpdate),MONTH(fpdate)+M481-1,DAY(fpdate)))&lt;&gt;DAY(fpdate),DATE(YEAR(fpdate),MONTH(fpdate)+M481,0),DATE(YEAR(fpdate),MONTH(fpdate)+M481-1,DAY(fpdate))))))</f>
        <v/>
      </c>
      <c r="O481" s="19" t="str">
        <f>IF(M481="","",IF(variable,IF(M481&lt;MortgageCalculator!$I$18*periods_per_year,start_rate,IF(MortgageCalculator!$I$22&gt;=0,MIN(MortgageCalculator!$I$19,start_rate+MortgageCalculator!$I$22*ROUNDUP((M481-MortgageCalculator!$I$18*periods_per_year)/MortgageCalculator!$I$21,0)),MAX(MortgageCalculator!$I$20,start_rate+MortgageCalculator!$I$22*ROUNDUP((M481-MortgageCalculator!$I$18*periods_per_year)/MortgageCalculator!$I$21,0)))),start_rate))</f>
        <v/>
      </c>
      <c r="P481" s="20" t="str">
        <f>IF(M481="","",ROUND((((1+O481/CP)^(CP/periods_per_year))-1)*S480,2))</f>
        <v/>
      </c>
      <c r="Q481" s="20" t="str">
        <f>IF(M481="","",IF(M481=nper,S480+P481,MIN(S480+P481,IF(O481=O480,Q480,ROUND(-PMT(((1+O481/CP)^(CP/periods_per_year))-1,nper-M481+1,S480),2)))))</f>
        <v/>
      </c>
      <c r="R481" s="20" t="str">
        <f t="shared" si="54"/>
        <v/>
      </c>
      <c r="S481" s="20" t="str">
        <f t="shared" si="55"/>
        <v/>
      </c>
    </row>
    <row r="482" spans="1:19" x14ac:dyDescent="0.2">
      <c r="A482" s="10" t="str">
        <f t="shared" si="48"/>
        <v/>
      </c>
      <c r="B482" s="11" t="str">
        <f t="shared" si="49"/>
        <v/>
      </c>
      <c r="C482" s="15" t="str">
        <f t="shared" si="50"/>
        <v/>
      </c>
      <c r="D482" s="12" t="str">
        <f>IF(A482="","",IF(variable,IF(OR(A482=1,A482&lt;$I$18*periods_per_year),start_rate,MIN($I$19,IF(MOD(A482-1,$I$21)=0,MAX($I$20,D481+$I$22),D481))),start_rate))</f>
        <v/>
      </c>
      <c r="E482" s="13" t="str">
        <f t="shared" si="51"/>
        <v/>
      </c>
      <c r="F482" s="13" t="str">
        <f>IF(A482="","",IF(A482=nper,J481+E482,MIN(J481+E482,IF(D482=D481,F481,IF($E$8="Acc Bi-Weekly",ROUND((-PMT(((1+D482/CP)^(CP/12))-1,(nper-A482+1)*12/26,J481))/2,2),IF($E$8="Acc Weekly",ROUND((-PMT(((1+D482/CP)^(CP/12))-1,(nper-A482+1)*12/52,J481))/4,2),ROUND(-PMT(((1+D482/CP)^(CP/periods_per_year))-1,nper-A482+1,J481),2)))))))</f>
        <v/>
      </c>
      <c r="G482" s="13" t="str">
        <f>IF(OR(A482="",A482&lt;$X$2),"",IF(J481&lt;=F482,0,IF(IF(AND(A482&gt;=$X$2,MOD(A482-$X$2,int)=0),$X$3,0)+F482&gt;=J481+E482,J481+E482-F482,IF(AND(A482&gt;=$X$2,MOD(A482-$X$2,int)=0),$X$3,0)+IF(IF(AND(A482&gt;=$X$2,MOD(A482-$X$2,int)=0),$X$3,0)+IF(MOD(A482-$X$6,periods_per_year)=0,$X$5,0)+F482&lt;J481+E482,IF(MOD(A482-$X$6,periods_per_year)=0,$X$5,0),J481+E482-IF(AND(A482&gt;=$X$2,MOD(A482-$X$2,int)=0),$X$3,0)-F482))))</f>
        <v/>
      </c>
      <c r="H482" s="14"/>
      <c r="I482" s="13" t="str">
        <f t="shared" si="52"/>
        <v/>
      </c>
      <c r="J482" s="13" t="str">
        <f t="shared" si="53"/>
        <v/>
      </c>
      <c r="M482" s="17" t="str">
        <f>IF(S481="","",IF(OR(M481&gt;=nper,ROUND(S481,2)&lt;=0),"",M481+1))</f>
        <v/>
      </c>
      <c r="N482" s="18" t="str">
        <f>IF(M482="","",IF(OR(periods_per_year=26,periods_per_year=52),IF(periods_per_year=26,IF(M482=1,fpdate,N481+14),IF(periods_per_year=52,IF(M482=1,fpdate,N481+7),"n/a")),IF(periods_per_year=24,DATE(YEAR(fpdate),MONTH(fpdate)+(M482-1)/2+IF(AND(DAY(fpdate)&gt;=15,MOD(M482,2)=0),1,0),IF(MOD(M482,2)=0,IF(DAY(fpdate)&gt;=15,DAY(fpdate)-14,DAY(fpdate)+14),DAY(fpdate))),IF(DAY(DATE(YEAR(fpdate),MONTH(fpdate)+M482-1,DAY(fpdate)))&lt;&gt;DAY(fpdate),DATE(YEAR(fpdate),MONTH(fpdate)+M482,0),DATE(YEAR(fpdate),MONTH(fpdate)+M482-1,DAY(fpdate))))))</f>
        <v/>
      </c>
      <c r="O482" s="19" t="str">
        <f>IF(M482="","",IF(variable,IF(M482&lt;MortgageCalculator!$I$18*periods_per_year,start_rate,IF(MortgageCalculator!$I$22&gt;=0,MIN(MortgageCalculator!$I$19,start_rate+MortgageCalculator!$I$22*ROUNDUP((M482-MortgageCalculator!$I$18*periods_per_year)/MortgageCalculator!$I$21,0)),MAX(MortgageCalculator!$I$20,start_rate+MortgageCalculator!$I$22*ROUNDUP((M482-MortgageCalculator!$I$18*periods_per_year)/MortgageCalculator!$I$21,0)))),start_rate))</f>
        <v/>
      </c>
      <c r="P482" s="20" t="str">
        <f>IF(M482="","",ROUND((((1+O482/CP)^(CP/periods_per_year))-1)*S481,2))</f>
        <v/>
      </c>
      <c r="Q482" s="20" t="str">
        <f>IF(M482="","",IF(M482=nper,S481+P482,MIN(S481+P482,IF(O482=O481,Q481,ROUND(-PMT(((1+O482/CP)^(CP/periods_per_year))-1,nper-M482+1,S481),2)))))</f>
        <v/>
      </c>
      <c r="R482" s="20" t="str">
        <f t="shared" si="54"/>
        <v/>
      </c>
      <c r="S482" s="20" t="str">
        <f t="shared" si="55"/>
        <v/>
      </c>
    </row>
    <row r="483" spans="1:19" x14ac:dyDescent="0.2">
      <c r="A483" s="10" t="str">
        <f t="shared" si="48"/>
        <v/>
      </c>
      <c r="B483" s="11" t="str">
        <f t="shared" si="49"/>
        <v/>
      </c>
      <c r="C483" s="15" t="str">
        <f t="shared" si="50"/>
        <v/>
      </c>
      <c r="D483" s="12" t="str">
        <f>IF(A483="","",IF(variable,IF(OR(A483=1,A483&lt;$I$18*periods_per_year),start_rate,MIN($I$19,IF(MOD(A483-1,$I$21)=0,MAX($I$20,D482+$I$22),D482))),start_rate))</f>
        <v/>
      </c>
      <c r="E483" s="13" t="str">
        <f t="shared" si="51"/>
        <v/>
      </c>
      <c r="F483" s="13" t="str">
        <f>IF(A483="","",IF(A483=nper,J482+E483,MIN(J482+E483,IF(D483=D482,F482,IF($E$8="Acc Bi-Weekly",ROUND((-PMT(((1+D483/CP)^(CP/12))-1,(nper-A483+1)*12/26,J482))/2,2),IF($E$8="Acc Weekly",ROUND((-PMT(((1+D483/CP)^(CP/12))-1,(nper-A483+1)*12/52,J482))/4,2),ROUND(-PMT(((1+D483/CP)^(CP/periods_per_year))-1,nper-A483+1,J482),2)))))))</f>
        <v/>
      </c>
      <c r="G483" s="13" t="str">
        <f>IF(OR(A483="",A483&lt;$X$2),"",IF(J482&lt;=F483,0,IF(IF(AND(A483&gt;=$X$2,MOD(A483-$X$2,int)=0),$X$3,0)+F483&gt;=J482+E483,J482+E483-F483,IF(AND(A483&gt;=$X$2,MOD(A483-$X$2,int)=0),$X$3,0)+IF(IF(AND(A483&gt;=$X$2,MOD(A483-$X$2,int)=0),$X$3,0)+IF(MOD(A483-$X$6,periods_per_year)=0,$X$5,0)+F483&lt;J482+E483,IF(MOD(A483-$X$6,periods_per_year)=0,$X$5,0),J482+E483-IF(AND(A483&gt;=$X$2,MOD(A483-$X$2,int)=0),$X$3,0)-F483))))</f>
        <v/>
      </c>
      <c r="H483" s="14"/>
      <c r="I483" s="13" t="str">
        <f t="shared" si="52"/>
        <v/>
      </c>
      <c r="J483" s="13" t="str">
        <f t="shared" si="53"/>
        <v/>
      </c>
      <c r="M483" s="17" t="str">
        <f>IF(S482="","",IF(OR(M482&gt;=nper,ROUND(S482,2)&lt;=0),"",M482+1))</f>
        <v/>
      </c>
      <c r="N483" s="18" t="str">
        <f>IF(M483="","",IF(OR(periods_per_year=26,periods_per_year=52),IF(periods_per_year=26,IF(M483=1,fpdate,N482+14),IF(periods_per_year=52,IF(M483=1,fpdate,N482+7),"n/a")),IF(periods_per_year=24,DATE(YEAR(fpdate),MONTH(fpdate)+(M483-1)/2+IF(AND(DAY(fpdate)&gt;=15,MOD(M483,2)=0),1,0),IF(MOD(M483,2)=0,IF(DAY(fpdate)&gt;=15,DAY(fpdate)-14,DAY(fpdate)+14),DAY(fpdate))),IF(DAY(DATE(YEAR(fpdate),MONTH(fpdate)+M483-1,DAY(fpdate)))&lt;&gt;DAY(fpdate),DATE(YEAR(fpdate),MONTH(fpdate)+M483,0),DATE(YEAR(fpdate),MONTH(fpdate)+M483-1,DAY(fpdate))))))</f>
        <v/>
      </c>
      <c r="O483" s="19" t="str">
        <f>IF(M483="","",IF(variable,IF(M483&lt;MortgageCalculator!$I$18*periods_per_year,start_rate,IF(MortgageCalculator!$I$22&gt;=0,MIN(MortgageCalculator!$I$19,start_rate+MortgageCalculator!$I$22*ROUNDUP((M483-MortgageCalculator!$I$18*periods_per_year)/MortgageCalculator!$I$21,0)),MAX(MortgageCalculator!$I$20,start_rate+MortgageCalculator!$I$22*ROUNDUP((M483-MortgageCalculator!$I$18*periods_per_year)/MortgageCalculator!$I$21,0)))),start_rate))</f>
        <v/>
      </c>
      <c r="P483" s="20" t="str">
        <f>IF(M483="","",ROUND((((1+O483/CP)^(CP/periods_per_year))-1)*S482,2))</f>
        <v/>
      </c>
      <c r="Q483" s="20" t="str">
        <f>IF(M483="","",IF(M483=nper,S482+P483,MIN(S482+P483,IF(O483=O482,Q482,ROUND(-PMT(((1+O483/CP)^(CP/periods_per_year))-1,nper-M483+1,S482),2)))))</f>
        <v/>
      </c>
      <c r="R483" s="20" t="str">
        <f t="shared" si="54"/>
        <v/>
      </c>
      <c r="S483" s="20" t="str">
        <f t="shared" si="55"/>
        <v/>
      </c>
    </row>
    <row r="484" spans="1:19" x14ac:dyDescent="0.2">
      <c r="A484" s="10" t="str">
        <f t="shared" si="48"/>
        <v/>
      </c>
      <c r="B484" s="11" t="str">
        <f t="shared" si="49"/>
        <v/>
      </c>
      <c r="C484" s="15" t="str">
        <f t="shared" si="50"/>
        <v/>
      </c>
      <c r="D484" s="12" t="str">
        <f>IF(A484="","",IF(variable,IF(OR(A484=1,A484&lt;$I$18*periods_per_year),start_rate,MIN($I$19,IF(MOD(A484-1,$I$21)=0,MAX($I$20,D483+$I$22),D483))),start_rate))</f>
        <v/>
      </c>
      <c r="E484" s="13" t="str">
        <f t="shared" si="51"/>
        <v/>
      </c>
      <c r="F484" s="13" t="str">
        <f>IF(A484="","",IF(A484=nper,J483+E484,MIN(J483+E484,IF(D484=D483,F483,IF($E$8="Acc Bi-Weekly",ROUND((-PMT(((1+D484/CP)^(CP/12))-1,(nper-A484+1)*12/26,J483))/2,2),IF($E$8="Acc Weekly",ROUND((-PMT(((1+D484/CP)^(CP/12))-1,(nper-A484+1)*12/52,J483))/4,2),ROUND(-PMT(((1+D484/CP)^(CP/periods_per_year))-1,nper-A484+1,J483),2)))))))</f>
        <v/>
      </c>
      <c r="G484" s="13" t="str">
        <f>IF(OR(A484="",A484&lt;$X$2),"",IF(J483&lt;=F484,0,IF(IF(AND(A484&gt;=$X$2,MOD(A484-$X$2,int)=0),$X$3,0)+F484&gt;=J483+E484,J483+E484-F484,IF(AND(A484&gt;=$X$2,MOD(A484-$X$2,int)=0),$X$3,0)+IF(IF(AND(A484&gt;=$X$2,MOD(A484-$X$2,int)=0),$X$3,0)+IF(MOD(A484-$X$6,periods_per_year)=0,$X$5,0)+F484&lt;J483+E484,IF(MOD(A484-$X$6,periods_per_year)=0,$X$5,0),J483+E484-IF(AND(A484&gt;=$X$2,MOD(A484-$X$2,int)=0),$X$3,0)-F484))))</f>
        <v/>
      </c>
      <c r="H484" s="14"/>
      <c r="I484" s="13" t="str">
        <f t="shared" si="52"/>
        <v/>
      </c>
      <c r="J484" s="13" t="str">
        <f t="shared" si="53"/>
        <v/>
      </c>
      <c r="M484" s="17" t="str">
        <f>IF(S483="","",IF(OR(M483&gt;=nper,ROUND(S483,2)&lt;=0),"",M483+1))</f>
        <v/>
      </c>
      <c r="N484" s="18" t="str">
        <f>IF(M484="","",IF(OR(periods_per_year=26,periods_per_year=52),IF(periods_per_year=26,IF(M484=1,fpdate,N483+14),IF(periods_per_year=52,IF(M484=1,fpdate,N483+7),"n/a")),IF(periods_per_year=24,DATE(YEAR(fpdate),MONTH(fpdate)+(M484-1)/2+IF(AND(DAY(fpdate)&gt;=15,MOD(M484,2)=0),1,0),IF(MOD(M484,2)=0,IF(DAY(fpdate)&gt;=15,DAY(fpdate)-14,DAY(fpdate)+14),DAY(fpdate))),IF(DAY(DATE(YEAR(fpdate),MONTH(fpdate)+M484-1,DAY(fpdate)))&lt;&gt;DAY(fpdate),DATE(YEAR(fpdate),MONTH(fpdate)+M484,0),DATE(YEAR(fpdate),MONTH(fpdate)+M484-1,DAY(fpdate))))))</f>
        <v/>
      </c>
      <c r="O484" s="19" t="str">
        <f>IF(M484="","",IF(variable,IF(M484&lt;MortgageCalculator!$I$18*periods_per_year,start_rate,IF(MortgageCalculator!$I$22&gt;=0,MIN(MortgageCalculator!$I$19,start_rate+MortgageCalculator!$I$22*ROUNDUP((M484-MortgageCalculator!$I$18*periods_per_year)/MortgageCalculator!$I$21,0)),MAX(MortgageCalculator!$I$20,start_rate+MortgageCalculator!$I$22*ROUNDUP((M484-MortgageCalculator!$I$18*periods_per_year)/MortgageCalculator!$I$21,0)))),start_rate))</f>
        <v/>
      </c>
      <c r="P484" s="20" t="str">
        <f>IF(M484="","",ROUND((((1+O484/CP)^(CP/periods_per_year))-1)*S483,2))</f>
        <v/>
      </c>
      <c r="Q484" s="20" t="str">
        <f>IF(M484="","",IF(M484=nper,S483+P484,MIN(S483+P484,IF(O484=O483,Q483,ROUND(-PMT(((1+O484/CP)^(CP/periods_per_year))-1,nper-M484+1,S483),2)))))</f>
        <v/>
      </c>
      <c r="R484" s="20" t="str">
        <f t="shared" si="54"/>
        <v/>
      </c>
      <c r="S484" s="20" t="str">
        <f t="shared" si="55"/>
        <v/>
      </c>
    </row>
    <row r="485" spans="1:19" x14ac:dyDescent="0.2">
      <c r="A485" s="10" t="str">
        <f t="shared" si="48"/>
        <v/>
      </c>
      <c r="B485" s="11" t="str">
        <f t="shared" si="49"/>
        <v/>
      </c>
      <c r="C485" s="15" t="str">
        <f t="shared" si="50"/>
        <v/>
      </c>
      <c r="D485" s="12" t="str">
        <f>IF(A485="","",IF(variable,IF(OR(A485=1,A485&lt;$I$18*periods_per_year),start_rate,MIN($I$19,IF(MOD(A485-1,$I$21)=0,MAX($I$20,D484+$I$22),D484))),start_rate))</f>
        <v/>
      </c>
      <c r="E485" s="13" t="str">
        <f t="shared" si="51"/>
        <v/>
      </c>
      <c r="F485" s="13" t="str">
        <f>IF(A485="","",IF(A485=nper,J484+E485,MIN(J484+E485,IF(D485=D484,F484,IF($E$8="Acc Bi-Weekly",ROUND((-PMT(((1+D485/CP)^(CP/12))-1,(nper-A485+1)*12/26,J484))/2,2),IF($E$8="Acc Weekly",ROUND((-PMT(((1+D485/CP)^(CP/12))-1,(nper-A485+1)*12/52,J484))/4,2),ROUND(-PMT(((1+D485/CP)^(CP/periods_per_year))-1,nper-A485+1,J484),2)))))))</f>
        <v/>
      </c>
      <c r="G485" s="13" t="str">
        <f>IF(OR(A485="",A485&lt;$X$2),"",IF(J484&lt;=F485,0,IF(IF(AND(A485&gt;=$X$2,MOD(A485-$X$2,int)=0),$X$3,0)+F485&gt;=J484+E485,J484+E485-F485,IF(AND(A485&gt;=$X$2,MOD(A485-$X$2,int)=0),$X$3,0)+IF(IF(AND(A485&gt;=$X$2,MOD(A485-$X$2,int)=0),$X$3,0)+IF(MOD(A485-$X$6,periods_per_year)=0,$X$5,0)+F485&lt;J484+E485,IF(MOD(A485-$X$6,periods_per_year)=0,$X$5,0),J484+E485-IF(AND(A485&gt;=$X$2,MOD(A485-$X$2,int)=0),$X$3,0)-F485))))</f>
        <v/>
      </c>
      <c r="H485" s="14"/>
      <c r="I485" s="13" t="str">
        <f t="shared" si="52"/>
        <v/>
      </c>
      <c r="J485" s="13" t="str">
        <f t="shared" si="53"/>
        <v/>
      </c>
      <c r="M485" s="17" t="str">
        <f>IF(S484="","",IF(OR(M484&gt;=nper,ROUND(S484,2)&lt;=0),"",M484+1))</f>
        <v/>
      </c>
      <c r="N485" s="18" t="str">
        <f>IF(M485="","",IF(OR(periods_per_year=26,periods_per_year=52),IF(periods_per_year=26,IF(M485=1,fpdate,N484+14),IF(periods_per_year=52,IF(M485=1,fpdate,N484+7),"n/a")),IF(periods_per_year=24,DATE(YEAR(fpdate),MONTH(fpdate)+(M485-1)/2+IF(AND(DAY(fpdate)&gt;=15,MOD(M485,2)=0),1,0),IF(MOD(M485,2)=0,IF(DAY(fpdate)&gt;=15,DAY(fpdate)-14,DAY(fpdate)+14),DAY(fpdate))),IF(DAY(DATE(YEAR(fpdate),MONTH(fpdate)+M485-1,DAY(fpdate)))&lt;&gt;DAY(fpdate),DATE(YEAR(fpdate),MONTH(fpdate)+M485,0),DATE(YEAR(fpdate),MONTH(fpdate)+M485-1,DAY(fpdate))))))</f>
        <v/>
      </c>
      <c r="O485" s="19" t="str">
        <f>IF(M485="","",IF(variable,IF(M485&lt;MortgageCalculator!$I$18*periods_per_year,start_rate,IF(MortgageCalculator!$I$22&gt;=0,MIN(MortgageCalculator!$I$19,start_rate+MortgageCalculator!$I$22*ROUNDUP((M485-MortgageCalculator!$I$18*periods_per_year)/MortgageCalculator!$I$21,0)),MAX(MortgageCalculator!$I$20,start_rate+MortgageCalculator!$I$22*ROUNDUP((M485-MortgageCalculator!$I$18*periods_per_year)/MortgageCalculator!$I$21,0)))),start_rate))</f>
        <v/>
      </c>
      <c r="P485" s="20" t="str">
        <f>IF(M485="","",ROUND((((1+O485/CP)^(CP/periods_per_year))-1)*S484,2))</f>
        <v/>
      </c>
      <c r="Q485" s="20" t="str">
        <f>IF(M485="","",IF(M485=nper,S484+P485,MIN(S484+P485,IF(O485=O484,Q484,ROUND(-PMT(((1+O485/CP)^(CP/periods_per_year))-1,nper-M485+1,S484),2)))))</f>
        <v/>
      </c>
      <c r="R485" s="20" t="str">
        <f t="shared" si="54"/>
        <v/>
      </c>
      <c r="S485" s="20" t="str">
        <f t="shared" si="55"/>
        <v/>
      </c>
    </row>
    <row r="486" spans="1:19" x14ac:dyDescent="0.2">
      <c r="A486" s="10" t="str">
        <f t="shared" si="48"/>
        <v/>
      </c>
      <c r="B486" s="11" t="str">
        <f t="shared" si="49"/>
        <v/>
      </c>
      <c r="C486" s="15" t="str">
        <f t="shared" si="50"/>
        <v/>
      </c>
      <c r="D486" s="12" t="str">
        <f>IF(A486="","",IF(variable,IF(OR(A486=1,A486&lt;$I$18*periods_per_year),start_rate,MIN($I$19,IF(MOD(A486-1,$I$21)=0,MAX($I$20,D485+$I$22),D485))),start_rate))</f>
        <v/>
      </c>
      <c r="E486" s="13" t="str">
        <f t="shared" si="51"/>
        <v/>
      </c>
      <c r="F486" s="13" t="str">
        <f>IF(A486="","",IF(A486=nper,J485+E486,MIN(J485+E486,IF(D486=D485,F485,IF($E$8="Acc Bi-Weekly",ROUND((-PMT(((1+D486/CP)^(CP/12))-1,(nper-A486+1)*12/26,J485))/2,2),IF($E$8="Acc Weekly",ROUND((-PMT(((1+D486/CP)^(CP/12))-1,(nper-A486+1)*12/52,J485))/4,2),ROUND(-PMT(((1+D486/CP)^(CP/periods_per_year))-1,nper-A486+1,J485),2)))))))</f>
        <v/>
      </c>
      <c r="G486" s="13" t="str">
        <f>IF(OR(A486="",A486&lt;$X$2),"",IF(J485&lt;=F486,0,IF(IF(AND(A486&gt;=$X$2,MOD(A486-$X$2,int)=0),$X$3,0)+F486&gt;=J485+E486,J485+E486-F486,IF(AND(A486&gt;=$X$2,MOD(A486-$X$2,int)=0),$X$3,0)+IF(IF(AND(A486&gt;=$X$2,MOD(A486-$X$2,int)=0),$X$3,0)+IF(MOD(A486-$X$6,periods_per_year)=0,$X$5,0)+F486&lt;J485+E486,IF(MOD(A486-$X$6,periods_per_year)=0,$X$5,0),J485+E486-IF(AND(A486&gt;=$X$2,MOD(A486-$X$2,int)=0),$X$3,0)-F486))))</f>
        <v/>
      </c>
      <c r="H486" s="14"/>
      <c r="I486" s="13" t="str">
        <f t="shared" si="52"/>
        <v/>
      </c>
      <c r="J486" s="13" t="str">
        <f t="shared" si="53"/>
        <v/>
      </c>
      <c r="M486" s="17" t="str">
        <f>IF(S485="","",IF(OR(M485&gt;=nper,ROUND(S485,2)&lt;=0),"",M485+1))</f>
        <v/>
      </c>
      <c r="N486" s="18" t="str">
        <f>IF(M486="","",IF(OR(periods_per_year=26,periods_per_year=52),IF(periods_per_year=26,IF(M486=1,fpdate,N485+14),IF(periods_per_year=52,IF(M486=1,fpdate,N485+7),"n/a")),IF(periods_per_year=24,DATE(YEAR(fpdate),MONTH(fpdate)+(M486-1)/2+IF(AND(DAY(fpdate)&gt;=15,MOD(M486,2)=0),1,0),IF(MOD(M486,2)=0,IF(DAY(fpdate)&gt;=15,DAY(fpdate)-14,DAY(fpdate)+14),DAY(fpdate))),IF(DAY(DATE(YEAR(fpdate),MONTH(fpdate)+M486-1,DAY(fpdate)))&lt;&gt;DAY(fpdate),DATE(YEAR(fpdate),MONTH(fpdate)+M486,0),DATE(YEAR(fpdate),MONTH(fpdate)+M486-1,DAY(fpdate))))))</f>
        <v/>
      </c>
      <c r="O486" s="19" t="str">
        <f>IF(M486="","",IF(variable,IF(M486&lt;MortgageCalculator!$I$18*periods_per_year,start_rate,IF(MortgageCalculator!$I$22&gt;=0,MIN(MortgageCalculator!$I$19,start_rate+MortgageCalculator!$I$22*ROUNDUP((M486-MortgageCalculator!$I$18*periods_per_year)/MortgageCalculator!$I$21,0)),MAX(MortgageCalculator!$I$20,start_rate+MortgageCalculator!$I$22*ROUNDUP((M486-MortgageCalculator!$I$18*periods_per_year)/MortgageCalculator!$I$21,0)))),start_rate))</f>
        <v/>
      </c>
      <c r="P486" s="20" t="str">
        <f>IF(M486="","",ROUND((((1+O486/CP)^(CP/periods_per_year))-1)*S485,2))</f>
        <v/>
      </c>
      <c r="Q486" s="20" t="str">
        <f>IF(M486="","",IF(M486=nper,S485+P486,MIN(S485+P486,IF(O486=O485,Q485,ROUND(-PMT(((1+O486/CP)^(CP/periods_per_year))-1,nper-M486+1,S485),2)))))</f>
        <v/>
      </c>
      <c r="R486" s="20" t="str">
        <f t="shared" si="54"/>
        <v/>
      </c>
      <c r="S486" s="20" t="str">
        <f t="shared" si="55"/>
        <v/>
      </c>
    </row>
    <row r="487" spans="1:19" x14ac:dyDescent="0.2">
      <c r="A487" s="10" t="str">
        <f t="shared" si="48"/>
        <v/>
      </c>
      <c r="B487" s="11" t="str">
        <f t="shared" si="49"/>
        <v/>
      </c>
      <c r="C487" s="15" t="str">
        <f t="shared" si="50"/>
        <v/>
      </c>
      <c r="D487" s="12" t="str">
        <f>IF(A487="","",IF(variable,IF(OR(A487=1,A487&lt;$I$18*periods_per_year),start_rate,MIN($I$19,IF(MOD(A487-1,$I$21)=0,MAX($I$20,D486+$I$22),D486))),start_rate))</f>
        <v/>
      </c>
      <c r="E487" s="13" t="str">
        <f t="shared" si="51"/>
        <v/>
      </c>
      <c r="F487" s="13" t="str">
        <f>IF(A487="","",IF(A487=nper,J486+E487,MIN(J486+E487,IF(D487=D486,F486,IF($E$8="Acc Bi-Weekly",ROUND((-PMT(((1+D487/CP)^(CP/12))-1,(nper-A487+1)*12/26,J486))/2,2),IF($E$8="Acc Weekly",ROUND((-PMT(((1+D487/CP)^(CP/12))-1,(nper-A487+1)*12/52,J486))/4,2),ROUND(-PMT(((1+D487/CP)^(CP/periods_per_year))-1,nper-A487+1,J486),2)))))))</f>
        <v/>
      </c>
      <c r="G487" s="13" t="str">
        <f>IF(OR(A487="",A487&lt;$X$2),"",IF(J486&lt;=F487,0,IF(IF(AND(A487&gt;=$X$2,MOD(A487-$X$2,int)=0),$X$3,0)+F487&gt;=J486+E487,J486+E487-F487,IF(AND(A487&gt;=$X$2,MOD(A487-$X$2,int)=0),$X$3,0)+IF(IF(AND(A487&gt;=$X$2,MOD(A487-$X$2,int)=0),$X$3,0)+IF(MOD(A487-$X$6,periods_per_year)=0,$X$5,0)+F487&lt;J486+E487,IF(MOD(A487-$X$6,periods_per_year)=0,$X$5,0),J486+E487-IF(AND(A487&gt;=$X$2,MOD(A487-$X$2,int)=0),$X$3,0)-F487))))</f>
        <v/>
      </c>
      <c r="H487" s="14"/>
      <c r="I487" s="13" t="str">
        <f t="shared" si="52"/>
        <v/>
      </c>
      <c r="J487" s="13" t="str">
        <f t="shared" si="53"/>
        <v/>
      </c>
      <c r="M487" s="17" t="str">
        <f>IF(S486="","",IF(OR(M486&gt;=nper,ROUND(S486,2)&lt;=0),"",M486+1))</f>
        <v/>
      </c>
      <c r="N487" s="18" t="str">
        <f>IF(M487="","",IF(OR(periods_per_year=26,periods_per_year=52),IF(periods_per_year=26,IF(M487=1,fpdate,N486+14),IF(periods_per_year=52,IF(M487=1,fpdate,N486+7),"n/a")),IF(periods_per_year=24,DATE(YEAR(fpdate),MONTH(fpdate)+(M487-1)/2+IF(AND(DAY(fpdate)&gt;=15,MOD(M487,2)=0),1,0),IF(MOD(M487,2)=0,IF(DAY(fpdate)&gt;=15,DAY(fpdate)-14,DAY(fpdate)+14),DAY(fpdate))),IF(DAY(DATE(YEAR(fpdate),MONTH(fpdate)+M487-1,DAY(fpdate)))&lt;&gt;DAY(fpdate),DATE(YEAR(fpdate),MONTH(fpdate)+M487,0),DATE(YEAR(fpdate),MONTH(fpdate)+M487-1,DAY(fpdate))))))</f>
        <v/>
      </c>
      <c r="O487" s="19" t="str">
        <f>IF(M487="","",IF(variable,IF(M487&lt;MortgageCalculator!$I$18*periods_per_year,start_rate,IF(MortgageCalculator!$I$22&gt;=0,MIN(MortgageCalculator!$I$19,start_rate+MortgageCalculator!$I$22*ROUNDUP((M487-MortgageCalculator!$I$18*periods_per_year)/MortgageCalculator!$I$21,0)),MAX(MortgageCalculator!$I$20,start_rate+MortgageCalculator!$I$22*ROUNDUP((M487-MortgageCalculator!$I$18*periods_per_year)/MortgageCalculator!$I$21,0)))),start_rate))</f>
        <v/>
      </c>
      <c r="P487" s="20" t="str">
        <f>IF(M487="","",ROUND((((1+O487/CP)^(CP/periods_per_year))-1)*S486,2))</f>
        <v/>
      </c>
      <c r="Q487" s="20" t="str">
        <f>IF(M487="","",IF(M487=nper,S486+P487,MIN(S486+P487,IF(O487=O486,Q486,ROUND(-PMT(((1+O487/CP)^(CP/periods_per_year))-1,nper-M487+1,S486),2)))))</f>
        <v/>
      </c>
      <c r="R487" s="20" t="str">
        <f t="shared" si="54"/>
        <v/>
      </c>
      <c r="S487" s="20" t="str">
        <f t="shared" si="55"/>
        <v/>
      </c>
    </row>
    <row r="488" spans="1:19" x14ac:dyDescent="0.2">
      <c r="A488" s="10" t="str">
        <f t="shared" si="48"/>
        <v/>
      </c>
      <c r="B488" s="11" t="str">
        <f t="shared" si="49"/>
        <v/>
      </c>
      <c r="C488" s="15" t="str">
        <f t="shared" si="50"/>
        <v/>
      </c>
      <c r="D488" s="12" t="str">
        <f>IF(A488="","",IF(variable,IF(OR(A488=1,A488&lt;$I$18*periods_per_year),start_rate,MIN($I$19,IF(MOD(A488-1,$I$21)=0,MAX($I$20,D487+$I$22),D487))),start_rate))</f>
        <v/>
      </c>
      <c r="E488" s="13" t="str">
        <f t="shared" si="51"/>
        <v/>
      </c>
      <c r="F488" s="13" t="str">
        <f>IF(A488="","",IF(A488=nper,J487+E488,MIN(J487+E488,IF(D488=D487,F487,IF($E$8="Acc Bi-Weekly",ROUND((-PMT(((1+D488/CP)^(CP/12))-1,(nper-A488+1)*12/26,J487))/2,2),IF($E$8="Acc Weekly",ROUND((-PMT(((1+D488/CP)^(CP/12))-1,(nper-A488+1)*12/52,J487))/4,2),ROUND(-PMT(((1+D488/CP)^(CP/periods_per_year))-1,nper-A488+1,J487),2)))))))</f>
        <v/>
      </c>
      <c r="G488" s="13" t="str">
        <f>IF(OR(A488="",A488&lt;$X$2),"",IF(J487&lt;=F488,0,IF(IF(AND(A488&gt;=$X$2,MOD(A488-$X$2,int)=0),$X$3,0)+F488&gt;=J487+E488,J487+E488-F488,IF(AND(A488&gt;=$X$2,MOD(A488-$X$2,int)=0),$X$3,0)+IF(IF(AND(A488&gt;=$X$2,MOD(A488-$X$2,int)=0),$X$3,0)+IF(MOD(A488-$X$6,periods_per_year)=0,$X$5,0)+F488&lt;J487+E488,IF(MOD(A488-$X$6,periods_per_year)=0,$X$5,0),J487+E488-IF(AND(A488&gt;=$X$2,MOD(A488-$X$2,int)=0),$X$3,0)-F488))))</f>
        <v/>
      </c>
      <c r="H488" s="14"/>
      <c r="I488" s="13" t="str">
        <f t="shared" si="52"/>
        <v/>
      </c>
      <c r="J488" s="13" t="str">
        <f t="shared" si="53"/>
        <v/>
      </c>
      <c r="M488" s="17" t="str">
        <f>IF(S487="","",IF(OR(M487&gt;=nper,ROUND(S487,2)&lt;=0),"",M487+1))</f>
        <v/>
      </c>
      <c r="N488" s="18" t="str">
        <f>IF(M488="","",IF(OR(periods_per_year=26,periods_per_year=52),IF(periods_per_year=26,IF(M488=1,fpdate,N487+14),IF(periods_per_year=52,IF(M488=1,fpdate,N487+7),"n/a")),IF(periods_per_year=24,DATE(YEAR(fpdate),MONTH(fpdate)+(M488-1)/2+IF(AND(DAY(fpdate)&gt;=15,MOD(M488,2)=0),1,0),IF(MOD(M488,2)=0,IF(DAY(fpdate)&gt;=15,DAY(fpdate)-14,DAY(fpdate)+14),DAY(fpdate))),IF(DAY(DATE(YEAR(fpdate),MONTH(fpdate)+M488-1,DAY(fpdate)))&lt;&gt;DAY(fpdate),DATE(YEAR(fpdate),MONTH(fpdate)+M488,0),DATE(YEAR(fpdate),MONTH(fpdate)+M488-1,DAY(fpdate))))))</f>
        <v/>
      </c>
      <c r="O488" s="19" t="str">
        <f>IF(M488="","",IF(variable,IF(M488&lt;MortgageCalculator!$I$18*periods_per_year,start_rate,IF(MortgageCalculator!$I$22&gt;=0,MIN(MortgageCalculator!$I$19,start_rate+MortgageCalculator!$I$22*ROUNDUP((M488-MortgageCalculator!$I$18*periods_per_year)/MortgageCalculator!$I$21,0)),MAX(MortgageCalculator!$I$20,start_rate+MortgageCalculator!$I$22*ROUNDUP((M488-MortgageCalculator!$I$18*periods_per_year)/MortgageCalculator!$I$21,0)))),start_rate))</f>
        <v/>
      </c>
      <c r="P488" s="20" t="str">
        <f>IF(M488="","",ROUND((((1+O488/CP)^(CP/periods_per_year))-1)*S487,2))</f>
        <v/>
      </c>
      <c r="Q488" s="20" t="str">
        <f>IF(M488="","",IF(M488=nper,S487+P488,MIN(S487+P488,IF(O488=O487,Q487,ROUND(-PMT(((1+O488/CP)^(CP/periods_per_year))-1,nper-M488+1,S487),2)))))</f>
        <v/>
      </c>
      <c r="R488" s="20" t="str">
        <f t="shared" si="54"/>
        <v/>
      </c>
      <c r="S488" s="20" t="str">
        <f t="shared" si="55"/>
        <v/>
      </c>
    </row>
    <row r="489" spans="1:19" x14ac:dyDescent="0.2">
      <c r="A489" s="10" t="str">
        <f t="shared" si="48"/>
        <v/>
      </c>
      <c r="B489" s="11" t="str">
        <f t="shared" si="49"/>
        <v/>
      </c>
      <c r="C489" s="15" t="str">
        <f t="shared" si="50"/>
        <v/>
      </c>
      <c r="D489" s="12" t="str">
        <f>IF(A489="","",IF(variable,IF(OR(A489=1,A489&lt;$I$18*periods_per_year),start_rate,MIN($I$19,IF(MOD(A489-1,$I$21)=0,MAX($I$20,D488+$I$22),D488))),start_rate))</f>
        <v/>
      </c>
      <c r="E489" s="13" t="str">
        <f t="shared" si="51"/>
        <v/>
      </c>
      <c r="F489" s="13" t="str">
        <f>IF(A489="","",IF(A489=nper,J488+E489,MIN(J488+E489,IF(D489=D488,F488,IF($E$8="Acc Bi-Weekly",ROUND((-PMT(((1+D489/CP)^(CP/12))-1,(nper-A489+1)*12/26,J488))/2,2),IF($E$8="Acc Weekly",ROUND((-PMT(((1+D489/CP)^(CP/12))-1,(nper-A489+1)*12/52,J488))/4,2),ROUND(-PMT(((1+D489/CP)^(CP/periods_per_year))-1,nper-A489+1,J488),2)))))))</f>
        <v/>
      </c>
      <c r="G489" s="13" t="str">
        <f>IF(OR(A489="",A489&lt;$X$2),"",IF(J488&lt;=F489,0,IF(IF(AND(A489&gt;=$X$2,MOD(A489-$X$2,int)=0),$X$3,0)+F489&gt;=J488+E489,J488+E489-F489,IF(AND(A489&gt;=$X$2,MOD(A489-$X$2,int)=0),$X$3,0)+IF(IF(AND(A489&gt;=$X$2,MOD(A489-$X$2,int)=0),$X$3,0)+IF(MOD(A489-$X$6,periods_per_year)=0,$X$5,0)+F489&lt;J488+E489,IF(MOD(A489-$X$6,periods_per_year)=0,$X$5,0),J488+E489-IF(AND(A489&gt;=$X$2,MOD(A489-$X$2,int)=0),$X$3,0)-F489))))</f>
        <v/>
      </c>
      <c r="H489" s="14"/>
      <c r="I489" s="13" t="str">
        <f t="shared" si="52"/>
        <v/>
      </c>
      <c r="J489" s="13" t="str">
        <f t="shared" si="53"/>
        <v/>
      </c>
      <c r="M489" s="17" t="str">
        <f>IF(S488="","",IF(OR(M488&gt;=nper,ROUND(S488,2)&lt;=0),"",M488+1))</f>
        <v/>
      </c>
      <c r="N489" s="18" t="str">
        <f>IF(M489="","",IF(OR(periods_per_year=26,periods_per_year=52),IF(periods_per_year=26,IF(M489=1,fpdate,N488+14),IF(periods_per_year=52,IF(M489=1,fpdate,N488+7),"n/a")),IF(periods_per_year=24,DATE(YEAR(fpdate),MONTH(fpdate)+(M489-1)/2+IF(AND(DAY(fpdate)&gt;=15,MOD(M489,2)=0),1,0),IF(MOD(M489,2)=0,IF(DAY(fpdate)&gt;=15,DAY(fpdate)-14,DAY(fpdate)+14),DAY(fpdate))),IF(DAY(DATE(YEAR(fpdate),MONTH(fpdate)+M489-1,DAY(fpdate)))&lt;&gt;DAY(fpdate),DATE(YEAR(fpdate),MONTH(fpdate)+M489,0),DATE(YEAR(fpdate),MONTH(fpdate)+M489-1,DAY(fpdate))))))</f>
        <v/>
      </c>
      <c r="O489" s="19" t="str">
        <f>IF(M489="","",IF(variable,IF(M489&lt;MortgageCalculator!$I$18*periods_per_year,start_rate,IF(MortgageCalculator!$I$22&gt;=0,MIN(MortgageCalculator!$I$19,start_rate+MortgageCalculator!$I$22*ROUNDUP((M489-MortgageCalculator!$I$18*periods_per_year)/MortgageCalculator!$I$21,0)),MAX(MortgageCalculator!$I$20,start_rate+MortgageCalculator!$I$22*ROUNDUP((M489-MortgageCalculator!$I$18*periods_per_year)/MortgageCalculator!$I$21,0)))),start_rate))</f>
        <v/>
      </c>
      <c r="P489" s="20" t="str">
        <f>IF(M489="","",ROUND((((1+O489/CP)^(CP/periods_per_year))-1)*S488,2))</f>
        <v/>
      </c>
      <c r="Q489" s="20" t="str">
        <f>IF(M489="","",IF(M489=nper,S488+P489,MIN(S488+P489,IF(O489=O488,Q488,ROUND(-PMT(((1+O489/CP)^(CP/periods_per_year))-1,nper-M489+1,S488),2)))))</f>
        <v/>
      </c>
      <c r="R489" s="20" t="str">
        <f t="shared" si="54"/>
        <v/>
      </c>
      <c r="S489" s="20" t="str">
        <f t="shared" si="55"/>
        <v/>
      </c>
    </row>
    <row r="490" spans="1:19" x14ac:dyDescent="0.2">
      <c r="A490" s="10" t="str">
        <f t="shared" si="48"/>
        <v/>
      </c>
      <c r="B490" s="11" t="str">
        <f t="shared" si="49"/>
        <v/>
      </c>
      <c r="C490" s="15" t="str">
        <f t="shared" si="50"/>
        <v/>
      </c>
      <c r="D490" s="12" t="str">
        <f>IF(A490="","",IF(variable,IF(OR(A490=1,A490&lt;$I$18*periods_per_year),start_rate,MIN($I$19,IF(MOD(A490-1,$I$21)=0,MAX($I$20,D489+$I$22),D489))),start_rate))</f>
        <v/>
      </c>
      <c r="E490" s="13" t="str">
        <f t="shared" si="51"/>
        <v/>
      </c>
      <c r="F490" s="13" t="str">
        <f>IF(A490="","",IF(A490=nper,J489+E490,MIN(J489+E490,IF(D490=D489,F489,IF($E$8="Acc Bi-Weekly",ROUND((-PMT(((1+D490/CP)^(CP/12))-1,(nper-A490+1)*12/26,J489))/2,2),IF($E$8="Acc Weekly",ROUND((-PMT(((1+D490/CP)^(CP/12))-1,(nper-A490+1)*12/52,J489))/4,2),ROUND(-PMT(((1+D490/CP)^(CP/periods_per_year))-1,nper-A490+1,J489),2)))))))</f>
        <v/>
      </c>
      <c r="G490" s="13" t="str">
        <f>IF(OR(A490="",A490&lt;$X$2),"",IF(J489&lt;=F490,0,IF(IF(AND(A490&gt;=$X$2,MOD(A490-$X$2,int)=0),$X$3,0)+F490&gt;=J489+E490,J489+E490-F490,IF(AND(A490&gt;=$X$2,MOD(A490-$X$2,int)=0),$X$3,0)+IF(IF(AND(A490&gt;=$X$2,MOD(A490-$X$2,int)=0),$X$3,0)+IF(MOD(A490-$X$6,periods_per_year)=0,$X$5,0)+F490&lt;J489+E490,IF(MOD(A490-$X$6,periods_per_year)=0,$X$5,0),J489+E490-IF(AND(A490&gt;=$X$2,MOD(A490-$X$2,int)=0),$X$3,0)-F490))))</f>
        <v/>
      </c>
      <c r="H490" s="14"/>
      <c r="I490" s="13" t="str">
        <f t="shared" si="52"/>
        <v/>
      </c>
      <c r="J490" s="13" t="str">
        <f t="shared" si="53"/>
        <v/>
      </c>
      <c r="M490" s="17" t="str">
        <f>IF(S489="","",IF(OR(M489&gt;=nper,ROUND(S489,2)&lt;=0),"",M489+1))</f>
        <v/>
      </c>
      <c r="N490" s="18" t="str">
        <f>IF(M490="","",IF(OR(periods_per_year=26,periods_per_year=52),IF(periods_per_year=26,IF(M490=1,fpdate,N489+14),IF(periods_per_year=52,IF(M490=1,fpdate,N489+7),"n/a")),IF(periods_per_year=24,DATE(YEAR(fpdate),MONTH(fpdate)+(M490-1)/2+IF(AND(DAY(fpdate)&gt;=15,MOD(M490,2)=0),1,0),IF(MOD(M490,2)=0,IF(DAY(fpdate)&gt;=15,DAY(fpdate)-14,DAY(fpdate)+14),DAY(fpdate))),IF(DAY(DATE(YEAR(fpdate),MONTH(fpdate)+M490-1,DAY(fpdate)))&lt;&gt;DAY(fpdate),DATE(YEAR(fpdate),MONTH(fpdate)+M490,0),DATE(YEAR(fpdate),MONTH(fpdate)+M490-1,DAY(fpdate))))))</f>
        <v/>
      </c>
      <c r="O490" s="19" t="str">
        <f>IF(M490="","",IF(variable,IF(M490&lt;MortgageCalculator!$I$18*periods_per_year,start_rate,IF(MortgageCalculator!$I$22&gt;=0,MIN(MortgageCalculator!$I$19,start_rate+MortgageCalculator!$I$22*ROUNDUP((M490-MortgageCalculator!$I$18*periods_per_year)/MortgageCalculator!$I$21,0)),MAX(MortgageCalculator!$I$20,start_rate+MortgageCalculator!$I$22*ROUNDUP((M490-MortgageCalculator!$I$18*periods_per_year)/MortgageCalculator!$I$21,0)))),start_rate))</f>
        <v/>
      </c>
      <c r="P490" s="20" t="str">
        <f>IF(M490="","",ROUND((((1+O490/CP)^(CP/periods_per_year))-1)*S489,2))</f>
        <v/>
      </c>
      <c r="Q490" s="20" t="str">
        <f>IF(M490="","",IF(M490=nper,S489+P490,MIN(S489+P490,IF(O490=O489,Q489,ROUND(-PMT(((1+O490/CP)^(CP/periods_per_year))-1,nper-M490+1,S489),2)))))</f>
        <v/>
      </c>
      <c r="R490" s="20" t="str">
        <f t="shared" si="54"/>
        <v/>
      </c>
      <c r="S490" s="20" t="str">
        <f t="shared" si="55"/>
        <v/>
      </c>
    </row>
    <row r="491" spans="1:19" x14ac:dyDescent="0.2">
      <c r="A491" s="10" t="str">
        <f t="shared" si="48"/>
        <v/>
      </c>
      <c r="B491" s="11" t="str">
        <f t="shared" si="49"/>
        <v/>
      </c>
      <c r="C491" s="15" t="str">
        <f t="shared" si="50"/>
        <v/>
      </c>
      <c r="D491" s="12" t="str">
        <f>IF(A491="","",IF(variable,IF(OR(A491=1,A491&lt;$I$18*periods_per_year),start_rate,MIN($I$19,IF(MOD(A491-1,$I$21)=0,MAX($I$20,D490+$I$22),D490))),start_rate))</f>
        <v/>
      </c>
      <c r="E491" s="13" t="str">
        <f t="shared" si="51"/>
        <v/>
      </c>
      <c r="F491" s="13" t="str">
        <f>IF(A491="","",IF(A491=nper,J490+E491,MIN(J490+E491,IF(D491=D490,F490,IF($E$8="Acc Bi-Weekly",ROUND((-PMT(((1+D491/CP)^(CP/12))-1,(nper-A491+1)*12/26,J490))/2,2),IF($E$8="Acc Weekly",ROUND((-PMT(((1+D491/CP)^(CP/12))-1,(nper-A491+1)*12/52,J490))/4,2),ROUND(-PMT(((1+D491/CP)^(CP/periods_per_year))-1,nper-A491+1,J490),2)))))))</f>
        <v/>
      </c>
      <c r="G491" s="13" t="str">
        <f>IF(OR(A491="",A491&lt;$X$2),"",IF(J490&lt;=F491,0,IF(IF(AND(A491&gt;=$X$2,MOD(A491-$X$2,int)=0),$X$3,0)+F491&gt;=J490+E491,J490+E491-F491,IF(AND(A491&gt;=$X$2,MOD(A491-$X$2,int)=0),$X$3,0)+IF(IF(AND(A491&gt;=$X$2,MOD(A491-$X$2,int)=0),$X$3,0)+IF(MOD(A491-$X$6,periods_per_year)=0,$X$5,0)+F491&lt;J490+E491,IF(MOD(A491-$X$6,periods_per_year)=0,$X$5,0),J490+E491-IF(AND(A491&gt;=$X$2,MOD(A491-$X$2,int)=0),$X$3,0)-F491))))</f>
        <v/>
      </c>
      <c r="H491" s="14"/>
      <c r="I491" s="13" t="str">
        <f t="shared" si="52"/>
        <v/>
      </c>
      <c r="J491" s="13" t="str">
        <f t="shared" si="53"/>
        <v/>
      </c>
      <c r="M491" s="17" t="str">
        <f>IF(S490="","",IF(OR(M490&gt;=nper,ROUND(S490,2)&lt;=0),"",M490+1))</f>
        <v/>
      </c>
      <c r="N491" s="18" t="str">
        <f>IF(M491="","",IF(OR(periods_per_year=26,periods_per_year=52),IF(periods_per_year=26,IF(M491=1,fpdate,N490+14),IF(periods_per_year=52,IF(M491=1,fpdate,N490+7),"n/a")),IF(periods_per_year=24,DATE(YEAR(fpdate),MONTH(fpdate)+(M491-1)/2+IF(AND(DAY(fpdate)&gt;=15,MOD(M491,2)=0),1,0),IF(MOD(M491,2)=0,IF(DAY(fpdate)&gt;=15,DAY(fpdate)-14,DAY(fpdate)+14),DAY(fpdate))),IF(DAY(DATE(YEAR(fpdate),MONTH(fpdate)+M491-1,DAY(fpdate)))&lt;&gt;DAY(fpdate),DATE(YEAR(fpdate),MONTH(fpdate)+M491,0),DATE(YEAR(fpdate),MONTH(fpdate)+M491-1,DAY(fpdate))))))</f>
        <v/>
      </c>
      <c r="O491" s="19" t="str">
        <f>IF(M491="","",IF(variable,IF(M491&lt;MortgageCalculator!$I$18*periods_per_year,start_rate,IF(MortgageCalculator!$I$22&gt;=0,MIN(MortgageCalculator!$I$19,start_rate+MortgageCalculator!$I$22*ROUNDUP((M491-MortgageCalculator!$I$18*periods_per_year)/MortgageCalculator!$I$21,0)),MAX(MortgageCalculator!$I$20,start_rate+MortgageCalculator!$I$22*ROUNDUP((M491-MortgageCalculator!$I$18*periods_per_year)/MortgageCalculator!$I$21,0)))),start_rate))</f>
        <v/>
      </c>
      <c r="P491" s="20" t="str">
        <f>IF(M491="","",ROUND((((1+O491/CP)^(CP/periods_per_year))-1)*S490,2))</f>
        <v/>
      </c>
      <c r="Q491" s="20" t="str">
        <f>IF(M491="","",IF(M491=nper,S490+P491,MIN(S490+P491,IF(O491=O490,Q490,ROUND(-PMT(((1+O491/CP)^(CP/periods_per_year))-1,nper-M491+1,S490),2)))))</f>
        <v/>
      </c>
      <c r="R491" s="20" t="str">
        <f t="shared" si="54"/>
        <v/>
      </c>
      <c r="S491" s="20" t="str">
        <f t="shared" si="55"/>
        <v/>
      </c>
    </row>
    <row r="492" spans="1:19" x14ac:dyDescent="0.2">
      <c r="A492" s="10" t="str">
        <f t="shared" ref="A492:A555" si="56">IF(J491="","",IF(OR(A491&gt;=nper,ROUND(J491,2)&lt;=0),"",A491+1))</f>
        <v/>
      </c>
      <c r="B492" s="11" t="str">
        <f t="shared" ref="B492:B555" si="57">IF(A492="","",IF(OR(periods_per_year=26,periods_per_year=52),IF(periods_per_year=26,IF(A492=1,fpdate,B491+14),IF(periods_per_year=52,IF(A492=1,fpdate,B491+7),"n/a")),IF(periods_per_year=24,DATE(YEAR(fpdate),MONTH(fpdate)+(A492-1)/2+IF(AND(DAY(fpdate)&gt;=15,MOD(A492,2)=0),1,0),IF(MOD(A492,2)=0,IF(DAY(fpdate)&gt;=15,DAY(fpdate)-14,DAY(fpdate)+14),DAY(fpdate))),IF(DAY(DATE(YEAR(fpdate),MONTH(fpdate)+A492-1,DAY(fpdate)))&lt;&gt;DAY(fpdate),DATE(YEAR(fpdate),MONTH(fpdate)+A492,0),DATE(YEAR(fpdate),MONTH(fpdate)+A492-1,DAY(fpdate))))))</f>
        <v/>
      </c>
      <c r="C492" s="15" t="str">
        <f t="shared" ref="C492:C555" si="58">IF(A492="","",IF(MOD(A492,periods_per_year)=0,A492/periods_per_year,""))</f>
        <v/>
      </c>
      <c r="D492" s="12" t="str">
        <f>IF(A492="","",IF(variable,IF(OR(A492=1,A492&lt;$I$18*periods_per_year),start_rate,MIN($I$19,IF(MOD(A492-1,$I$21)=0,MAX($I$20,D491+$I$22),D491))),start_rate))</f>
        <v/>
      </c>
      <c r="E492" s="13" t="str">
        <f t="shared" ref="E492:E555" si="59">IF(A492="","",ROUND((((1+D492/CP)^(CP/periods_per_year))-1)*J491,2))</f>
        <v/>
      </c>
      <c r="F492" s="13" t="str">
        <f>IF(A492="","",IF(A492=nper,J491+E492,MIN(J491+E492,IF(D492=D491,F491,IF($E$8="Acc Bi-Weekly",ROUND((-PMT(((1+D492/CP)^(CP/12))-1,(nper-A492+1)*12/26,J491))/2,2),IF($E$8="Acc Weekly",ROUND((-PMT(((1+D492/CP)^(CP/12))-1,(nper-A492+1)*12/52,J491))/4,2),ROUND(-PMT(((1+D492/CP)^(CP/periods_per_year))-1,nper-A492+1,J491),2)))))))</f>
        <v/>
      </c>
      <c r="G492" s="13" t="str">
        <f>IF(OR(A492="",A492&lt;$X$2),"",IF(J491&lt;=F492,0,IF(IF(AND(A492&gt;=$X$2,MOD(A492-$X$2,int)=0),$X$3,0)+F492&gt;=J491+E492,J491+E492-F492,IF(AND(A492&gt;=$X$2,MOD(A492-$X$2,int)=0),$X$3,0)+IF(IF(AND(A492&gt;=$X$2,MOD(A492-$X$2,int)=0),$X$3,0)+IF(MOD(A492-$X$6,periods_per_year)=0,$X$5,0)+F492&lt;J491+E492,IF(MOD(A492-$X$6,periods_per_year)=0,$X$5,0),J491+E492-IF(AND(A492&gt;=$X$2,MOD(A492-$X$2,int)=0),$X$3,0)-F492))))</f>
        <v/>
      </c>
      <c r="H492" s="14"/>
      <c r="I492" s="13" t="str">
        <f t="shared" ref="I492:I555" si="60">IF(A492="","",F492-E492+H492+IF(G492="",0,G492))</f>
        <v/>
      </c>
      <c r="J492" s="13" t="str">
        <f t="shared" ref="J492:J555" si="61">IF(A492="","",J491-I492)</f>
        <v/>
      </c>
      <c r="M492" s="17" t="str">
        <f>IF(S491="","",IF(OR(M491&gt;=nper,ROUND(S491,2)&lt;=0),"",M491+1))</f>
        <v/>
      </c>
      <c r="N492" s="18" t="str">
        <f>IF(M492="","",IF(OR(periods_per_year=26,periods_per_year=52),IF(periods_per_year=26,IF(M492=1,fpdate,N491+14),IF(periods_per_year=52,IF(M492=1,fpdate,N491+7),"n/a")),IF(periods_per_year=24,DATE(YEAR(fpdate),MONTH(fpdate)+(M492-1)/2+IF(AND(DAY(fpdate)&gt;=15,MOD(M492,2)=0),1,0),IF(MOD(M492,2)=0,IF(DAY(fpdate)&gt;=15,DAY(fpdate)-14,DAY(fpdate)+14),DAY(fpdate))),IF(DAY(DATE(YEAR(fpdate),MONTH(fpdate)+M492-1,DAY(fpdate)))&lt;&gt;DAY(fpdate),DATE(YEAR(fpdate),MONTH(fpdate)+M492,0),DATE(YEAR(fpdate),MONTH(fpdate)+M492-1,DAY(fpdate))))))</f>
        <v/>
      </c>
      <c r="O492" s="19" t="str">
        <f>IF(M492="","",IF(variable,IF(M492&lt;MortgageCalculator!$I$18*periods_per_year,start_rate,IF(MortgageCalculator!$I$22&gt;=0,MIN(MortgageCalculator!$I$19,start_rate+MortgageCalculator!$I$22*ROUNDUP((M492-MortgageCalculator!$I$18*periods_per_year)/MortgageCalculator!$I$21,0)),MAX(MortgageCalculator!$I$20,start_rate+MortgageCalculator!$I$22*ROUNDUP((M492-MortgageCalculator!$I$18*periods_per_year)/MortgageCalculator!$I$21,0)))),start_rate))</f>
        <v/>
      </c>
      <c r="P492" s="20" t="str">
        <f>IF(M492="","",ROUND((((1+O492/CP)^(CP/periods_per_year))-1)*S491,2))</f>
        <v/>
      </c>
      <c r="Q492" s="20" t="str">
        <f>IF(M492="","",IF(M492=nper,S491+P492,MIN(S491+P492,IF(O492=O491,Q491,ROUND(-PMT(((1+O492/CP)^(CP/periods_per_year))-1,nper-M492+1,S491),2)))))</f>
        <v/>
      </c>
      <c r="R492" s="20" t="str">
        <f t="shared" ref="R492:R555" si="62">IF(M492="","",Q492-P492)</f>
        <v/>
      </c>
      <c r="S492" s="20" t="str">
        <f t="shared" ref="S492:S555" si="63">IF(M492="","",S491-R492)</f>
        <v/>
      </c>
    </row>
    <row r="493" spans="1:19" x14ac:dyDescent="0.2">
      <c r="A493" s="10" t="str">
        <f t="shared" si="56"/>
        <v/>
      </c>
      <c r="B493" s="11" t="str">
        <f t="shared" si="57"/>
        <v/>
      </c>
      <c r="C493" s="15" t="str">
        <f t="shared" si="58"/>
        <v/>
      </c>
      <c r="D493" s="12" t="str">
        <f>IF(A493="","",IF(variable,IF(OR(A493=1,A493&lt;$I$18*periods_per_year),start_rate,MIN($I$19,IF(MOD(A493-1,$I$21)=0,MAX($I$20,D492+$I$22),D492))),start_rate))</f>
        <v/>
      </c>
      <c r="E493" s="13" t="str">
        <f t="shared" si="59"/>
        <v/>
      </c>
      <c r="F493" s="13" t="str">
        <f>IF(A493="","",IF(A493=nper,J492+E493,MIN(J492+E493,IF(D493=D492,F492,IF($E$8="Acc Bi-Weekly",ROUND((-PMT(((1+D493/CP)^(CP/12))-1,(nper-A493+1)*12/26,J492))/2,2),IF($E$8="Acc Weekly",ROUND((-PMT(((1+D493/CP)^(CP/12))-1,(nper-A493+1)*12/52,J492))/4,2),ROUND(-PMT(((1+D493/CP)^(CP/periods_per_year))-1,nper-A493+1,J492),2)))))))</f>
        <v/>
      </c>
      <c r="G493" s="13" t="str">
        <f>IF(OR(A493="",A493&lt;$X$2),"",IF(J492&lt;=F493,0,IF(IF(AND(A493&gt;=$X$2,MOD(A493-$X$2,int)=0),$X$3,0)+F493&gt;=J492+E493,J492+E493-F493,IF(AND(A493&gt;=$X$2,MOD(A493-$X$2,int)=0),$X$3,0)+IF(IF(AND(A493&gt;=$X$2,MOD(A493-$X$2,int)=0),$X$3,0)+IF(MOD(A493-$X$6,periods_per_year)=0,$X$5,0)+F493&lt;J492+E493,IF(MOD(A493-$X$6,periods_per_year)=0,$X$5,0),J492+E493-IF(AND(A493&gt;=$X$2,MOD(A493-$X$2,int)=0),$X$3,0)-F493))))</f>
        <v/>
      </c>
      <c r="H493" s="14"/>
      <c r="I493" s="13" t="str">
        <f t="shared" si="60"/>
        <v/>
      </c>
      <c r="J493" s="13" t="str">
        <f t="shared" si="61"/>
        <v/>
      </c>
      <c r="M493" s="17" t="str">
        <f>IF(S492="","",IF(OR(M492&gt;=nper,ROUND(S492,2)&lt;=0),"",M492+1))</f>
        <v/>
      </c>
      <c r="N493" s="18" t="str">
        <f>IF(M493="","",IF(OR(periods_per_year=26,periods_per_year=52),IF(periods_per_year=26,IF(M493=1,fpdate,N492+14),IF(periods_per_year=52,IF(M493=1,fpdate,N492+7),"n/a")),IF(periods_per_year=24,DATE(YEAR(fpdate),MONTH(fpdate)+(M493-1)/2+IF(AND(DAY(fpdate)&gt;=15,MOD(M493,2)=0),1,0),IF(MOD(M493,2)=0,IF(DAY(fpdate)&gt;=15,DAY(fpdate)-14,DAY(fpdate)+14),DAY(fpdate))),IF(DAY(DATE(YEAR(fpdate),MONTH(fpdate)+M493-1,DAY(fpdate)))&lt;&gt;DAY(fpdate),DATE(YEAR(fpdate),MONTH(fpdate)+M493,0),DATE(YEAR(fpdate),MONTH(fpdate)+M493-1,DAY(fpdate))))))</f>
        <v/>
      </c>
      <c r="O493" s="19" t="str">
        <f>IF(M493="","",IF(variable,IF(M493&lt;MortgageCalculator!$I$18*periods_per_year,start_rate,IF(MortgageCalculator!$I$22&gt;=0,MIN(MortgageCalculator!$I$19,start_rate+MortgageCalculator!$I$22*ROUNDUP((M493-MortgageCalculator!$I$18*periods_per_year)/MortgageCalculator!$I$21,0)),MAX(MortgageCalculator!$I$20,start_rate+MortgageCalculator!$I$22*ROUNDUP((M493-MortgageCalculator!$I$18*periods_per_year)/MortgageCalculator!$I$21,0)))),start_rate))</f>
        <v/>
      </c>
      <c r="P493" s="20" t="str">
        <f>IF(M493="","",ROUND((((1+O493/CP)^(CP/periods_per_year))-1)*S492,2))</f>
        <v/>
      </c>
      <c r="Q493" s="20" t="str">
        <f>IF(M493="","",IF(M493=nper,S492+P493,MIN(S492+P493,IF(O493=O492,Q492,ROUND(-PMT(((1+O493/CP)^(CP/periods_per_year))-1,nper-M493+1,S492),2)))))</f>
        <v/>
      </c>
      <c r="R493" s="20" t="str">
        <f t="shared" si="62"/>
        <v/>
      </c>
      <c r="S493" s="20" t="str">
        <f t="shared" si="63"/>
        <v/>
      </c>
    </row>
    <row r="494" spans="1:19" x14ac:dyDescent="0.2">
      <c r="A494" s="10" t="str">
        <f t="shared" si="56"/>
        <v/>
      </c>
      <c r="B494" s="11" t="str">
        <f t="shared" si="57"/>
        <v/>
      </c>
      <c r="C494" s="15" t="str">
        <f t="shared" si="58"/>
        <v/>
      </c>
      <c r="D494" s="12" t="str">
        <f>IF(A494="","",IF(variable,IF(OR(A494=1,A494&lt;$I$18*periods_per_year),start_rate,MIN($I$19,IF(MOD(A494-1,$I$21)=0,MAX($I$20,D493+$I$22),D493))),start_rate))</f>
        <v/>
      </c>
      <c r="E494" s="13" t="str">
        <f t="shared" si="59"/>
        <v/>
      </c>
      <c r="F494" s="13" t="str">
        <f>IF(A494="","",IF(A494=nper,J493+E494,MIN(J493+E494,IF(D494=D493,F493,IF($E$8="Acc Bi-Weekly",ROUND((-PMT(((1+D494/CP)^(CP/12))-1,(nper-A494+1)*12/26,J493))/2,2),IF($E$8="Acc Weekly",ROUND((-PMT(((1+D494/CP)^(CP/12))-1,(nper-A494+1)*12/52,J493))/4,2),ROUND(-PMT(((1+D494/CP)^(CP/periods_per_year))-1,nper-A494+1,J493),2)))))))</f>
        <v/>
      </c>
      <c r="G494" s="13" t="str">
        <f>IF(OR(A494="",A494&lt;$X$2),"",IF(J493&lt;=F494,0,IF(IF(AND(A494&gt;=$X$2,MOD(A494-$X$2,int)=0),$X$3,0)+F494&gt;=J493+E494,J493+E494-F494,IF(AND(A494&gt;=$X$2,MOD(A494-$X$2,int)=0),$X$3,0)+IF(IF(AND(A494&gt;=$X$2,MOD(A494-$X$2,int)=0),$X$3,0)+IF(MOD(A494-$X$6,periods_per_year)=0,$X$5,0)+F494&lt;J493+E494,IF(MOD(A494-$X$6,periods_per_year)=0,$X$5,0),J493+E494-IF(AND(A494&gt;=$X$2,MOD(A494-$X$2,int)=0),$X$3,0)-F494))))</f>
        <v/>
      </c>
      <c r="H494" s="14"/>
      <c r="I494" s="13" t="str">
        <f t="shared" si="60"/>
        <v/>
      </c>
      <c r="J494" s="13" t="str">
        <f t="shared" si="61"/>
        <v/>
      </c>
      <c r="M494" s="17" t="str">
        <f>IF(S493="","",IF(OR(M493&gt;=nper,ROUND(S493,2)&lt;=0),"",M493+1))</f>
        <v/>
      </c>
      <c r="N494" s="18" t="str">
        <f>IF(M494="","",IF(OR(periods_per_year=26,periods_per_year=52),IF(periods_per_year=26,IF(M494=1,fpdate,N493+14),IF(periods_per_year=52,IF(M494=1,fpdate,N493+7),"n/a")),IF(periods_per_year=24,DATE(YEAR(fpdate),MONTH(fpdate)+(M494-1)/2+IF(AND(DAY(fpdate)&gt;=15,MOD(M494,2)=0),1,0),IF(MOD(M494,2)=0,IF(DAY(fpdate)&gt;=15,DAY(fpdate)-14,DAY(fpdate)+14),DAY(fpdate))),IF(DAY(DATE(YEAR(fpdate),MONTH(fpdate)+M494-1,DAY(fpdate)))&lt;&gt;DAY(fpdate),DATE(YEAR(fpdate),MONTH(fpdate)+M494,0),DATE(YEAR(fpdate),MONTH(fpdate)+M494-1,DAY(fpdate))))))</f>
        <v/>
      </c>
      <c r="O494" s="19" t="str">
        <f>IF(M494="","",IF(variable,IF(M494&lt;MortgageCalculator!$I$18*periods_per_year,start_rate,IF(MortgageCalculator!$I$22&gt;=0,MIN(MortgageCalculator!$I$19,start_rate+MortgageCalculator!$I$22*ROUNDUP((M494-MortgageCalculator!$I$18*periods_per_year)/MortgageCalculator!$I$21,0)),MAX(MortgageCalculator!$I$20,start_rate+MortgageCalculator!$I$22*ROUNDUP((M494-MortgageCalculator!$I$18*periods_per_year)/MortgageCalculator!$I$21,0)))),start_rate))</f>
        <v/>
      </c>
      <c r="P494" s="20" t="str">
        <f>IF(M494="","",ROUND((((1+O494/CP)^(CP/periods_per_year))-1)*S493,2))</f>
        <v/>
      </c>
      <c r="Q494" s="20" t="str">
        <f>IF(M494="","",IF(M494=nper,S493+P494,MIN(S493+P494,IF(O494=O493,Q493,ROUND(-PMT(((1+O494/CP)^(CP/periods_per_year))-1,nper-M494+1,S493),2)))))</f>
        <v/>
      </c>
      <c r="R494" s="20" t="str">
        <f t="shared" si="62"/>
        <v/>
      </c>
      <c r="S494" s="20" t="str">
        <f t="shared" si="63"/>
        <v/>
      </c>
    </row>
    <row r="495" spans="1:19" x14ac:dyDescent="0.2">
      <c r="A495" s="10" t="str">
        <f t="shared" si="56"/>
        <v/>
      </c>
      <c r="B495" s="11" t="str">
        <f t="shared" si="57"/>
        <v/>
      </c>
      <c r="C495" s="15" t="str">
        <f t="shared" si="58"/>
        <v/>
      </c>
      <c r="D495" s="12" t="str">
        <f>IF(A495="","",IF(variable,IF(OR(A495=1,A495&lt;$I$18*periods_per_year),start_rate,MIN($I$19,IF(MOD(A495-1,$I$21)=0,MAX($I$20,D494+$I$22),D494))),start_rate))</f>
        <v/>
      </c>
      <c r="E495" s="13" t="str">
        <f t="shared" si="59"/>
        <v/>
      </c>
      <c r="F495" s="13" t="str">
        <f>IF(A495="","",IF(A495=nper,J494+E495,MIN(J494+E495,IF(D495=D494,F494,IF($E$8="Acc Bi-Weekly",ROUND((-PMT(((1+D495/CP)^(CP/12))-1,(nper-A495+1)*12/26,J494))/2,2),IF($E$8="Acc Weekly",ROUND((-PMT(((1+D495/CP)^(CP/12))-1,(nper-A495+1)*12/52,J494))/4,2),ROUND(-PMT(((1+D495/CP)^(CP/periods_per_year))-1,nper-A495+1,J494),2)))))))</f>
        <v/>
      </c>
      <c r="G495" s="13" t="str">
        <f>IF(OR(A495="",A495&lt;$X$2),"",IF(J494&lt;=F495,0,IF(IF(AND(A495&gt;=$X$2,MOD(A495-$X$2,int)=0),$X$3,0)+F495&gt;=J494+E495,J494+E495-F495,IF(AND(A495&gt;=$X$2,MOD(A495-$X$2,int)=0),$X$3,0)+IF(IF(AND(A495&gt;=$X$2,MOD(A495-$X$2,int)=0),$X$3,0)+IF(MOD(A495-$X$6,periods_per_year)=0,$X$5,0)+F495&lt;J494+E495,IF(MOD(A495-$X$6,periods_per_year)=0,$X$5,0),J494+E495-IF(AND(A495&gt;=$X$2,MOD(A495-$X$2,int)=0),$X$3,0)-F495))))</f>
        <v/>
      </c>
      <c r="H495" s="14"/>
      <c r="I495" s="13" t="str">
        <f t="shared" si="60"/>
        <v/>
      </c>
      <c r="J495" s="13" t="str">
        <f t="shared" si="61"/>
        <v/>
      </c>
      <c r="M495" s="17" t="str">
        <f>IF(S494="","",IF(OR(M494&gt;=nper,ROUND(S494,2)&lt;=0),"",M494+1))</f>
        <v/>
      </c>
      <c r="N495" s="18" t="str">
        <f>IF(M495="","",IF(OR(periods_per_year=26,periods_per_year=52),IF(periods_per_year=26,IF(M495=1,fpdate,N494+14),IF(periods_per_year=52,IF(M495=1,fpdate,N494+7),"n/a")),IF(periods_per_year=24,DATE(YEAR(fpdate),MONTH(fpdate)+(M495-1)/2+IF(AND(DAY(fpdate)&gt;=15,MOD(M495,2)=0),1,0),IF(MOD(M495,2)=0,IF(DAY(fpdate)&gt;=15,DAY(fpdate)-14,DAY(fpdate)+14),DAY(fpdate))),IF(DAY(DATE(YEAR(fpdate),MONTH(fpdate)+M495-1,DAY(fpdate)))&lt;&gt;DAY(fpdate),DATE(YEAR(fpdate),MONTH(fpdate)+M495,0),DATE(YEAR(fpdate),MONTH(fpdate)+M495-1,DAY(fpdate))))))</f>
        <v/>
      </c>
      <c r="O495" s="19" t="str">
        <f>IF(M495="","",IF(variable,IF(M495&lt;MortgageCalculator!$I$18*periods_per_year,start_rate,IF(MortgageCalculator!$I$22&gt;=0,MIN(MortgageCalculator!$I$19,start_rate+MortgageCalculator!$I$22*ROUNDUP((M495-MortgageCalculator!$I$18*periods_per_year)/MortgageCalculator!$I$21,0)),MAX(MortgageCalculator!$I$20,start_rate+MortgageCalculator!$I$22*ROUNDUP((M495-MortgageCalculator!$I$18*periods_per_year)/MortgageCalculator!$I$21,0)))),start_rate))</f>
        <v/>
      </c>
      <c r="P495" s="20" t="str">
        <f>IF(M495="","",ROUND((((1+O495/CP)^(CP/periods_per_year))-1)*S494,2))</f>
        <v/>
      </c>
      <c r="Q495" s="20" t="str">
        <f>IF(M495="","",IF(M495=nper,S494+P495,MIN(S494+P495,IF(O495=O494,Q494,ROUND(-PMT(((1+O495/CP)^(CP/periods_per_year))-1,nper-M495+1,S494),2)))))</f>
        <v/>
      </c>
      <c r="R495" s="20" t="str">
        <f t="shared" si="62"/>
        <v/>
      </c>
      <c r="S495" s="20" t="str">
        <f t="shared" si="63"/>
        <v/>
      </c>
    </row>
    <row r="496" spans="1:19" x14ac:dyDescent="0.2">
      <c r="A496" s="10" t="str">
        <f t="shared" si="56"/>
        <v/>
      </c>
      <c r="B496" s="11" t="str">
        <f t="shared" si="57"/>
        <v/>
      </c>
      <c r="C496" s="15" t="str">
        <f t="shared" si="58"/>
        <v/>
      </c>
      <c r="D496" s="12" t="str">
        <f>IF(A496="","",IF(variable,IF(OR(A496=1,A496&lt;$I$18*periods_per_year),start_rate,MIN($I$19,IF(MOD(A496-1,$I$21)=0,MAX($I$20,D495+$I$22),D495))),start_rate))</f>
        <v/>
      </c>
      <c r="E496" s="13" t="str">
        <f t="shared" si="59"/>
        <v/>
      </c>
      <c r="F496" s="13" t="str">
        <f>IF(A496="","",IF(A496=nper,J495+E496,MIN(J495+E496,IF(D496=D495,F495,IF($E$8="Acc Bi-Weekly",ROUND((-PMT(((1+D496/CP)^(CP/12))-1,(nper-A496+1)*12/26,J495))/2,2),IF($E$8="Acc Weekly",ROUND((-PMT(((1+D496/CP)^(CP/12))-1,(nper-A496+1)*12/52,J495))/4,2),ROUND(-PMT(((1+D496/CP)^(CP/periods_per_year))-1,nper-A496+1,J495),2)))))))</f>
        <v/>
      </c>
      <c r="G496" s="13" t="str">
        <f>IF(OR(A496="",A496&lt;$X$2),"",IF(J495&lt;=F496,0,IF(IF(AND(A496&gt;=$X$2,MOD(A496-$X$2,int)=0),$X$3,0)+F496&gt;=J495+E496,J495+E496-F496,IF(AND(A496&gt;=$X$2,MOD(A496-$X$2,int)=0),$X$3,0)+IF(IF(AND(A496&gt;=$X$2,MOD(A496-$X$2,int)=0),$X$3,0)+IF(MOD(A496-$X$6,periods_per_year)=0,$X$5,0)+F496&lt;J495+E496,IF(MOD(A496-$X$6,periods_per_year)=0,$X$5,0),J495+E496-IF(AND(A496&gt;=$X$2,MOD(A496-$X$2,int)=0),$X$3,0)-F496))))</f>
        <v/>
      </c>
      <c r="H496" s="14"/>
      <c r="I496" s="13" t="str">
        <f t="shared" si="60"/>
        <v/>
      </c>
      <c r="J496" s="13" t="str">
        <f t="shared" si="61"/>
        <v/>
      </c>
      <c r="M496" s="17" t="str">
        <f>IF(S495="","",IF(OR(M495&gt;=nper,ROUND(S495,2)&lt;=0),"",M495+1))</f>
        <v/>
      </c>
      <c r="N496" s="18" t="str">
        <f>IF(M496="","",IF(OR(periods_per_year=26,periods_per_year=52),IF(periods_per_year=26,IF(M496=1,fpdate,N495+14),IF(periods_per_year=52,IF(M496=1,fpdate,N495+7),"n/a")),IF(periods_per_year=24,DATE(YEAR(fpdate),MONTH(fpdate)+(M496-1)/2+IF(AND(DAY(fpdate)&gt;=15,MOD(M496,2)=0),1,0),IF(MOD(M496,2)=0,IF(DAY(fpdate)&gt;=15,DAY(fpdate)-14,DAY(fpdate)+14),DAY(fpdate))),IF(DAY(DATE(YEAR(fpdate),MONTH(fpdate)+M496-1,DAY(fpdate)))&lt;&gt;DAY(fpdate),DATE(YEAR(fpdate),MONTH(fpdate)+M496,0),DATE(YEAR(fpdate),MONTH(fpdate)+M496-1,DAY(fpdate))))))</f>
        <v/>
      </c>
      <c r="O496" s="19" t="str">
        <f>IF(M496="","",IF(variable,IF(M496&lt;MortgageCalculator!$I$18*periods_per_year,start_rate,IF(MortgageCalculator!$I$22&gt;=0,MIN(MortgageCalculator!$I$19,start_rate+MortgageCalculator!$I$22*ROUNDUP((M496-MortgageCalculator!$I$18*periods_per_year)/MortgageCalculator!$I$21,0)),MAX(MortgageCalculator!$I$20,start_rate+MortgageCalculator!$I$22*ROUNDUP((M496-MortgageCalculator!$I$18*periods_per_year)/MortgageCalculator!$I$21,0)))),start_rate))</f>
        <v/>
      </c>
      <c r="P496" s="20" t="str">
        <f>IF(M496="","",ROUND((((1+O496/CP)^(CP/periods_per_year))-1)*S495,2))</f>
        <v/>
      </c>
      <c r="Q496" s="20" t="str">
        <f>IF(M496="","",IF(M496=nper,S495+P496,MIN(S495+P496,IF(O496=O495,Q495,ROUND(-PMT(((1+O496/CP)^(CP/periods_per_year))-1,nper-M496+1,S495),2)))))</f>
        <v/>
      </c>
      <c r="R496" s="20" t="str">
        <f t="shared" si="62"/>
        <v/>
      </c>
      <c r="S496" s="20" t="str">
        <f t="shared" si="63"/>
        <v/>
      </c>
    </row>
    <row r="497" spans="1:19" x14ac:dyDescent="0.2">
      <c r="A497" s="10" t="str">
        <f t="shared" si="56"/>
        <v/>
      </c>
      <c r="B497" s="11" t="str">
        <f t="shared" si="57"/>
        <v/>
      </c>
      <c r="C497" s="15" t="str">
        <f t="shared" si="58"/>
        <v/>
      </c>
      <c r="D497" s="12" t="str">
        <f>IF(A497="","",IF(variable,IF(OR(A497=1,A497&lt;$I$18*periods_per_year),start_rate,MIN($I$19,IF(MOD(A497-1,$I$21)=0,MAX($I$20,D496+$I$22),D496))),start_rate))</f>
        <v/>
      </c>
      <c r="E497" s="13" t="str">
        <f t="shared" si="59"/>
        <v/>
      </c>
      <c r="F497" s="13" t="str">
        <f>IF(A497="","",IF(A497=nper,J496+E497,MIN(J496+E497,IF(D497=D496,F496,IF($E$8="Acc Bi-Weekly",ROUND((-PMT(((1+D497/CP)^(CP/12))-1,(nper-A497+1)*12/26,J496))/2,2),IF($E$8="Acc Weekly",ROUND((-PMT(((1+D497/CP)^(CP/12))-1,(nper-A497+1)*12/52,J496))/4,2),ROUND(-PMT(((1+D497/CP)^(CP/periods_per_year))-1,nper-A497+1,J496),2)))))))</f>
        <v/>
      </c>
      <c r="G497" s="13" t="str">
        <f>IF(OR(A497="",A497&lt;$X$2),"",IF(J496&lt;=F497,0,IF(IF(AND(A497&gt;=$X$2,MOD(A497-$X$2,int)=0),$X$3,0)+F497&gt;=J496+E497,J496+E497-F497,IF(AND(A497&gt;=$X$2,MOD(A497-$X$2,int)=0),$X$3,0)+IF(IF(AND(A497&gt;=$X$2,MOD(A497-$X$2,int)=0),$X$3,0)+IF(MOD(A497-$X$6,periods_per_year)=0,$X$5,0)+F497&lt;J496+E497,IF(MOD(A497-$X$6,periods_per_year)=0,$X$5,0),J496+E497-IF(AND(A497&gt;=$X$2,MOD(A497-$X$2,int)=0),$X$3,0)-F497))))</f>
        <v/>
      </c>
      <c r="H497" s="14"/>
      <c r="I497" s="13" t="str">
        <f t="shared" si="60"/>
        <v/>
      </c>
      <c r="J497" s="13" t="str">
        <f t="shared" si="61"/>
        <v/>
      </c>
      <c r="M497" s="17" t="str">
        <f>IF(S496="","",IF(OR(M496&gt;=nper,ROUND(S496,2)&lt;=0),"",M496+1))</f>
        <v/>
      </c>
      <c r="N497" s="18" t="str">
        <f>IF(M497="","",IF(OR(periods_per_year=26,periods_per_year=52),IF(periods_per_year=26,IF(M497=1,fpdate,N496+14),IF(periods_per_year=52,IF(M497=1,fpdate,N496+7),"n/a")),IF(periods_per_year=24,DATE(YEAR(fpdate),MONTH(fpdate)+(M497-1)/2+IF(AND(DAY(fpdate)&gt;=15,MOD(M497,2)=0),1,0),IF(MOD(M497,2)=0,IF(DAY(fpdate)&gt;=15,DAY(fpdate)-14,DAY(fpdate)+14),DAY(fpdate))),IF(DAY(DATE(YEAR(fpdate),MONTH(fpdate)+M497-1,DAY(fpdate)))&lt;&gt;DAY(fpdate),DATE(YEAR(fpdate),MONTH(fpdate)+M497,0),DATE(YEAR(fpdate),MONTH(fpdate)+M497-1,DAY(fpdate))))))</f>
        <v/>
      </c>
      <c r="O497" s="19" t="str">
        <f>IF(M497="","",IF(variable,IF(M497&lt;MortgageCalculator!$I$18*periods_per_year,start_rate,IF(MortgageCalculator!$I$22&gt;=0,MIN(MortgageCalculator!$I$19,start_rate+MortgageCalculator!$I$22*ROUNDUP((M497-MortgageCalculator!$I$18*periods_per_year)/MortgageCalculator!$I$21,0)),MAX(MortgageCalculator!$I$20,start_rate+MortgageCalculator!$I$22*ROUNDUP((M497-MortgageCalculator!$I$18*periods_per_year)/MortgageCalculator!$I$21,0)))),start_rate))</f>
        <v/>
      </c>
      <c r="P497" s="20" t="str">
        <f>IF(M497="","",ROUND((((1+O497/CP)^(CP/periods_per_year))-1)*S496,2))</f>
        <v/>
      </c>
      <c r="Q497" s="20" t="str">
        <f>IF(M497="","",IF(M497=nper,S496+P497,MIN(S496+P497,IF(O497=O496,Q496,ROUND(-PMT(((1+O497/CP)^(CP/periods_per_year))-1,nper-M497+1,S496),2)))))</f>
        <v/>
      </c>
      <c r="R497" s="20" t="str">
        <f t="shared" si="62"/>
        <v/>
      </c>
      <c r="S497" s="20" t="str">
        <f t="shared" si="63"/>
        <v/>
      </c>
    </row>
    <row r="498" spans="1:19" x14ac:dyDescent="0.2">
      <c r="A498" s="10" t="str">
        <f t="shared" si="56"/>
        <v/>
      </c>
      <c r="B498" s="11" t="str">
        <f t="shared" si="57"/>
        <v/>
      </c>
      <c r="C498" s="15" t="str">
        <f t="shared" si="58"/>
        <v/>
      </c>
      <c r="D498" s="12" t="str">
        <f>IF(A498="","",IF(variable,IF(OR(A498=1,A498&lt;$I$18*periods_per_year),start_rate,MIN($I$19,IF(MOD(A498-1,$I$21)=0,MAX($I$20,D497+$I$22),D497))),start_rate))</f>
        <v/>
      </c>
      <c r="E498" s="13" t="str">
        <f t="shared" si="59"/>
        <v/>
      </c>
      <c r="F498" s="13" t="str">
        <f>IF(A498="","",IF(A498=nper,J497+E498,MIN(J497+E498,IF(D498=D497,F497,IF($E$8="Acc Bi-Weekly",ROUND((-PMT(((1+D498/CP)^(CP/12))-1,(nper-A498+1)*12/26,J497))/2,2),IF($E$8="Acc Weekly",ROUND((-PMT(((1+D498/CP)^(CP/12))-1,(nper-A498+1)*12/52,J497))/4,2),ROUND(-PMT(((1+D498/CP)^(CP/periods_per_year))-1,nper-A498+1,J497),2)))))))</f>
        <v/>
      </c>
      <c r="G498" s="13" t="str">
        <f>IF(OR(A498="",A498&lt;$X$2),"",IF(J497&lt;=F498,0,IF(IF(AND(A498&gt;=$X$2,MOD(A498-$X$2,int)=0),$X$3,0)+F498&gt;=J497+E498,J497+E498-F498,IF(AND(A498&gt;=$X$2,MOD(A498-$X$2,int)=0),$X$3,0)+IF(IF(AND(A498&gt;=$X$2,MOD(A498-$X$2,int)=0),$X$3,0)+IF(MOD(A498-$X$6,periods_per_year)=0,$X$5,0)+F498&lt;J497+E498,IF(MOD(A498-$X$6,periods_per_year)=0,$X$5,0),J497+E498-IF(AND(A498&gt;=$X$2,MOD(A498-$X$2,int)=0),$X$3,0)-F498))))</f>
        <v/>
      </c>
      <c r="H498" s="14"/>
      <c r="I498" s="13" t="str">
        <f t="shared" si="60"/>
        <v/>
      </c>
      <c r="J498" s="13" t="str">
        <f t="shared" si="61"/>
        <v/>
      </c>
      <c r="M498" s="17" t="str">
        <f>IF(S497="","",IF(OR(M497&gt;=nper,ROUND(S497,2)&lt;=0),"",M497+1))</f>
        <v/>
      </c>
      <c r="N498" s="18" t="str">
        <f>IF(M498="","",IF(OR(periods_per_year=26,periods_per_year=52),IF(periods_per_year=26,IF(M498=1,fpdate,N497+14),IF(periods_per_year=52,IF(M498=1,fpdate,N497+7),"n/a")),IF(periods_per_year=24,DATE(YEAR(fpdate),MONTH(fpdate)+(M498-1)/2+IF(AND(DAY(fpdate)&gt;=15,MOD(M498,2)=0),1,0),IF(MOD(M498,2)=0,IF(DAY(fpdate)&gt;=15,DAY(fpdate)-14,DAY(fpdate)+14),DAY(fpdate))),IF(DAY(DATE(YEAR(fpdate),MONTH(fpdate)+M498-1,DAY(fpdate)))&lt;&gt;DAY(fpdate),DATE(YEAR(fpdate),MONTH(fpdate)+M498,0),DATE(YEAR(fpdate),MONTH(fpdate)+M498-1,DAY(fpdate))))))</f>
        <v/>
      </c>
      <c r="O498" s="19" t="str">
        <f>IF(M498="","",IF(variable,IF(M498&lt;MortgageCalculator!$I$18*periods_per_year,start_rate,IF(MortgageCalculator!$I$22&gt;=0,MIN(MortgageCalculator!$I$19,start_rate+MortgageCalculator!$I$22*ROUNDUP((M498-MortgageCalculator!$I$18*periods_per_year)/MortgageCalculator!$I$21,0)),MAX(MortgageCalculator!$I$20,start_rate+MortgageCalculator!$I$22*ROUNDUP((M498-MortgageCalculator!$I$18*periods_per_year)/MortgageCalculator!$I$21,0)))),start_rate))</f>
        <v/>
      </c>
      <c r="P498" s="20" t="str">
        <f>IF(M498="","",ROUND((((1+O498/CP)^(CP/periods_per_year))-1)*S497,2))</f>
        <v/>
      </c>
      <c r="Q498" s="20" t="str">
        <f>IF(M498="","",IF(M498=nper,S497+P498,MIN(S497+P498,IF(O498=O497,Q497,ROUND(-PMT(((1+O498/CP)^(CP/periods_per_year))-1,nper-M498+1,S497),2)))))</f>
        <v/>
      </c>
      <c r="R498" s="20" t="str">
        <f t="shared" si="62"/>
        <v/>
      </c>
      <c r="S498" s="20" t="str">
        <f t="shared" si="63"/>
        <v/>
      </c>
    </row>
    <row r="499" spans="1:19" x14ac:dyDescent="0.2">
      <c r="A499" s="10" t="str">
        <f t="shared" si="56"/>
        <v/>
      </c>
      <c r="B499" s="11" t="str">
        <f t="shared" si="57"/>
        <v/>
      </c>
      <c r="C499" s="15" t="str">
        <f t="shared" si="58"/>
        <v/>
      </c>
      <c r="D499" s="12" t="str">
        <f>IF(A499="","",IF(variable,IF(OR(A499=1,A499&lt;$I$18*periods_per_year),start_rate,MIN($I$19,IF(MOD(A499-1,$I$21)=0,MAX($I$20,D498+$I$22),D498))),start_rate))</f>
        <v/>
      </c>
      <c r="E499" s="13" t="str">
        <f t="shared" si="59"/>
        <v/>
      </c>
      <c r="F499" s="13" t="str">
        <f>IF(A499="","",IF(A499=nper,J498+E499,MIN(J498+E499,IF(D499=D498,F498,IF($E$8="Acc Bi-Weekly",ROUND((-PMT(((1+D499/CP)^(CP/12))-1,(nper-A499+1)*12/26,J498))/2,2),IF($E$8="Acc Weekly",ROUND((-PMT(((1+D499/CP)^(CP/12))-1,(nper-A499+1)*12/52,J498))/4,2),ROUND(-PMT(((1+D499/CP)^(CP/periods_per_year))-1,nper-A499+1,J498),2)))))))</f>
        <v/>
      </c>
      <c r="G499" s="13" t="str">
        <f>IF(OR(A499="",A499&lt;$X$2),"",IF(J498&lt;=F499,0,IF(IF(AND(A499&gt;=$X$2,MOD(A499-$X$2,int)=0),$X$3,0)+F499&gt;=J498+E499,J498+E499-F499,IF(AND(A499&gt;=$X$2,MOD(A499-$X$2,int)=0),$X$3,0)+IF(IF(AND(A499&gt;=$X$2,MOD(A499-$X$2,int)=0),$X$3,0)+IF(MOD(A499-$X$6,periods_per_year)=0,$X$5,0)+F499&lt;J498+E499,IF(MOD(A499-$X$6,periods_per_year)=0,$X$5,0),J498+E499-IF(AND(A499&gt;=$X$2,MOD(A499-$X$2,int)=0),$X$3,0)-F499))))</f>
        <v/>
      </c>
      <c r="H499" s="14"/>
      <c r="I499" s="13" t="str">
        <f t="shared" si="60"/>
        <v/>
      </c>
      <c r="J499" s="13" t="str">
        <f t="shared" si="61"/>
        <v/>
      </c>
      <c r="M499" s="17" t="str">
        <f>IF(S498="","",IF(OR(M498&gt;=nper,ROUND(S498,2)&lt;=0),"",M498+1))</f>
        <v/>
      </c>
      <c r="N499" s="18" t="str">
        <f>IF(M499="","",IF(OR(periods_per_year=26,periods_per_year=52),IF(periods_per_year=26,IF(M499=1,fpdate,N498+14),IF(periods_per_year=52,IF(M499=1,fpdate,N498+7),"n/a")),IF(periods_per_year=24,DATE(YEAR(fpdate),MONTH(fpdate)+(M499-1)/2+IF(AND(DAY(fpdate)&gt;=15,MOD(M499,2)=0),1,0),IF(MOD(M499,2)=0,IF(DAY(fpdate)&gt;=15,DAY(fpdate)-14,DAY(fpdate)+14),DAY(fpdate))),IF(DAY(DATE(YEAR(fpdate),MONTH(fpdate)+M499-1,DAY(fpdate)))&lt;&gt;DAY(fpdate),DATE(YEAR(fpdate),MONTH(fpdate)+M499,0),DATE(YEAR(fpdate),MONTH(fpdate)+M499-1,DAY(fpdate))))))</f>
        <v/>
      </c>
      <c r="O499" s="19" t="str">
        <f>IF(M499="","",IF(variable,IF(M499&lt;MortgageCalculator!$I$18*periods_per_year,start_rate,IF(MortgageCalculator!$I$22&gt;=0,MIN(MortgageCalculator!$I$19,start_rate+MortgageCalculator!$I$22*ROUNDUP((M499-MortgageCalculator!$I$18*periods_per_year)/MortgageCalculator!$I$21,0)),MAX(MortgageCalculator!$I$20,start_rate+MortgageCalculator!$I$22*ROUNDUP((M499-MortgageCalculator!$I$18*periods_per_year)/MortgageCalculator!$I$21,0)))),start_rate))</f>
        <v/>
      </c>
      <c r="P499" s="20" t="str">
        <f>IF(M499="","",ROUND((((1+O499/CP)^(CP/periods_per_year))-1)*S498,2))</f>
        <v/>
      </c>
      <c r="Q499" s="20" t="str">
        <f>IF(M499="","",IF(M499=nper,S498+P499,MIN(S498+P499,IF(O499=O498,Q498,ROUND(-PMT(((1+O499/CP)^(CP/periods_per_year))-1,nper-M499+1,S498),2)))))</f>
        <v/>
      </c>
      <c r="R499" s="20" t="str">
        <f t="shared" si="62"/>
        <v/>
      </c>
      <c r="S499" s="20" t="str">
        <f t="shared" si="63"/>
        <v/>
      </c>
    </row>
    <row r="500" spans="1:19" x14ac:dyDescent="0.2">
      <c r="A500" s="10" t="str">
        <f t="shared" si="56"/>
        <v/>
      </c>
      <c r="B500" s="11" t="str">
        <f t="shared" si="57"/>
        <v/>
      </c>
      <c r="C500" s="15" t="str">
        <f t="shared" si="58"/>
        <v/>
      </c>
      <c r="D500" s="12" t="str">
        <f>IF(A500="","",IF(variable,IF(OR(A500=1,A500&lt;$I$18*periods_per_year),start_rate,MIN($I$19,IF(MOD(A500-1,$I$21)=0,MAX($I$20,D499+$I$22),D499))),start_rate))</f>
        <v/>
      </c>
      <c r="E500" s="13" t="str">
        <f t="shared" si="59"/>
        <v/>
      </c>
      <c r="F500" s="13" t="str">
        <f>IF(A500="","",IF(A500=nper,J499+E500,MIN(J499+E500,IF(D500=D499,F499,IF($E$8="Acc Bi-Weekly",ROUND((-PMT(((1+D500/CP)^(CP/12))-1,(nper-A500+1)*12/26,J499))/2,2),IF($E$8="Acc Weekly",ROUND((-PMT(((1+D500/CP)^(CP/12))-1,(nper-A500+1)*12/52,J499))/4,2),ROUND(-PMT(((1+D500/CP)^(CP/periods_per_year))-1,nper-A500+1,J499),2)))))))</f>
        <v/>
      </c>
      <c r="G500" s="13" t="str">
        <f>IF(OR(A500="",A500&lt;$X$2),"",IF(J499&lt;=F500,0,IF(IF(AND(A500&gt;=$X$2,MOD(A500-$X$2,int)=0),$X$3,0)+F500&gt;=J499+E500,J499+E500-F500,IF(AND(A500&gt;=$X$2,MOD(A500-$X$2,int)=0),$X$3,0)+IF(IF(AND(A500&gt;=$X$2,MOD(A500-$X$2,int)=0),$X$3,0)+IF(MOD(A500-$X$6,periods_per_year)=0,$X$5,0)+F500&lt;J499+E500,IF(MOD(A500-$X$6,periods_per_year)=0,$X$5,0),J499+E500-IF(AND(A500&gt;=$X$2,MOD(A500-$X$2,int)=0),$X$3,0)-F500))))</f>
        <v/>
      </c>
      <c r="H500" s="14"/>
      <c r="I500" s="13" t="str">
        <f t="shared" si="60"/>
        <v/>
      </c>
      <c r="J500" s="13" t="str">
        <f t="shared" si="61"/>
        <v/>
      </c>
      <c r="M500" s="17" t="str">
        <f>IF(S499="","",IF(OR(M499&gt;=nper,ROUND(S499,2)&lt;=0),"",M499+1))</f>
        <v/>
      </c>
      <c r="N500" s="18" t="str">
        <f>IF(M500="","",IF(OR(periods_per_year=26,periods_per_year=52),IF(periods_per_year=26,IF(M500=1,fpdate,N499+14),IF(periods_per_year=52,IF(M500=1,fpdate,N499+7),"n/a")),IF(periods_per_year=24,DATE(YEAR(fpdate),MONTH(fpdate)+(M500-1)/2+IF(AND(DAY(fpdate)&gt;=15,MOD(M500,2)=0),1,0),IF(MOD(M500,2)=0,IF(DAY(fpdate)&gt;=15,DAY(fpdate)-14,DAY(fpdate)+14),DAY(fpdate))),IF(DAY(DATE(YEAR(fpdate),MONTH(fpdate)+M500-1,DAY(fpdate)))&lt;&gt;DAY(fpdate),DATE(YEAR(fpdate),MONTH(fpdate)+M500,0),DATE(YEAR(fpdate),MONTH(fpdate)+M500-1,DAY(fpdate))))))</f>
        <v/>
      </c>
      <c r="O500" s="19" t="str">
        <f>IF(M500="","",IF(variable,IF(M500&lt;MortgageCalculator!$I$18*periods_per_year,start_rate,IF(MortgageCalculator!$I$22&gt;=0,MIN(MortgageCalculator!$I$19,start_rate+MortgageCalculator!$I$22*ROUNDUP((M500-MortgageCalculator!$I$18*periods_per_year)/MortgageCalculator!$I$21,0)),MAX(MortgageCalculator!$I$20,start_rate+MortgageCalculator!$I$22*ROUNDUP((M500-MortgageCalculator!$I$18*periods_per_year)/MortgageCalculator!$I$21,0)))),start_rate))</f>
        <v/>
      </c>
      <c r="P500" s="20" t="str">
        <f>IF(M500="","",ROUND((((1+O500/CP)^(CP/periods_per_year))-1)*S499,2))</f>
        <v/>
      </c>
      <c r="Q500" s="20" t="str">
        <f>IF(M500="","",IF(M500=nper,S499+P500,MIN(S499+P500,IF(O500=O499,Q499,ROUND(-PMT(((1+O500/CP)^(CP/periods_per_year))-1,nper-M500+1,S499),2)))))</f>
        <v/>
      </c>
      <c r="R500" s="20" t="str">
        <f t="shared" si="62"/>
        <v/>
      </c>
      <c r="S500" s="20" t="str">
        <f t="shared" si="63"/>
        <v/>
      </c>
    </row>
    <row r="501" spans="1:19" x14ac:dyDescent="0.2">
      <c r="A501" s="10" t="str">
        <f t="shared" si="56"/>
        <v/>
      </c>
      <c r="B501" s="11" t="str">
        <f t="shared" si="57"/>
        <v/>
      </c>
      <c r="C501" s="15" t="str">
        <f t="shared" si="58"/>
        <v/>
      </c>
      <c r="D501" s="12" t="str">
        <f>IF(A501="","",IF(variable,IF(OR(A501=1,A501&lt;$I$18*periods_per_year),start_rate,MIN($I$19,IF(MOD(A501-1,$I$21)=0,MAX($I$20,D500+$I$22),D500))),start_rate))</f>
        <v/>
      </c>
      <c r="E501" s="13" t="str">
        <f t="shared" si="59"/>
        <v/>
      </c>
      <c r="F501" s="13" t="str">
        <f>IF(A501="","",IF(A501=nper,J500+E501,MIN(J500+E501,IF(D501=D500,F500,IF($E$8="Acc Bi-Weekly",ROUND((-PMT(((1+D501/CP)^(CP/12))-1,(nper-A501+1)*12/26,J500))/2,2),IF($E$8="Acc Weekly",ROUND((-PMT(((1+D501/CP)^(CP/12))-1,(nper-A501+1)*12/52,J500))/4,2),ROUND(-PMT(((1+D501/CP)^(CP/periods_per_year))-1,nper-A501+1,J500),2)))))))</f>
        <v/>
      </c>
      <c r="G501" s="13" t="str">
        <f>IF(OR(A501="",A501&lt;$X$2),"",IF(J500&lt;=F501,0,IF(IF(AND(A501&gt;=$X$2,MOD(A501-$X$2,int)=0),$X$3,0)+F501&gt;=J500+E501,J500+E501-F501,IF(AND(A501&gt;=$X$2,MOD(A501-$X$2,int)=0),$X$3,0)+IF(IF(AND(A501&gt;=$X$2,MOD(A501-$X$2,int)=0),$X$3,0)+IF(MOD(A501-$X$6,periods_per_year)=0,$X$5,0)+F501&lt;J500+E501,IF(MOD(A501-$X$6,periods_per_year)=0,$X$5,0),J500+E501-IF(AND(A501&gt;=$X$2,MOD(A501-$X$2,int)=0),$X$3,0)-F501))))</f>
        <v/>
      </c>
      <c r="H501" s="14"/>
      <c r="I501" s="13" t="str">
        <f t="shared" si="60"/>
        <v/>
      </c>
      <c r="J501" s="13" t="str">
        <f t="shared" si="61"/>
        <v/>
      </c>
      <c r="M501" s="17" t="str">
        <f>IF(S500="","",IF(OR(M500&gt;=nper,ROUND(S500,2)&lt;=0),"",M500+1))</f>
        <v/>
      </c>
      <c r="N501" s="18" t="str">
        <f>IF(M501="","",IF(OR(periods_per_year=26,periods_per_year=52),IF(periods_per_year=26,IF(M501=1,fpdate,N500+14),IF(periods_per_year=52,IF(M501=1,fpdate,N500+7),"n/a")),IF(periods_per_year=24,DATE(YEAR(fpdate),MONTH(fpdate)+(M501-1)/2+IF(AND(DAY(fpdate)&gt;=15,MOD(M501,2)=0),1,0),IF(MOD(M501,2)=0,IF(DAY(fpdate)&gt;=15,DAY(fpdate)-14,DAY(fpdate)+14),DAY(fpdate))),IF(DAY(DATE(YEAR(fpdate),MONTH(fpdate)+M501-1,DAY(fpdate)))&lt;&gt;DAY(fpdate),DATE(YEAR(fpdate),MONTH(fpdate)+M501,0),DATE(YEAR(fpdate),MONTH(fpdate)+M501-1,DAY(fpdate))))))</f>
        <v/>
      </c>
      <c r="O501" s="19" t="str">
        <f>IF(M501="","",IF(variable,IF(M501&lt;MortgageCalculator!$I$18*periods_per_year,start_rate,IF(MortgageCalculator!$I$22&gt;=0,MIN(MortgageCalculator!$I$19,start_rate+MortgageCalculator!$I$22*ROUNDUP((M501-MortgageCalculator!$I$18*periods_per_year)/MortgageCalculator!$I$21,0)),MAX(MortgageCalculator!$I$20,start_rate+MortgageCalculator!$I$22*ROUNDUP((M501-MortgageCalculator!$I$18*periods_per_year)/MortgageCalculator!$I$21,0)))),start_rate))</f>
        <v/>
      </c>
      <c r="P501" s="20" t="str">
        <f>IF(M501="","",ROUND((((1+O501/CP)^(CP/periods_per_year))-1)*S500,2))</f>
        <v/>
      </c>
      <c r="Q501" s="20" t="str">
        <f>IF(M501="","",IF(M501=nper,S500+P501,MIN(S500+P501,IF(O501=O500,Q500,ROUND(-PMT(((1+O501/CP)^(CP/periods_per_year))-1,nper-M501+1,S500),2)))))</f>
        <v/>
      </c>
      <c r="R501" s="20" t="str">
        <f t="shared" si="62"/>
        <v/>
      </c>
      <c r="S501" s="20" t="str">
        <f t="shared" si="63"/>
        <v/>
      </c>
    </row>
    <row r="502" spans="1:19" x14ac:dyDescent="0.2">
      <c r="A502" s="10" t="str">
        <f t="shared" si="56"/>
        <v/>
      </c>
      <c r="B502" s="11" t="str">
        <f t="shared" si="57"/>
        <v/>
      </c>
      <c r="C502" s="15" t="str">
        <f t="shared" si="58"/>
        <v/>
      </c>
      <c r="D502" s="12" t="str">
        <f>IF(A502="","",IF(variable,IF(OR(A502=1,A502&lt;$I$18*periods_per_year),start_rate,MIN($I$19,IF(MOD(A502-1,$I$21)=0,MAX($I$20,D501+$I$22),D501))),start_rate))</f>
        <v/>
      </c>
      <c r="E502" s="13" t="str">
        <f t="shared" si="59"/>
        <v/>
      </c>
      <c r="F502" s="13" t="str">
        <f>IF(A502="","",IF(A502=nper,J501+E502,MIN(J501+E502,IF(D502=D501,F501,IF($E$8="Acc Bi-Weekly",ROUND((-PMT(((1+D502/CP)^(CP/12))-1,(nper-A502+1)*12/26,J501))/2,2),IF($E$8="Acc Weekly",ROUND((-PMT(((1+D502/CP)^(CP/12))-1,(nper-A502+1)*12/52,J501))/4,2),ROUND(-PMT(((1+D502/CP)^(CP/periods_per_year))-1,nper-A502+1,J501),2)))))))</f>
        <v/>
      </c>
      <c r="G502" s="13" t="str">
        <f>IF(OR(A502="",A502&lt;$X$2),"",IF(J501&lt;=F502,0,IF(IF(AND(A502&gt;=$X$2,MOD(A502-$X$2,int)=0),$X$3,0)+F502&gt;=J501+E502,J501+E502-F502,IF(AND(A502&gt;=$X$2,MOD(A502-$X$2,int)=0),$X$3,0)+IF(IF(AND(A502&gt;=$X$2,MOD(A502-$X$2,int)=0),$X$3,0)+IF(MOD(A502-$X$6,periods_per_year)=0,$X$5,0)+F502&lt;J501+E502,IF(MOD(A502-$X$6,periods_per_year)=0,$X$5,0),J501+E502-IF(AND(A502&gt;=$X$2,MOD(A502-$X$2,int)=0),$X$3,0)-F502))))</f>
        <v/>
      </c>
      <c r="H502" s="14"/>
      <c r="I502" s="13" t="str">
        <f t="shared" si="60"/>
        <v/>
      </c>
      <c r="J502" s="13" t="str">
        <f t="shared" si="61"/>
        <v/>
      </c>
      <c r="M502" s="17" t="str">
        <f>IF(S501="","",IF(OR(M501&gt;=nper,ROUND(S501,2)&lt;=0),"",M501+1))</f>
        <v/>
      </c>
      <c r="N502" s="18" t="str">
        <f>IF(M502="","",IF(OR(periods_per_year=26,periods_per_year=52),IF(periods_per_year=26,IF(M502=1,fpdate,N501+14),IF(periods_per_year=52,IF(M502=1,fpdate,N501+7),"n/a")),IF(periods_per_year=24,DATE(YEAR(fpdate),MONTH(fpdate)+(M502-1)/2+IF(AND(DAY(fpdate)&gt;=15,MOD(M502,2)=0),1,0),IF(MOD(M502,2)=0,IF(DAY(fpdate)&gt;=15,DAY(fpdate)-14,DAY(fpdate)+14),DAY(fpdate))),IF(DAY(DATE(YEAR(fpdate),MONTH(fpdate)+M502-1,DAY(fpdate)))&lt;&gt;DAY(fpdate),DATE(YEAR(fpdate),MONTH(fpdate)+M502,0),DATE(YEAR(fpdate),MONTH(fpdate)+M502-1,DAY(fpdate))))))</f>
        <v/>
      </c>
      <c r="O502" s="19" t="str">
        <f>IF(M502="","",IF(variable,IF(M502&lt;MortgageCalculator!$I$18*periods_per_year,start_rate,IF(MortgageCalculator!$I$22&gt;=0,MIN(MortgageCalculator!$I$19,start_rate+MortgageCalculator!$I$22*ROUNDUP((M502-MortgageCalculator!$I$18*periods_per_year)/MortgageCalculator!$I$21,0)),MAX(MortgageCalculator!$I$20,start_rate+MortgageCalculator!$I$22*ROUNDUP((M502-MortgageCalculator!$I$18*periods_per_year)/MortgageCalculator!$I$21,0)))),start_rate))</f>
        <v/>
      </c>
      <c r="P502" s="20" t="str">
        <f>IF(M502="","",ROUND((((1+O502/CP)^(CP/periods_per_year))-1)*S501,2))</f>
        <v/>
      </c>
      <c r="Q502" s="20" t="str">
        <f>IF(M502="","",IF(M502=nper,S501+P502,MIN(S501+P502,IF(O502=O501,Q501,ROUND(-PMT(((1+O502/CP)^(CP/periods_per_year))-1,nper-M502+1,S501),2)))))</f>
        <v/>
      </c>
      <c r="R502" s="20" t="str">
        <f t="shared" si="62"/>
        <v/>
      </c>
      <c r="S502" s="20" t="str">
        <f t="shared" si="63"/>
        <v/>
      </c>
    </row>
    <row r="503" spans="1:19" x14ac:dyDescent="0.2">
      <c r="A503" s="10" t="str">
        <f t="shared" si="56"/>
        <v/>
      </c>
      <c r="B503" s="11" t="str">
        <f t="shared" si="57"/>
        <v/>
      </c>
      <c r="C503" s="15" t="str">
        <f t="shared" si="58"/>
        <v/>
      </c>
      <c r="D503" s="12" t="str">
        <f>IF(A503="","",IF(variable,IF(OR(A503=1,A503&lt;$I$18*periods_per_year),start_rate,MIN($I$19,IF(MOD(A503-1,$I$21)=0,MAX($I$20,D502+$I$22),D502))),start_rate))</f>
        <v/>
      </c>
      <c r="E503" s="13" t="str">
        <f t="shared" si="59"/>
        <v/>
      </c>
      <c r="F503" s="13" t="str">
        <f>IF(A503="","",IF(A503=nper,J502+E503,MIN(J502+E503,IF(D503=D502,F502,IF($E$8="Acc Bi-Weekly",ROUND((-PMT(((1+D503/CP)^(CP/12))-1,(nper-A503+1)*12/26,J502))/2,2),IF($E$8="Acc Weekly",ROUND((-PMT(((1+D503/CP)^(CP/12))-1,(nper-A503+1)*12/52,J502))/4,2),ROUND(-PMT(((1+D503/CP)^(CP/periods_per_year))-1,nper-A503+1,J502),2)))))))</f>
        <v/>
      </c>
      <c r="G503" s="13" t="str">
        <f>IF(OR(A503="",A503&lt;$X$2),"",IF(J502&lt;=F503,0,IF(IF(AND(A503&gt;=$X$2,MOD(A503-$X$2,int)=0),$X$3,0)+F503&gt;=J502+E503,J502+E503-F503,IF(AND(A503&gt;=$X$2,MOD(A503-$X$2,int)=0),$X$3,0)+IF(IF(AND(A503&gt;=$X$2,MOD(A503-$X$2,int)=0),$X$3,0)+IF(MOD(A503-$X$6,periods_per_year)=0,$X$5,0)+F503&lt;J502+E503,IF(MOD(A503-$X$6,periods_per_year)=0,$X$5,0),J502+E503-IF(AND(A503&gt;=$X$2,MOD(A503-$X$2,int)=0),$X$3,0)-F503))))</f>
        <v/>
      </c>
      <c r="H503" s="14"/>
      <c r="I503" s="13" t="str">
        <f t="shared" si="60"/>
        <v/>
      </c>
      <c r="J503" s="13" t="str">
        <f t="shared" si="61"/>
        <v/>
      </c>
      <c r="M503" s="17" t="str">
        <f>IF(S502="","",IF(OR(M502&gt;=nper,ROUND(S502,2)&lt;=0),"",M502+1))</f>
        <v/>
      </c>
      <c r="N503" s="18" t="str">
        <f>IF(M503="","",IF(OR(periods_per_year=26,periods_per_year=52),IF(periods_per_year=26,IF(M503=1,fpdate,N502+14),IF(periods_per_year=52,IF(M503=1,fpdate,N502+7),"n/a")),IF(periods_per_year=24,DATE(YEAR(fpdate),MONTH(fpdate)+(M503-1)/2+IF(AND(DAY(fpdate)&gt;=15,MOD(M503,2)=0),1,0),IF(MOD(M503,2)=0,IF(DAY(fpdate)&gt;=15,DAY(fpdate)-14,DAY(fpdate)+14),DAY(fpdate))),IF(DAY(DATE(YEAR(fpdate),MONTH(fpdate)+M503-1,DAY(fpdate)))&lt;&gt;DAY(fpdate),DATE(YEAR(fpdate),MONTH(fpdate)+M503,0),DATE(YEAR(fpdate),MONTH(fpdate)+M503-1,DAY(fpdate))))))</f>
        <v/>
      </c>
      <c r="O503" s="19" t="str">
        <f>IF(M503="","",IF(variable,IF(M503&lt;MortgageCalculator!$I$18*periods_per_year,start_rate,IF(MortgageCalculator!$I$22&gt;=0,MIN(MortgageCalculator!$I$19,start_rate+MortgageCalculator!$I$22*ROUNDUP((M503-MortgageCalculator!$I$18*periods_per_year)/MortgageCalculator!$I$21,0)),MAX(MortgageCalculator!$I$20,start_rate+MortgageCalculator!$I$22*ROUNDUP((M503-MortgageCalculator!$I$18*periods_per_year)/MortgageCalculator!$I$21,0)))),start_rate))</f>
        <v/>
      </c>
      <c r="P503" s="20" t="str">
        <f>IF(M503="","",ROUND((((1+O503/CP)^(CP/periods_per_year))-1)*S502,2))</f>
        <v/>
      </c>
      <c r="Q503" s="20" t="str">
        <f>IF(M503="","",IF(M503=nper,S502+P503,MIN(S502+P503,IF(O503=O502,Q502,ROUND(-PMT(((1+O503/CP)^(CP/periods_per_year))-1,nper-M503+1,S502),2)))))</f>
        <v/>
      </c>
      <c r="R503" s="20" t="str">
        <f t="shared" si="62"/>
        <v/>
      </c>
      <c r="S503" s="20" t="str">
        <f t="shared" si="63"/>
        <v/>
      </c>
    </row>
    <row r="504" spans="1:19" x14ac:dyDescent="0.2">
      <c r="A504" s="10" t="str">
        <f t="shared" si="56"/>
        <v/>
      </c>
      <c r="B504" s="11" t="str">
        <f t="shared" si="57"/>
        <v/>
      </c>
      <c r="C504" s="15" t="str">
        <f t="shared" si="58"/>
        <v/>
      </c>
      <c r="D504" s="12" t="str">
        <f>IF(A504="","",IF(variable,IF(OR(A504=1,A504&lt;$I$18*periods_per_year),start_rate,MIN($I$19,IF(MOD(A504-1,$I$21)=0,MAX($I$20,D503+$I$22),D503))),start_rate))</f>
        <v/>
      </c>
      <c r="E504" s="13" t="str">
        <f t="shared" si="59"/>
        <v/>
      </c>
      <c r="F504" s="13" t="str">
        <f>IF(A504="","",IF(A504=nper,J503+E504,MIN(J503+E504,IF(D504=D503,F503,IF($E$8="Acc Bi-Weekly",ROUND((-PMT(((1+D504/CP)^(CP/12))-1,(nper-A504+1)*12/26,J503))/2,2),IF($E$8="Acc Weekly",ROUND((-PMT(((1+D504/CP)^(CP/12))-1,(nper-A504+1)*12/52,J503))/4,2),ROUND(-PMT(((1+D504/CP)^(CP/periods_per_year))-1,nper-A504+1,J503),2)))))))</f>
        <v/>
      </c>
      <c r="G504" s="13" t="str">
        <f>IF(OR(A504="",A504&lt;$X$2),"",IF(J503&lt;=F504,0,IF(IF(AND(A504&gt;=$X$2,MOD(A504-$X$2,int)=0),$X$3,0)+F504&gt;=J503+E504,J503+E504-F504,IF(AND(A504&gt;=$X$2,MOD(A504-$X$2,int)=0),$X$3,0)+IF(IF(AND(A504&gt;=$X$2,MOD(A504-$X$2,int)=0),$X$3,0)+IF(MOD(A504-$X$6,periods_per_year)=0,$X$5,0)+F504&lt;J503+E504,IF(MOD(A504-$X$6,periods_per_year)=0,$X$5,0),J503+E504-IF(AND(A504&gt;=$X$2,MOD(A504-$X$2,int)=0),$X$3,0)-F504))))</f>
        <v/>
      </c>
      <c r="H504" s="14"/>
      <c r="I504" s="13" t="str">
        <f t="shared" si="60"/>
        <v/>
      </c>
      <c r="J504" s="13" t="str">
        <f t="shared" si="61"/>
        <v/>
      </c>
      <c r="M504" s="17" t="str">
        <f>IF(S503="","",IF(OR(M503&gt;=nper,ROUND(S503,2)&lt;=0),"",M503+1))</f>
        <v/>
      </c>
      <c r="N504" s="18" t="str">
        <f>IF(M504="","",IF(OR(periods_per_year=26,periods_per_year=52),IF(periods_per_year=26,IF(M504=1,fpdate,N503+14),IF(periods_per_year=52,IF(M504=1,fpdate,N503+7),"n/a")),IF(periods_per_year=24,DATE(YEAR(fpdate),MONTH(fpdate)+(M504-1)/2+IF(AND(DAY(fpdate)&gt;=15,MOD(M504,2)=0),1,0),IF(MOD(M504,2)=0,IF(DAY(fpdate)&gt;=15,DAY(fpdate)-14,DAY(fpdate)+14),DAY(fpdate))),IF(DAY(DATE(YEAR(fpdate),MONTH(fpdate)+M504-1,DAY(fpdate)))&lt;&gt;DAY(fpdate),DATE(YEAR(fpdate),MONTH(fpdate)+M504,0),DATE(YEAR(fpdate),MONTH(fpdate)+M504-1,DAY(fpdate))))))</f>
        <v/>
      </c>
      <c r="O504" s="19" t="str">
        <f>IF(M504="","",IF(variable,IF(M504&lt;MortgageCalculator!$I$18*periods_per_year,start_rate,IF(MortgageCalculator!$I$22&gt;=0,MIN(MortgageCalculator!$I$19,start_rate+MortgageCalculator!$I$22*ROUNDUP((M504-MortgageCalculator!$I$18*periods_per_year)/MortgageCalculator!$I$21,0)),MAX(MortgageCalculator!$I$20,start_rate+MortgageCalculator!$I$22*ROUNDUP((M504-MortgageCalculator!$I$18*periods_per_year)/MortgageCalculator!$I$21,0)))),start_rate))</f>
        <v/>
      </c>
      <c r="P504" s="20" t="str">
        <f>IF(M504="","",ROUND((((1+O504/CP)^(CP/periods_per_year))-1)*S503,2))</f>
        <v/>
      </c>
      <c r="Q504" s="20" t="str">
        <f>IF(M504="","",IF(M504=nper,S503+P504,MIN(S503+P504,IF(O504=O503,Q503,ROUND(-PMT(((1+O504/CP)^(CP/periods_per_year))-1,nper-M504+1,S503),2)))))</f>
        <v/>
      </c>
      <c r="R504" s="20" t="str">
        <f t="shared" si="62"/>
        <v/>
      </c>
      <c r="S504" s="20" t="str">
        <f t="shared" si="63"/>
        <v/>
      </c>
    </row>
    <row r="505" spans="1:19" x14ac:dyDescent="0.2">
      <c r="A505" s="10" t="str">
        <f t="shared" si="56"/>
        <v/>
      </c>
      <c r="B505" s="11" t="str">
        <f t="shared" si="57"/>
        <v/>
      </c>
      <c r="C505" s="15" t="str">
        <f t="shared" si="58"/>
        <v/>
      </c>
      <c r="D505" s="12" t="str">
        <f>IF(A505="","",IF(variable,IF(OR(A505=1,A505&lt;$I$18*periods_per_year),start_rate,MIN($I$19,IF(MOD(A505-1,$I$21)=0,MAX($I$20,D504+$I$22),D504))),start_rate))</f>
        <v/>
      </c>
      <c r="E505" s="13" t="str">
        <f t="shared" si="59"/>
        <v/>
      </c>
      <c r="F505" s="13" t="str">
        <f>IF(A505="","",IF(A505=nper,J504+E505,MIN(J504+E505,IF(D505=D504,F504,IF($E$8="Acc Bi-Weekly",ROUND((-PMT(((1+D505/CP)^(CP/12))-1,(nper-A505+1)*12/26,J504))/2,2),IF($E$8="Acc Weekly",ROUND((-PMT(((1+D505/CP)^(CP/12))-1,(nper-A505+1)*12/52,J504))/4,2),ROUND(-PMT(((1+D505/CP)^(CP/periods_per_year))-1,nper-A505+1,J504),2)))))))</f>
        <v/>
      </c>
      <c r="G505" s="13" t="str">
        <f>IF(OR(A505="",A505&lt;$X$2),"",IF(J504&lt;=F505,0,IF(IF(AND(A505&gt;=$X$2,MOD(A505-$X$2,int)=0),$X$3,0)+F505&gt;=J504+E505,J504+E505-F505,IF(AND(A505&gt;=$X$2,MOD(A505-$X$2,int)=0),$X$3,0)+IF(IF(AND(A505&gt;=$X$2,MOD(A505-$X$2,int)=0),$X$3,0)+IF(MOD(A505-$X$6,periods_per_year)=0,$X$5,0)+F505&lt;J504+E505,IF(MOD(A505-$X$6,periods_per_year)=0,$X$5,0),J504+E505-IF(AND(A505&gt;=$X$2,MOD(A505-$X$2,int)=0),$X$3,0)-F505))))</f>
        <v/>
      </c>
      <c r="H505" s="14"/>
      <c r="I505" s="13" t="str">
        <f t="shared" si="60"/>
        <v/>
      </c>
      <c r="J505" s="13" t="str">
        <f t="shared" si="61"/>
        <v/>
      </c>
      <c r="M505" s="17" t="str">
        <f>IF(S504="","",IF(OR(M504&gt;=nper,ROUND(S504,2)&lt;=0),"",M504+1))</f>
        <v/>
      </c>
      <c r="N505" s="18" t="str">
        <f>IF(M505="","",IF(OR(periods_per_year=26,periods_per_year=52),IF(periods_per_year=26,IF(M505=1,fpdate,N504+14),IF(periods_per_year=52,IF(M505=1,fpdate,N504+7),"n/a")),IF(periods_per_year=24,DATE(YEAR(fpdate),MONTH(fpdate)+(M505-1)/2+IF(AND(DAY(fpdate)&gt;=15,MOD(M505,2)=0),1,0),IF(MOD(M505,2)=0,IF(DAY(fpdate)&gt;=15,DAY(fpdate)-14,DAY(fpdate)+14),DAY(fpdate))),IF(DAY(DATE(YEAR(fpdate),MONTH(fpdate)+M505-1,DAY(fpdate)))&lt;&gt;DAY(fpdate),DATE(YEAR(fpdate),MONTH(fpdate)+M505,0),DATE(YEAR(fpdate),MONTH(fpdate)+M505-1,DAY(fpdate))))))</f>
        <v/>
      </c>
      <c r="O505" s="19" t="str">
        <f>IF(M505="","",IF(variable,IF(M505&lt;MortgageCalculator!$I$18*periods_per_year,start_rate,IF(MortgageCalculator!$I$22&gt;=0,MIN(MortgageCalculator!$I$19,start_rate+MortgageCalculator!$I$22*ROUNDUP((M505-MortgageCalculator!$I$18*periods_per_year)/MortgageCalculator!$I$21,0)),MAX(MortgageCalculator!$I$20,start_rate+MortgageCalculator!$I$22*ROUNDUP((M505-MortgageCalculator!$I$18*periods_per_year)/MortgageCalculator!$I$21,0)))),start_rate))</f>
        <v/>
      </c>
      <c r="P505" s="20" t="str">
        <f>IF(M505="","",ROUND((((1+O505/CP)^(CP/periods_per_year))-1)*S504,2))</f>
        <v/>
      </c>
      <c r="Q505" s="20" t="str">
        <f>IF(M505="","",IF(M505=nper,S504+P505,MIN(S504+P505,IF(O505=O504,Q504,ROUND(-PMT(((1+O505/CP)^(CP/periods_per_year))-1,nper-M505+1,S504),2)))))</f>
        <v/>
      </c>
      <c r="R505" s="20" t="str">
        <f t="shared" si="62"/>
        <v/>
      </c>
      <c r="S505" s="20" t="str">
        <f t="shared" si="63"/>
        <v/>
      </c>
    </row>
    <row r="506" spans="1:19" x14ac:dyDescent="0.2">
      <c r="A506" s="10" t="str">
        <f t="shared" si="56"/>
        <v/>
      </c>
      <c r="B506" s="11" t="str">
        <f t="shared" si="57"/>
        <v/>
      </c>
      <c r="C506" s="15" t="str">
        <f t="shared" si="58"/>
        <v/>
      </c>
      <c r="D506" s="12" t="str">
        <f>IF(A506="","",IF(variable,IF(OR(A506=1,A506&lt;$I$18*periods_per_year),start_rate,MIN($I$19,IF(MOD(A506-1,$I$21)=0,MAX($I$20,D505+$I$22),D505))),start_rate))</f>
        <v/>
      </c>
      <c r="E506" s="13" t="str">
        <f t="shared" si="59"/>
        <v/>
      </c>
      <c r="F506" s="13" t="str">
        <f>IF(A506="","",IF(A506=nper,J505+E506,MIN(J505+E506,IF(D506=D505,F505,IF($E$8="Acc Bi-Weekly",ROUND((-PMT(((1+D506/CP)^(CP/12))-1,(nper-A506+1)*12/26,J505))/2,2),IF($E$8="Acc Weekly",ROUND((-PMT(((1+D506/CP)^(CP/12))-1,(nper-A506+1)*12/52,J505))/4,2),ROUND(-PMT(((1+D506/CP)^(CP/periods_per_year))-1,nper-A506+1,J505),2)))))))</f>
        <v/>
      </c>
      <c r="G506" s="13" t="str">
        <f>IF(OR(A506="",A506&lt;$X$2),"",IF(J505&lt;=F506,0,IF(IF(AND(A506&gt;=$X$2,MOD(A506-$X$2,int)=0),$X$3,0)+F506&gt;=J505+E506,J505+E506-F506,IF(AND(A506&gt;=$X$2,MOD(A506-$X$2,int)=0),$X$3,0)+IF(IF(AND(A506&gt;=$X$2,MOD(A506-$X$2,int)=0),$X$3,0)+IF(MOD(A506-$X$6,periods_per_year)=0,$X$5,0)+F506&lt;J505+E506,IF(MOD(A506-$X$6,periods_per_year)=0,$X$5,0),J505+E506-IF(AND(A506&gt;=$X$2,MOD(A506-$X$2,int)=0),$X$3,0)-F506))))</f>
        <v/>
      </c>
      <c r="H506" s="14"/>
      <c r="I506" s="13" t="str">
        <f t="shared" si="60"/>
        <v/>
      </c>
      <c r="J506" s="13" t="str">
        <f t="shared" si="61"/>
        <v/>
      </c>
      <c r="M506" s="17" t="str">
        <f>IF(S505="","",IF(OR(M505&gt;=nper,ROUND(S505,2)&lt;=0),"",M505+1))</f>
        <v/>
      </c>
      <c r="N506" s="18" t="str">
        <f>IF(M506="","",IF(OR(periods_per_year=26,periods_per_year=52),IF(periods_per_year=26,IF(M506=1,fpdate,N505+14),IF(periods_per_year=52,IF(M506=1,fpdate,N505+7),"n/a")),IF(periods_per_year=24,DATE(YEAR(fpdate),MONTH(fpdate)+(M506-1)/2+IF(AND(DAY(fpdate)&gt;=15,MOD(M506,2)=0),1,0),IF(MOD(M506,2)=0,IF(DAY(fpdate)&gt;=15,DAY(fpdate)-14,DAY(fpdate)+14),DAY(fpdate))),IF(DAY(DATE(YEAR(fpdate),MONTH(fpdate)+M506-1,DAY(fpdate)))&lt;&gt;DAY(fpdate),DATE(YEAR(fpdate),MONTH(fpdate)+M506,0),DATE(YEAR(fpdate),MONTH(fpdate)+M506-1,DAY(fpdate))))))</f>
        <v/>
      </c>
      <c r="O506" s="19" t="str">
        <f>IF(M506="","",IF(variable,IF(M506&lt;MortgageCalculator!$I$18*periods_per_year,start_rate,IF(MortgageCalculator!$I$22&gt;=0,MIN(MortgageCalculator!$I$19,start_rate+MortgageCalculator!$I$22*ROUNDUP((M506-MortgageCalculator!$I$18*periods_per_year)/MortgageCalculator!$I$21,0)),MAX(MortgageCalculator!$I$20,start_rate+MortgageCalculator!$I$22*ROUNDUP((M506-MortgageCalculator!$I$18*periods_per_year)/MortgageCalculator!$I$21,0)))),start_rate))</f>
        <v/>
      </c>
      <c r="P506" s="20" t="str">
        <f>IF(M506="","",ROUND((((1+O506/CP)^(CP/periods_per_year))-1)*S505,2))</f>
        <v/>
      </c>
      <c r="Q506" s="20" t="str">
        <f>IF(M506="","",IF(M506=nper,S505+P506,MIN(S505+P506,IF(O506=O505,Q505,ROUND(-PMT(((1+O506/CP)^(CP/periods_per_year))-1,nper-M506+1,S505),2)))))</f>
        <v/>
      </c>
      <c r="R506" s="20" t="str">
        <f t="shared" si="62"/>
        <v/>
      </c>
      <c r="S506" s="20" t="str">
        <f t="shared" si="63"/>
        <v/>
      </c>
    </row>
    <row r="507" spans="1:19" x14ac:dyDescent="0.2">
      <c r="A507" s="10" t="str">
        <f t="shared" si="56"/>
        <v/>
      </c>
      <c r="B507" s="11" t="str">
        <f t="shared" si="57"/>
        <v/>
      </c>
      <c r="C507" s="15" t="str">
        <f t="shared" si="58"/>
        <v/>
      </c>
      <c r="D507" s="12" t="str">
        <f>IF(A507="","",IF(variable,IF(OR(A507=1,A507&lt;$I$18*periods_per_year),start_rate,MIN($I$19,IF(MOD(A507-1,$I$21)=0,MAX($I$20,D506+$I$22),D506))),start_rate))</f>
        <v/>
      </c>
      <c r="E507" s="13" t="str">
        <f t="shared" si="59"/>
        <v/>
      </c>
      <c r="F507" s="13" t="str">
        <f>IF(A507="","",IF(A507=nper,J506+E507,MIN(J506+E507,IF(D507=D506,F506,IF($E$8="Acc Bi-Weekly",ROUND((-PMT(((1+D507/CP)^(CP/12))-1,(nper-A507+1)*12/26,J506))/2,2),IF($E$8="Acc Weekly",ROUND((-PMT(((1+D507/CP)^(CP/12))-1,(nper-A507+1)*12/52,J506))/4,2),ROUND(-PMT(((1+D507/CP)^(CP/periods_per_year))-1,nper-A507+1,J506),2)))))))</f>
        <v/>
      </c>
      <c r="G507" s="13" t="str">
        <f>IF(OR(A507="",A507&lt;$X$2),"",IF(J506&lt;=F507,0,IF(IF(AND(A507&gt;=$X$2,MOD(A507-$X$2,int)=0),$X$3,0)+F507&gt;=J506+E507,J506+E507-F507,IF(AND(A507&gt;=$X$2,MOD(A507-$X$2,int)=0),$X$3,0)+IF(IF(AND(A507&gt;=$X$2,MOD(A507-$X$2,int)=0),$X$3,0)+IF(MOD(A507-$X$6,periods_per_year)=0,$X$5,0)+F507&lt;J506+E507,IF(MOD(A507-$X$6,periods_per_year)=0,$X$5,0),J506+E507-IF(AND(A507&gt;=$X$2,MOD(A507-$X$2,int)=0),$X$3,0)-F507))))</f>
        <v/>
      </c>
      <c r="H507" s="14"/>
      <c r="I507" s="13" t="str">
        <f t="shared" si="60"/>
        <v/>
      </c>
      <c r="J507" s="13" t="str">
        <f t="shared" si="61"/>
        <v/>
      </c>
      <c r="M507" s="17" t="str">
        <f>IF(S506="","",IF(OR(M506&gt;=nper,ROUND(S506,2)&lt;=0),"",M506+1))</f>
        <v/>
      </c>
      <c r="N507" s="18" t="str">
        <f>IF(M507="","",IF(OR(periods_per_year=26,periods_per_year=52),IF(periods_per_year=26,IF(M507=1,fpdate,N506+14),IF(periods_per_year=52,IF(M507=1,fpdate,N506+7),"n/a")),IF(periods_per_year=24,DATE(YEAR(fpdate),MONTH(fpdate)+(M507-1)/2+IF(AND(DAY(fpdate)&gt;=15,MOD(M507,2)=0),1,0),IF(MOD(M507,2)=0,IF(DAY(fpdate)&gt;=15,DAY(fpdate)-14,DAY(fpdate)+14),DAY(fpdate))),IF(DAY(DATE(YEAR(fpdate),MONTH(fpdate)+M507-1,DAY(fpdate)))&lt;&gt;DAY(fpdate),DATE(YEAR(fpdate),MONTH(fpdate)+M507,0),DATE(YEAR(fpdate),MONTH(fpdate)+M507-1,DAY(fpdate))))))</f>
        <v/>
      </c>
      <c r="O507" s="19" t="str">
        <f>IF(M507="","",IF(variable,IF(M507&lt;MortgageCalculator!$I$18*periods_per_year,start_rate,IF(MortgageCalculator!$I$22&gt;=0,MIN(MortgageCalculator!$I$19,start_rate+MortgageCalculator!$I$22*ROUNDUP((M507-MortgageCalculator!$I$18*periods_per_year)/MortgageCalculator!$I$21,0)),MAX(MortgageCalculator!$I$20,start_rate+MortgageCalculator!$I$22*ROUNDUP((M507-MortgageCalculator!$I$18*periods_per_year)/MortgageCalculator!$I$21,0)))),start_rate))</f>
        <v/>
      </c>
      <c r="P507" s="20" t="str">
        <f>IF(M507="","",ROUND((((1+O507/CP)^(CP/periods_per_year))-1)*S506,2))</f>
        <v/>
      </c>
      <c r="Q507" s="20" t="str">
        <f>IF(M507="","",IF(M507=nper,S506+P507,MIN(S506+P507,IF(O507=O506,Q506,ROUND(-PMT(((1+O507/CP)^(CP/periods_per_year))-1,nper-M507+1,S506),2)))))</f>
        <v/>
      </c>
      <c r="R507" s="20" t="str">
        <f t="shared" si="62"/>
        <v/>
      </c>
      <c r="S507" s="20" t="str">
        <f t="shared" si="63"/>
        <v/>
      </c>
    </row>
    <row r="508" spans="1:19" x14ac:dyDescent="0.2">
      <c r="A508" s="10" t="str">
        <f t="shared" si="56"/>
        <v/>
      </c>
      <c r="B508" s="11" t="str">
        <f t="shared" si="57"/>
        <v/>
      </c>
      <c r="C508" s="15" t="str">
        <f t="shared" si="58"/>
        <v/>
      </c>
      <c r="D508" s="12" t="str">
        <f>IF(A508="","",IF(variable,IF(OR(A508=1,A508&lt;$I$18*periods_per_year),start_rate,MIN($I$19,IF(MOD(A508-1,$I$21)=0,MAX($I$20,D507+$I$22),D507))),start_rate))</f>
        <v/>
      </c>
      <c r="E508" s="13" t="str">
        <f t="shared" si="59"/>
        <v/>
      </c>
      <c r="F508" s="13" t="str">
        <f>IF(A508="","",IF(A508=nper,J507+E508,MIN(J507+E508,IF(D508=D507,F507,IF($E$8="Acc Bi-Weekly",ROUND((-PMT(((1+D508/CP)^(CP/12))-1,(nper-A508+1)*12/26,J507))/2,2),IF($E$8="Acc Weekly",ROUND((-PMT(((1+D508/CP)^(CP/12))-1,(nper-A508+1)*12/52,J507))/4,2),ROUND(-PMT(((1+D508/CP)^(CP/periods_per_year))-1,nper-A508+1,J507),2)))))))</f>
        <v/>
      </c>
      <c r="G508" s="13" t="str">
        <f>IF(OR(A508="",A508&lt;$X$2),"",IF(J507&lt;=F508,0,IF(IF(AND(A508&gt;=$X$2,MOD(A508-$X$2,int)=0),$X$3,0)+F508&gt;=J507+E508,J507+E508-F508,IF(AND(A508&gt;=$X$2,MOD(A508-$X$2,int)=0),$X$3,0)+IF(IF(AND(A508&gt;=$X$2,MOD(A508-$X$2,int)=0),$X$3,0)+IF(MOD(A508-$X$6,periods_per_year)=0,$X$5,0)+F508&lt;J507+E508,IF(MOD(A508-$X$6,periods_per_year)=0,$X$5,0),J507+E508-IF(AND(A508&gt;=$X$2,MOD(A508-$X$2,int)=0),$X$3,0)-F508))))</f>
        <v/>
      </c>
      <c r="H508" s="14"/>
      <c r="I508" s="13" t="str">
        <f t="shared" si="60"/>
        <v/>
      </c>
      <c r="J508" s="13" t="str">
        <f t="shared" si="61"/>
        <v/>
      </c>
      <c r="M508" s="17" t="str">
        <f>IF(S507="","",IF(OR(M507&gt;=nper,ROUND(S507,2)&lt;=0),"",M507+1))</f>
        <v/>
      </c>
      <c r="N508" s="18" t="str">
        <f>IF(M508="","",IF(OR(periods_per_year=26,periods_per_year=52),IF(periods_per_year=26,IF(M508=1,fpdate,N507+14),IF(periods_per_year=52,IF(M508=1,fpdate,N507+7),"n/a")),IF(periods_per_year=24,DATE(YEAR(fpdate),MONTH(fpdate)+(M508-1)/2+IF(AND(DAY(fpdate)&gt;=15,MOD(M508,2)=0),1,0),IF(MOD(M508,2)=0,IF(DAY(fpdate)&gt;=15,DAY(fpdate)-14,DAY(fpdate)+14),DAY(fpdate))),IF(DAY(DATE(YEAR(fpdate),MONTH(fpdate)+M508-1,DAY(fpdate)))&lt;&gt;DAY(fpdate),DATE(YEAR(fpdate),MONTH(fpdate)+M508,0),DATE(YEAR(fpdate),MONTH(fpdate)+M508-1,DAY(fpdate))))))</f>
        <v/>
      </c>
      <c r="O508" s="19" t="str">
        <f>IF(M508="","",IF(variable,IF(M508&lt;MortgageCalculator!$I$18*periods_per_year,start_rate,IF(MortgageCalculator!$I$22&gt;=0,MIN(MortgageCalculator!$I$19,start_rate+MortgageCalculator!$I$22*ROUNDUP((M508-MortgageCalculator!$I$18*periods_per_year)/MortgageCalculator!$I$21,0)),MAX(MortgageCalculator!$I$20,start_rate+MortgageCalculator!$I$22*ROUNDUP((M508-MortgageCalculator!$I$18*periods_per_year)/MortgageCalculator!$I$21,0)))),start_rate))</f>
        <v/>
      </c>
      <c r="P508" s="20" t="str">
        <f>IF(M508="","",ROUND((((1+O508/CP)^(CP/periods_per_year))-1)*S507,2))</f>
        <v/>
      </c>
      <c r="Q508" s="20" t="str">
        <f>IF(M508="","",IF(M508=nper,S507+P508,MIN(S507+P508,IF(O508=O507,Q507,ROUND(-PMT(((1+O508/CP)^(CP/periods_per_year))-1,nper-M508+1,S507),2)))))</f>
        <v/>
      </c>
      <c r="R508" s="20" t="str">
        <f t="shared" si="62"/>
        <v/>
      </c>
      <c r="S508" s="20" t="str">
        <f t="shared" si="63"/>
        <v/>
      </c>
    </row>
    <row r="509" spans="1:19" x14ac:dyDescent="0.2">
      <c r="A509" s="10" t="str">
        <f t="shared" si="56"/>
        <v/>
      </c>
      <c r="B509" s="11" t="str">
        <f t="shared" si="57"/>
        <v/>
      </c>
      <c r="C509" s="15" t="str">
        <f t="shared" si="58"/>
        <v/>
      </c>
      <c r="D509" s="12" t="str">
        <f>IF(A509="","",IF(variable,IF(OR(A509=1,A509&lt;$I$18*periods_per_year),start_rate,MIN($I$19,IF(MOD(A509-1,$I$21)=0,MAX($I$20,D508+$I$22),D508))),start_rate))</f>
        <v/>
      </c>
      <c r="E509" s="13" t="str">
        <f t="shared" si="59"/>
        <v/>
      </c>
      <c r="F509" s="13" t="str">
        <f>IF(A509="","",IF(A509=nper,J508+E509,MIN(J508+E509,IF(D509=D508,F508,IF($E$8="Acc Bi-Weekly",ROUND((-PMT(((1+D509/CP)^(CP/12))-1,(nper-A509+1)*12/26,J508))/2,2),IF($E$8="Acc Weekly",ROUND((-PMT(((1+D509/CP)^(CP/12))-1,(nper-A509+1)*12/52,J508))/4,2),ROUND(-PMT(((1+D509/CP)^(CP/periods_per_year))-1,nper-A509+1,J508),2)))))))</f>
        <v/>
      </c>
      <c r="G509" s="13" t="str">
        <f>IF(OR(A509="",A509&lt;$X$2),"",IF(J508&lt;=F509,0,IF(IF(AND(A509&gt;=$X$2,MOD(A509-$X$2,int)=0),$X$3,0)+F509&gt;=J508+E509,J508+E509-F509,IF(AND(A509&gt;=$X$2,MOD(A509-$X$2,int)=0),$X$3,0)+IF(IF(AND(A509&gt;=$X$2,MOD(A509-$X$2,int)=0),$X$3,0)+IF(MOD(A509-$X$6,periods_per_year)=0,$X$5,0)+F509&lt;J508+E509,IF(MOD(A509-$X$6,periods_per_year)=0,$X$5,0),J508+E509-IF(AND(A509&gt;=$X$2,MOD(A509-$X$2,int)=0),$X$3,0)-F509))))</f>
        <v/>
      </c>
      <c r="H509" s="14"/>
      <c r="I509" s="13" t="str">
        <f t="shared" si="60"/>
        <v/>
      </c>
      <c r="J509" s="13" t="str">
        <f t="shared" si="61"/>
        <v/>
      </c>
      <c r="M509" s="17" t="str">
        <f>IF(S508="","",IF(OR(M508&gt;=nper,ROUND(S508,2)&lt;=0),"",M508+1))</f>
        <v/>
      </c>
      <c r="N509" s="18" t="str">
        <f>IF(M509="","",IF(OR(periods_per_year=26,periods_per_year=52),IF(periods_per_year=26,IF(M509=1,fpdate,N508+14),IF(periods_per_year=52,IF(M509=1,fpdate,N508+7),"n/a")),IF(periods_per_year=24,DATE(YEAR(fpdate),MONTH(fpdate)+(M509-1)/2+IF(AND(DAY(fpdate)&gt;=15,MOD(M509,2)=0),1,0),IF(MOD(M509,2)=0,IF(DAY(fpdate)&gt;=15,DAY(fpdate)-14,DAY(fpdate)+14),DAY(fpdate))),IF(DAY(DATE(YEAR(fpdate),MONTH(fpdate)+M509-1,DAY(fpdate)))&lt;&gt;DAY(fpdate),DATE(YEAR(fpdate),MONTH(fpdate)+M509,0),DATE(YEAR(fpdate),MONTH(fpdate)+M509-1,DAY(fpdate))))))</f>
        <v/>
      </c>
      <c r="O509" s="19" t="str">
        <f>IF(M509="","",IF(variable,IF(M509&lt;MortgageCalculator!$I$18*periods_per_year,start_rate,IF(MortgageCalculator!$I$22&gt;=0,MIN(MortgageCalculator!$I$19,start_rate+MortgageCalculator!$I$22*ROUNDUP((M509-MortgageCalculator!$I$18*periods_per_year)/MortgageCalculator!$I$21,0)),MAX(MortgageCalculator!$I$20,start_rate+MortgageCalculator!$I$22*ROUNDUP((M509-MortgageCalculator!$I$18*periods_per_year)/MortgageCalculator!$I$21,0)))),start_rate))</f>
        <v/>
      </c>
      <c r="P509" s="20" t="str">
        <f>IF(M509="","",ROUND((((1+O509/CP)^(CP/periods_per_year))-1)*S508,2))</f>
        <v/>
      </c>
      <c r="Q509" s="20" t="str">
        <f>IF(M509="","",IF(M509=nper,S508+P509,MIN(S508+P509,IF(O509=O508,Q508,ROUND(-PMT(((1+O509/CP)^(CP/periods_per_year))-1,nper-M509+1,S508),2)))))</f>
        <v/>
      </c>
      <c r="R509" s="20" t="str">
        <f t="shared" si="62"/>
        <v/>
      </c>
      <c r="S509" s="20" t="str">
        <f t="shared" si="63"/>
        <v/>
      </c>
    </row>
    <row r="510" spans="1:19" x14ac:dyDescent="0.2">
      <c r="A510" s="10" t="str">
        <f t="shared" si="56"/>
        <v/>
      </c>
      <c r="B510" s="11" t="str">
        <f t="shared" si="57"/>
        <v/>
      </c>
      <c r="C510" s="15" t="str">
        <f t="shared" si="58"/>
        <v/>
      </c>
      <c r="D510" s="12" t="str">
        <f>IF(A510="","",IF(variable,IF(OR(A510=1,A510&lt;$I$18*periods_per_year),start_rate,MIN($I$19,IF(MOD(A510-1,$I$21)=0,MAX($I$20,D509+$I$22),D509))),start_rate))</f>
        <v/>
      </c>
      <c r="E510" s="13" t="str">
        <f t="shared" si="59"/>
        <v/>
      </c>
      <c r="F510" s="13" t="str">
        <f>IF(A510="","",IF(A510=nper,J509+E510,MIN(J509+E510,IF(D510=D509,F509,IF($E$8="Acc Bi-Weekly",ROUND((-PMT(((1+D510/CP)^(CP/12))-1,(nper-A510+1)*12/26,J509))/2,2),IF($E$8="Acc Weekly",ROUND((-PMT(((1+D510/CP)^(CP/12))-1,(nper-A510+1)*12/52,J509))/4,2),ROUND(-PMT(((1+D510/CP)^(CP/periods_per_year))-1,nper-A510+1,J509),2)))))))</f>
        <v/>
      </c>
      <c r="G510" s="13" t="str">
        <f>IF(OR(A510="",A510&lt;$X$2),"",IF(J509&lt;=F510,0,IF(IF(AND(A510&gt;=$X$2,MOD(A510-$X$2,int)=0),$X$3,0)+F510&gt;=J509+E510,J509+E510-F510,IF(AND(A510&gt;=$X$2,MOD(A510-$X$2,int)=0),$X$3,0)+IF(IF(AND(A510&gt;=$X$2,MOD(A510-$X$2,int)=0),$X$3,0)+IF(MOD(A510-$X$6,periods_per_year)=0,$X$5,0)+F510&lt;J509+E510,IF(MOD(A510-$X$6,periods_per_year)=0,$X$5,0),J509+E510-IF(AND(A510&gt;=$X$2,MOD(A510-$X$2,int)=0),$X$3,0)-F510))))</f>
        <v/>
      </c>
      <c r="H510" s="14"/>
      <c r="I510" s="13" t="str">
        <f t="shared" si="60"/>
        <v/>
      </c>
      <c r="J510" s="13" t="str">
        <f t="shared" si="61"/>
        <v/>
      </c>
      <c r="M510" s="17" t="str">
        <f>IF(S509="","",IF(OR(M509&gt;=nper,ROUND(S509,2)&lt;=0),"",M509+1))</f>
        <v/>
      </c>
      <c r="N510" s="18" t="str">
        <f>IF(M510="","",IF(OR(periods_per_year=26,periods_per_year=52),IF(periods_per_year=26,IF(M510=1,fpdate,N509+14),IF(periods_per_year=52,IF(M510=1,fpdate,N509+7),"n/a")),IF(periods_per_year=24,DATE(YEAR(fpdate),MONTH(fpdate)+(M510-1)/2+IF(AND(DAY(fpdate)&gt;=15,MOD(M510,2)=0),1,0),IF(MOD(M510,2)=0,IF(DAY(fpdate)&gt;=15,DAY(fpdate)-14,DAY(fpdate)+14),DAY(fpdate))),IF(DAY(DATE(YEAR(fpdate),MONTH(fpdate)+M510-1,DAY(fpdate)))&lt;&gt;DAY(fpdate),DATE(YEAR(fpdate),MONTH(fpdate)+M510,0),DATE(YEAR(fpdate),MONTH(fpdate)+M510-1,DAY(fpdate))))))</f>
        <v/>
      </c>
      <c r="O510" s="19" t="str">
        <f>IF(M510="","",IF(variable,IF(M510&lt;MortgageCalculator!$I$18*periods_per_year,start_rate,IF(MortgageCalculator!$I$22&gt;=0,MIN(MortgageCalculator!$I$19,start_rate+MortgageCalculator!$I$22*ROUNDUP((M510-MortgageCalculator!$I$18*periods_per_year)/MortgageCalculator!$I$21,0)),MAX(MortgageCalculator!$I$20,start_rate+MortgageCalculator!$I$22*ROUNDUP((M510-MortgageCalculator!$I$18*periods_per_year)/MortgageCalculator!$I$21,0)))),start_rate))</f>
        <v/>
      </c>
      <c r="P510" s="20" t="str">
        <f>IF(M510="","",ROUND((((1+O510/CP)^(CP/periods_per_year))-1)*S509,2))</f>
        <v/>
      </c>
      <c r="Q510" s="20" t="str">
        <f>IF(M510="","",IF(M510=nper,S509+P510,MIN(S509+P510,IF(O510=O509,Q509,ROUND(-PMT(((1+O510/CP)^(CP/periods_per_year))-1,nper-M510+1,S509),2)))))</f>
        <v/>
      </c>
      <c r="R510" s="20" t="str">
        <f t="shared" si="62"/>
        <v/>
      </c>
      <c r="S510" s="20" t="str">
        <f t="shared" si="63"/>
        <v/>
      </c>
    </row>
    <row r="511" spans="1:19" x14ac:dyDescent="0.2">
      <c r="A511" s="10" t="str">
        <f t="shared" si="56"/>
        <v/>
      </c>
      <c r="B511" s="11" t="str">
        <f t="shared" si="57"/>
        <v/>
      </c>
      <c r="C511" s="15" t="str">
        <f t="shared" si="58"/>
        <v/>
      </c>
      <c r="D511" s="12" t="str">
        <f>IF(A511="","",IF(variable,IF(OR(A511=1,A511&lt;$I$18*periods_per_year),start_rate,MIN($I$19,IF(MOD(A511-1,$I$21)=0,MAX($I$20,D510+$I$22),D510))),start_rate))</f>
        <v/>
      </c>
      <c r="E511" s="13" t="str">
        <f t="shared" si="59"/>
        <v/>
      </c>
      <c r="F511" s="13" t="str">
        <f>IF(A511="","",IF(A511=nper,J510+E511,MIN(J510+E511,IF(D511=D510,F510,IF($E$8="Acc Bi-Weekly",ROUND((-PMT(((1+D511/CP)^(CP/12))-1,(nper-A511+1)*12/26,J510))/2,2),IF($E$8="Acc Weekly",ROUND((-PMT(((1+D511/CP)^(CP/12))-1,(nper-A511+1)*12/52,J510))/4,2),ROUND(-PMT(((1+D511/CP)^(CP/periods_per_year))-1,nper-A511+1,J510),2)))))))</f>
        <v/>
      </c>
      <c r="G511" s="13" t="str">
        <f>IF(OR(A511="",A511&lt;$X$2),"",IF(J510&lt;=F511,0,IF(IF(AND(A511&gt;=$X$2,MOD(A511-$X$2,int)=0),$X$3,0)+F511&gt;=J510+E511,J510+E511-F511,IF(AND(A511&gt;=$X$2,MOD(A511-$X$2,int)=0),$X$3,0)+IF(IF(AND(A511&gt;=$X$2,MOD(A511-$X$2,int)=0),$X$3,0)+IF(MOD(A511-$X$6,periods_per_year)=0,$X$5,0)+F511&lt;J510+E511,IF(MOD(A511-$X$6,periods_per_year)=0,$X$5,0),J510+E511-IF(AND(A511&gt;=$X$2,MOD(A511-$X$2,int)=0),$X$3,0)-F511))))</f>
        <v/>
      </c>
      <c r="H511" s="14"/>
      <c r="I511" s="13" t="str">
        <f t="shared" si="60"/>
        <v/>
      </c>
      <c r="J511" s="13" t="str">
        <f t="shared" si="61"/>
        <v/>
      </c>
      <c r="M511" s="17" t="str">
        <f>IF(S510="","",IF(OR(M510&gt;=nper,ROUND(S510,2)&lt;=0),"",M510+1))</f>
        <v/>
      </c>
      <c r="N511" s="18" t="str">
        <f>IF(M511="","",IF(OR(periods_per_year=26,periods_per_year=52),IF(periods_per_year=26,IF(M511=1,fpdate,N510+14),IF(periods_per_year=52,IF(M511=1,fpdate,N510+7),"n/a")),IF(periods_per_year=24,DATE(YEAR(fpdate),MONTH(fpdate)+(M511-1)/2+IF(AND(DAY(fpdate)&gt;=15,MOD(M511,2)=0),1,0),IF(MOD(M511,2)=0,IF(DAY(fpdate)&gt;=15,DAY(fpdate)-14,DAY(fpdate)+14),DAY(fpdate))),IF(DAY(DATE(YEAR(fpdate),MONTH(fpdate)+M511-1,DAY(fpdate)))&lt;&gt;DAY(fpdate),DATE(YEAR(fpdate),MONTH(fpdate)+M511,0),DATE(YEAR(fpdate),MONTH(fpdate)+M511-1,DAY(fpdate))))))</f>
        <v/>
      </c>
      <c r="O511" s="19" t="str">
        <f>IF(M511="","",IF(variable,IF(M511&lt;MortgageCalculator!$I$18*periods_per_year,start_rate,IF(MortgageCalculator!$I$22&gt;=0,MIN(MortgageCalculator!$I$19,start_rate+MortgageCalculator!$I$22*ROUNDUP((M511-MortgageCalculator!$I$18*periods_per_year)/MortgageCalculator!$I$21,0)),MAX(MortgageCalculator!$I$20,start_rate+MortgageCalculator!$I$22*ROUNDUP((M511-MortgageCalculator!$I$18*periods_per_year)/MortgageCalculator!$I$21,0)))),start_rate))</f>
        <v/>
      </c>
      <c r="P511" s="20" t="str">
        <f>IF(M511="","",ROUND((((1+O511/CP)^(CP/periods_per_year))-1)*S510,2))</f>
        <v/>
      </c>
      <c r="Q511" s="20" t="str">
        <f>IF(M511="","",IF(M511=nper,S510+P511,MIN(S510+P511,IF(O511=O510,Q510,ROUND(-PMT(((1+O511/CP)^(CP/periods_per_year))-1,nper-M511+1,S510),2)))))</f>
        <v/>
      </c>
      <c r="R511" s="20" t="str">
        <f t="shared" si="62"/>
        <v/>
      </c>
      <c r="S511" s="20" t="str">
        <f t="shared" si="63"/>
        <v/>
      </c>
    </row>
    <row r="512" spans="1:19" x14ac:dyDescent="0.2">
      <c r="A512" s="10" t="str">
        <f t="shared" si="56"/>
        <v/>
      </c>
      <c r="B512" s="11" t="str">
        <f t="shared" si="57"/>
        <v/>
      </c>
      <c r="C512" s="15" t="str">
        <f t="shared" si="58"/>
        <v/>
      </c>
      <c r="D512" s="12" t="str">
        <f>IF(A512="","",IF(variable,IF(OR(A512=1,A512&lt;$I$18*periods_per_year),start_rate,MIN($I$19,IF(MOD(A512-1,$I$21)=0,MAX($I$20,D511+$I$22),D511))),start_rate))</f>
        <v/>
      </c>
      <c r="E512" s="13" t="str">
        <f t="shared" si="59"/>
        <v/>
      </c>
      <c r="F512" s="13" t="str">
        <f>IF(A512="","",IF(A512=nper,J511+E512,MIN(J511+E512,IF(D512=D511,F511,IF($E$8="Acc Bi-Weekly",ROUND((-PMT(((1+D512/CP)^(CP/12))-1,(nper-A512+1)*12/26,J511))/2,2),IF($E$8="Acc Weekly",ROUND((-PMT(((1+D512/CP)^(CP/12))-1,(nper-A512+1)*12/52,J511))/4,2),ROUND(-PMT(((1+D512/CP)^(CP/periods_per_year))-1,nper-A512+1,J511),2)))))))</f>
        <v/>
      </c>
      <c r="G512" s="13" t="str">
        <f>IF(OR(A512="",A512&lt;$X$2),"",IF(J511&lt;=F512,0,IF(IF(AND(A512&gt;=$X$2,MOD(A512-$X$2,int)=0),$X$3,0)+F512&gt;=J511+E512,J511+E512-F512,IF(AND(A512&gt;=$X$2,MOD(A512-$X$2,int)=0),$X$3,0)+IF(IF(AND(A512&gt;=$X$2,MOD(A512-$X$2,int)=0),$X$3,0)+IF(MOD(A512-$X$6,periods_per_year)=0,$X$5,0)+F512&lt;J511+E512,IF(MOD(A512-$X$6,periods_per_year)=0,$X$5,0),J511+E512-IF(AND(A512&gt;=$X$2,MOD(A512-$X$2,int)=0),$X$3,0)-F512))))</f>
        <v/>
      </c>
      <c r="H512" s="14"/>
      <c r="I512" s="13" t="str">
        <f t="shared" si="60"/>
        <v/>
      </c>
      <c r="J512" s="13" t="str">
        <f t="shared" si="61"/>
        <v/>
      </c>
      <c r="M512" s="17" t="str">
        <f>IF(S511="","",IF(OR(M511&gt;=nper,ROUND(S511,2)&lt;=0),"",M511+1))</f>
        <v/>
      </c>
      <c r="N512" s="18" t="str">
        <f>IF(M512="","",IF(OR(periods_per_year=26,periods_per_year=52),IF(periods_per_year=26,IF(M512=1,fpdate,N511+14),IF(periods_per_year=52,IF(M512=1,fpdate,N511+7),"n/a")),IF(periods_per_year=24,DATE(YEAR(fpdate),MONTH(fpdate)+(M512-1)/2+IF(AND(DAY(fpdate)&gt;=15,MOD(M512,2)=0),1,0),IF(MOD(M512,2)=0,IF(DAY(fpdate)&gt;=15,DAY(fpdate)-14,DAY(fpdate)+14),DAY(fpdate))),IF(DAY(DATE(YEAR(fpdate),MONTH(fpdate)+M512-1,DAY(fpdate)))&lt;&gt;DAY(fpdate),DATE(YEAR(fpdate),MONTH(fpdate)+M512,0),DATE(YEAR(fpdate),MONTH(fpdate)+M512-1,DAY(fpdate))))))</f>
        <v/>
      </c>
      <c r="O512" s="19" t="str">
        <f>IF(M512="","",IF(variable,IF(M512&lt;MortgageCalculator!$I$18*periods_per_year,start_rate,IF(MortgageCalculator!$I$22&gt;=0,MIN(MortgageCalculator!$I$19,start_rate+MortgageCalculator!$I$22*ROUNDUP((M512-MortgageCalculator!$I$18*periods_per_year)/MortgageCalculator!$I$21,0)),MAX(MortgageCalculator!$I$20,start_rate+MortgageCalculator!$I$22*ROUNDUP((M512-MortgageCalculator!$I$18*periods_per_year)/MortgageCalculator!$I$21,0)))),start_rate))</f>
        <v/>
      </c>
      <c r="P512" s="20" t="str">
        <f>IF(M512="","",ROUND((((1+O512/CP)^(CP/periods_per_year))-1)*S511,2))</f>
        <v/>
      </c>
      <c r="Q512" s="20" t="str">
        <f>IF(M512="","",IF(M512=nper,S511+P512,MIN(S511+P512,IF(O512=O511,Q511,ROUND(-PMT(((1+O512/CP)^(CP/periods_per_year))-1,nper-M512+1,S511),2)))))</f>
        <v/>
      </c>
      <c r="R512" s="20" t="str">
        <f t="shared" si="62"/>
        <v/>
      </c>
      <c r="S512" s="20" t="str">
        <f t="shared" si="63"/>
        <v/>
      </c>
    </row>
    <row r="513" spans="1:19" x14ac:dyDescent="0.2">
      <c r="A513" s="10" t="str">
        <f t="shared" si="56"/>
        <v/>
      </c>
      <c r="B513" s="11" t="str">
        <f t="shared" si="57"/>
        <v/>
      </c>
      <c r="C513" s="15" t="str">
        <f t="shared" si="58"/>
        <v/>
      </c>
      <c r="D513" s="12" t="str">
        <f>IF(A513="","",IF(variable,IF(OR(A513=1,A513&lt;$I$18*periods_per_year),start_rate,MIN($I$19,IF(MOD(A513-1,$I$21)=0,MAX($I$20,D512+$I$22),D512))),start_rate))</f>
        <v/>
      </c>
      <c r="E513" s="13" t="str">
        <f t="shared" si="59"/>
        <v/>
      </c>
      <c r="F513" s="13" t="str">
        <f>IF(A513="","",IF(A513=nper,J512+E513,MIN(J512+E513,IF(D513=D512,F512,IF($E$8="Acc Bi-Weekly",ROUND((-PMT(((1+D513/CP)^(CP/12))-1,(nper-A513+1)*12/26,J512))/2,2),IF($E$8="Acc Weekly",ROUND((-PMT(((1+D513/CP)^(CP/12))-1,(nper-A513+1)*12/52,J512))/4,2),ROUND(-PMT(((1+D513/CP)^(CP/periods_per_year))-1,nper-A513+1,J512),2)))))))</f>
        <v/>
      </c>
      <c r="G513" s="13" t="str">
        <f>IF(OR(A513="",A513&lt;$X$2),"",IF(J512&lt;=F513,0,IF(IF(AND(A513&gt;=$X$2,MOD(A513-$X$2,int)=0),$X$3,0)+F513&gt;=J512+E513,J512+E513-F513,IF(AND(A513&gt;=$X$2,MOD(A513-$X$2,int)=0),$X$3,0)+IF(IF(AND(A513&gt;=$X$2,MOD(A513-$X$2,int)=0),$X$3,0)+IF(MOD(A513-$X$6,periods_per_year)=0,$X$5,0)+F513&lt;J512+E513,IF(MOD(A513-$X$6,periods_per_year)=0,$X$5,0),J512+E513-IF(AND(A513&gt;=$X$2,MOD(A513-$X$2,int)=0),$X$3,0)-F513))))</f>
        <v/>
      </c>
      <c r="H513" s="14"/>
      <c r="I513" s="13" t="str">
        <f t="shared" si="60"/>
        <v/>
      </c>
      <c r="J513" s="13" t="str">
        <f t="shared" si="61"/>
        <v/>
      </c>
      <c r="M513" s="17" t="str">
        <f>IF(S512="","",IF(OR(M512&gt;=nper,ROUND(S512,2)&lt;=0),"",M512+1))</f>
        <v/>
      </c>
      <c r="N513" s="18" t="str">
        <f>IF(M513="","",IF(OR(periods_per_year=26,periods_per_year=52),IF(periods_per_year=26,IF(M513=1,fpdate,N512+14),IF(periods_per_year=52,IF(M513=1,fpdate,N512+7),"n/a")),IF(periods_per_year=24,DATE(YEAR(fpdate),MONTH(fpdate)+(M513-1)/2+IF(AND(DAY(fpdate)&gt;=15,MOD(M513,2)=0),1,0),IF(MOD(M513,2)=0,IF(DAY(fpdate)&gt;=15,DAY(fpdate)-14,DAY(fpdate)+14),DAY(fpdate))),IF(DAY(DATE(YEAR(fpdate),MONTH(fpdate)+M513-1,DAY(fpdate)))&lt;&gt;DAY(fpdate),DATE(YEAR(fpdate),MONTH(fpdate)+M513,0),DATE(YEAR(fpdate),MONTH(fpdate)+M513-1,DAY(fpdate))))))</f>
        <v/>
      </c>
      <c r="O513" s="19" t="str">
        <f>IF(M513="","",IF(variable,IF(M513&lt;MortgageCalculator!$I$18*periods_per_year,start_rate,IF(MortgageCalculator!$I$22&gt;=0,MIN(MortgageCalculator!$I$19,start_rate+MortgageCalculator!$I$22*ROUNDUP((M513-MortgageCalculator!$I$18*periods_per_year)/MortgageCalculator!$I$21,0)),MAX(MortgageCalculator!$I$20,start_rate+MortgageCalculator!$I$22*ROUNDUP((M513-MortgageCalculator!$I$18*periods_per_year)/MortgageCalculator!$I$21,0)))),start_rate))</f>
        <v/>
      </c>
      <c r="P513" s="20" t="str">
        <f>IF(M513="","",ROUND((((1+O513/CP)^(CP/periods_per_year))-1)*S512,2))</f>
        <v/>
      </c>
      <c r="Q513" s="20" t="str">
        <f>IF(M513="","",IF(M513=nper,S512+P513,MIN(S512+P513,IF(O513=O512,Q512,ROUND(-PMT(((1+O513/CP)^(CP/periods_per_year))-1,nper-M513+1,S512),2)))))</f>
        <v/>
      </c>
      <c r="R513" s="20" t="str">
        <f t="shared" si="62"/>
        <v/>
      </c>
      <c r="S513" s="20" t="str">
        <f t="shared" si="63"/>
        <v/>
      </c>
    </row>
    <row r="514" spans="1:19" x14ac:dyDescent="0.2">
      <c r="A514" s="10" t="str">
        <f t="shared" si="56"/>
        <v/>
      </c>
      <c r="B514" s="11" t="str">
        <f t="shared" si="57"/>
        <v/>
      </c>
      <c r="C514" s="15" t="str">
        <f t="shared" si="58"/>
        <v/>
      </c>
      <c r="D514" s="12" t="str">
        <f>IF(A514="","",IF(variable,IF(OR(A514=1,A514&lt;$I$18*periods_per_year),start_rate,MIN($I$19,IF(MOD(A514-1,$I$21)=0,MAX($I$20,D513+$I$22),D513))),start_rate))</f>
        <v/>
      </c>
      <c r="E514" s="13" t="str">
        <f t="shared" si="59"/>
        <v/>
      </c>
      <c r="F514" s="13" t="str">
        <f>IF(A514="","",IF(A514=nper,J513+E514,MIN(J513+E514,IF(D514=D513,F513,IF($E$8="Acc Bi-Weekly",ROUND((-PMT(((1+D514/CP)^(CP/12))-1,(nper-A514+1)*12/26,J513))/2,2),IF($E$8="Acc Weekly",ROUND((-PMT(((1+D514/CP)^(CP/12))-1,(nper-A514+1)*12/52,J513))/4,2),ROUND(-PMT(((1+D514/CP)^(CP/periods_per_year))-1,nper-A514+1,J513),2)))))))</f>
        <v/>
      </c>
      <c r="G514" s="13" t="str">
        <f>IF(OR(A514="",A514&lt;$X$2),"",IF(J513&lt;=F514,0,IF(IF(AND(A514&gt;=$X$2,MOD(A514-$X$2,int)=0),$X$3,0)+F514&gt;=J513+E514,J513+E514-F514,IF(AND(A514&gt;=$X$2,MOD(A514-$X$2,int)=0),$X$3,0)+IF(IF(AND(A514&gt;=$X$2,MOD(A514-$X$2,int)=0),$X$3,0)+IF(MOD(A514-$X$6,periods_per_year)=0,$X$5,0)+F514&lt;J513+E514,IF(MOD(A514-$X$6,periods_per_year)=0,$X$5,0),J513+E514-IF(AND(A514&gt;=$X$2,MOD(A514-$X$2,int)=0),$X$3,0)-F514))))</f>
        <v/>
      </c>
      <c r="H514" s="14"/>
      <c r="I514" s="13" t="str">
        <f t="shared" si="60"/>
        <v/>
      </c>
      <c r="J514" s="13" t="str">
        <f t="shared" si="61"/>
        <v/>
      </c>
      <c r="M514" s="17" t="str">
        <f>IF(S513="","",IF(OR(M513&gt;=nper,ROUND(S513,2)&lt;=0),"",M513+1))</f>
        <v/>
      </c>
      <c r="N514" s="18" t="str">
        <f>IF(M514="","",IF(OR(periods_per_year=26,periods_per_year=52),IF(periods_per_year=26,IF(M514=1,fpdate,N513+14),IF(periods_per_year=52,IF(M514=1,fpdate,N513+7),"n/a")),IF(periods_per_year=24,DATE(YEAR(fpdate),MONTH(fpdate)+(M514-1)/2+IF(AND(DAY(fpdate)&gt;=15,MOD(M514,2)=0),1,0),IF(MOD(M514,2)=0,IF(DAY(fpdate)&gt;=15,DAY(fpdate)-14,DAY(fpdate)+14),DAY(fpdate))),IF(DAY(DATE(YEAR(fpdate),MONTH(fpdate)+M514-1,DAY(fpdate)))&lt;&gt;DAY(fpdate),DATE(YEAR(fpdate),MONTH(fpdate)+M514,0),DATE(YEAR(fpdate),MONTH(fpdate)+M514-1,DAY(fpdate))))))</f>
        <v/>
      </c>
      <c r="O514" s="19" t="str">
        <f>IF(M514="","",IF(variable,IF(M514&lt;MortgageCalculator!$I$18*periods_per_year,start_rate,IF(MortgageCalculator!$I$22&gt;=0,MIN(MortgageCalculator!$I$19,start_rate+MortgageCalculator!$I$22*ROUNDUP((M514-MortgageCalculator!$I$18*periods_per_year)/MortgageCalculator!$I$21,0)),MAX(MortgageCalculator!$I$20,start_rate+MortgageCalculator!$I$22*ROUNDUP((M514-MortgageCalculator!$I$18*periods_per_year)/MortgageCalculator!$I$21,0)))),start_rate))</f>
        <v/>
      </c>
      <c r="P514" s="20" t="str">
        <f>IF(M514="","",ROUND((((1+O514/CP)^(CP/periods_per_year))-1)*S513,2))</f>
        <v/>
      </c>
      <c r="Q514" s="20" t="str">
        <f>IF(M514="","",IF(M514=nper,S513+P514,MIN(S513+P514,IF(O514=O513,Q513,ROUND(-PMT(((1+O514/CP)^(CP/periods_per_year))-1,nper-M514+1,S513),2)))))</f>
        <v/>
      </c>
      <c r="R514" s="20" t="str">
        <f t="shared" si="62"/>
        <v/>
      </c>
      <c r="S514" s="20" t="str">
        <f t="shared" si="63"/>
        <v/>
      </c>
    </row>
    <row r="515" spans="1:19" x14ac:dyDescent="0.2">
      <c r="A515" s="10" t="str">
        <f t="shared" si="56"/>
        <v/>
      </c>
      <c r="B515" s="11" t="str">
        <f t="shared" si="57"/>
        <v/>
      </c>
      <c r="C515" s="15" t="str">
        <f t="shared" si="58"/>
        <v/>
      </c>
      <c r="D515" s="12" t="str">
        <f>IF(A515="","",IF(variable,IF(OR(A515=1,A515&lt;$I$18*periods_per_year),start_rate,MIN($I$19,IF(MOD(A515-1,$I$21)=0,MAX($I$20,D514+$I$22),D514))),start_rate))</f>
        <v/>
      </c>
      <c r="E515" s="13" t="str">
        <f t="shared" si="59"/>
        <v/>
      </c>
      <c r="F515" s="13" t="str">
        <f>IF(A515="","",IF(A515=nper,J514+E515,MIN(J514+E515,IF(D515=D514,F514,IF($E$8="Acc Bi-Weekly",ROUND((-PMT(((1+D515/CP)^(CP/12))-1,(nper-A515+1)*12/26,J514))/2,2),IF($E$8="Acc Weekly",ROUND((-PMT(((1+D515/CP)^(CP/12))-1,(nper-A515+1)*12/52,J514))/4,2),ROUND(-PMT(((1+D515/CP)^(CP/periods_per_year))-1,nper-A515+1,J514),2)))))))</f>
        <v/>
      </c>
      <c r="G515" s="13" t="str">
        <f>IF(OR(A515="",A515&lt;$X$2),"",IF(J514&lt;=F515,0,IF(IF(AND(A515&gt;=$X$2,MOD(A515-$X$2,int)=0),$X$3,0)+F515&gt;=J514+E515,J514+E515-F515,IF(AND(A515&gt;=$X$2,MOD(A515-$X$2,int)=0),$X$3,0)+IF(IF(AND(A515&gt;=$X$2,MOD(A515-$X$2,int)=0),$X$3,0)+IF(MOD(A515-$X$6,periods_per_year)=0,$X$5,0)+F515&lt;J514+E515,IF(MOD(A515-$X$6,periods_per_year)=0,$X$5,0),J514+E515-IF(AND(A515&gt;=$X$2,MOD(A515-$X$2,int)=0),$X$3,0)-F515))))</f>
        <v/>
      </c>
      <c r="H515" s="14"/>
      <c r="I515" s="13" t="str">
        <f t="shared" si="60"/>
        <v/>
      </c>
      <c r="J515" s="13" t="str">
        <f t="shared" si="61"/>
        <v/>
      </c>
      <c r="M515" s="17" t="str">
        <f>IF(S514="","",IF(OR(M514&gt;=nper,ROUND(S514,2)&lt;=0),"",M514+1))</f>
        <v/>
      </c>
      <c r="N515" s="18" t="str">
        <f>IF(M515="","",IF(OR(periods_per_year=26,periods_per_year=52),IF(periods_per_year=26,IF(M515=1,fpdate,N514+14),IF(periods_per_year=52,IF(M515=1,fpdate,N514+7),"n/a")),IF(periods_per_year=24,DATE(YEAR(fpdate),MONTH(fpdate)+(M515-1)/2+IF(AND(DAY(fpdate)&gt;=15,MOD(M515,2)=0),1,0),IF(MOD(M515,2)=0,IF(DAY(fpdate)&gt;=15,DAY(fpdate)-14,DAY(fpdate)+14),DAY(fpdate))),IF(DAY(DATE(YEAR(fpdate),MONTH(fpdate)+M515-1,DAY(fpdate)))&lt;&gt;DAY(fpdate),DATE(YEAR(fpdate),MONTH(fpdate)+M515,0),DATE(YEAR(fpdate),MONTH(fpdate)+M515-1,DAY(fpdate))))))</f>
        <v/>
      </c>
      <c r="O515" s="19" t="str">
        <f>IF(M515="","",IF(variable,IF(M515&lt;MortgageCalculator!$I$18*periods_per_year,start_rate,IF(MortgageCalculator!$I$22&gt;=0,MIN(MortgageCalculator!$I$19,start_rate+MortgageCalculator!$I$22*ROUNDUP((M515-MortgageCalculator!$I$18*periods_per_year)/MortgageCalculator!$I$21,0)),MAX(MortgageCalculator!$I$20,start_rate+MortgageCalculator!$I$22*ROUNDUP((M515-MortgageCalculator!$I$18*periods_per_year)/MortgageCalculator!$I$21,0)))),start_rate))</f>
        <v/>
      </c>
      <c r="P515" s="20" t="str">
        <f>IF(M515="","",ROUND((((1+O515/CP)^(CP/periods_per_year))-1)*S514,2))</f>
        <v/>
      </c>
      <c r="Q515" s="20" t="str">
        <f>IF(M515="","",IF(M515=nper,S514+P515,MIN(S514+P515,IF(O515=O514,Q514,ROUND(-PMT(((1+O515/CP)^(CP/periods_per_year))-1,nper-M515+1,S514),2)))))</f>
        <v/>
      </c>
      <c r="R515" s="20" t="str">
        <f t="shared" si="62"/>
        <v/>
      </c>
      <c r="S515" s="20" t="str">
        <f t="shared" si="63"/>
        <v/>
      </c>
    </row>
    <row r="516" spans="1:19" x14ac:dyDescent="0.2">
      <c r="A516" s="10" t="str">
        <f t="shared" si="56"/>
        <v/>
      </c>
      <c r="B516" s="11" t="str">
        <f t="shared" si="57"/>
        <v/>
      </c>
      <c r="C516" s="15" t="str">
        <f t="shared" si="58"/>
        <v/>
      </c>
      <c r="D516" s="12" t="str">
        <f>IF(A516="","",IF(variable,IF(OR(A516=1,A516&lt;$I$18*periods_per_year),start_rate,MIN($I$19,IF(MOD(A516-1,$I$21)=0,MAX($I$20,D515+$I$22),D515))),start_rate))</f>
        <v/>
      </c>
      <c r="E516" s="13" t="str">
        <f t="shared" si="59"/>
        <v/>
      </c>
      <c r="F516" s="13" t="str">
        <f>IF(A516="","",IF(A516=nper,J515+E516,MIN(J515+E516,IF(D516=D515,F515,IF($E$8="Acc Bi-Weekly",ROUND((-PMT(((1+D516/CP)^(CP/12))-1,(nper-A516+1)*12/26,J515))/2,2),IF($E$8="Acc Weekly",ROUND((-PMT(((1+D516/CP)^(CP/12))-1,(nper-A516+1)*12/52,J515))/4,2),ROUND(-PMT(((1+D516/CP)^(CP/periods_per_year))-1,nper-A516+1,J515),2)))))))</f>
        <v/>
      </c>
      <c r="G516" s="13" t="str">
        <f>IF(OR(A516="",A516&lt;$X$2),"",IF(J515&lt;=F516,0,IF(IF(AND(A516&gt;=$X$2,MOD(A516-$X$2,int)=0),$X$3,0)+F516&gt;=J515+E516,J515+E516-F516,IF(AND(A516&gt;=$X$2,MOD(A516-$X$2,int)=0),$X$3,0)+IF(IF(AND(A516&gt;=$X$2,MOD(A516-$X$2,int)=0),$X$3,0)+IF(MOD(A516-$X$6,periods_per_year)=0,$X$5,0)+F516&lt;J515+E516,IF(MOD(A516-$X$6,periods_per_year)=0,$X$5,0),J515+E516-IF(AND(A516&gt;=$X$2,MOD(A516-$X$2,int)=0),$X$3,0)-F516))))</f>
        <v/>
      </c>
      <c r="H516" s="14"/>
      <c r="I516" s="13" t="str">
        <f t="shared" si="60"/>
        <v/>
      </c>
      <c r="J516" s="13" t="str">
        <f t="shared" si="61"/>
        <v/>
      </c>
      <c r="M516" s="17" t="str">
        <f>IF(S515="","",IF(OR(M515&gt;=nper,ROUND(S515,2)&lt;=0),"",M515+1))</f>
        <v/>
      </c>
      <c r="N516" s="18" t="str">
        <f>IF(M516="","",IF(OR(periods_per_year=26,periods_per_year=52),IF(periods_per_year=26,IF(M516=1,fpdate,N515+14),IF(periods_per_year=52,IF(M516=1,fpdate,N515+7),"n/a")),IF(periods_per_year=24,DATE(YEAR(fpdate),MONTH(fpdate)+(M516-1)/2+IF(AND(DAY(fpdate)&gt;=15,MOD(M516,2)=0),1,0),IF(MOD(M516,2)=0,IF(DAY(fpdate)&gt;=15,DAY(fpdate)-14,DAY(fpdate)+14),DAY(fpdate))),IF(DAY(DATE(YEAR(fpdate),MONTH(fpdate)+M516-1,DAY(fpdate)))&lt;&gt;DAY(fpdate),DATE(YEAR(fpdate),MONTH(fpdate)+M516,0),DATE(YEAR(fpdate),MONTH(fpdate)+M516-1,DAY(fpdate))))))</f>
        <v/>
      </c>
      <c r="O516" s="19" t="str">
        <f>IF(M516="","",IF(variable,IF(M516&lt;MortgageCalculator!$I$18*periods_per_year,start_rate,IF(MortgageCalculator!$I$22&gt;=0,MIN(MortgageCalculator!$I$19,start_rate+MortgageCalculator!$I$22*ROUNDUP((M516-MortgageCalculator!$I$18*periods_per_year)/MortgageCalculator!$I$21,0)),MAX(MortgageCalculator!$I$20,start_rate+MortgageCalculator!$I$22*ROUNDUP((M516-MortgageCalculator!$I$18*periods_per_year)/MortgageCalculator!$I$21,0)))),start_rate))</f>
        <v/>
      </c>
      <c r="P516" s="20" t="str">
        <f>IF(M516="","",ROUND((((1+O516/CP)^(CP/periods_per_year))-1)*S515,2))</f>
        <v/>
      </c>
      <c r="Q516" s="20" t="str">
        <f>IF(M516="","",IF(M516=nper,S515+P516,MIN(S515+P516,IF(O516=O515,Q515,ROUND(-PMT(((1+O516/CP)^(CP/periods_per_year))-1,nper-M516+1,S515),2)))))</f>
        <v/>
      </c>
      <c r="R516" s="20" t="str">
        <f t="shared" si="62"/>
        <v/>
      </c>
      <c r="S516" s="20" t="str">
        <f t="shared" si="63"/>
        <v/>
      </c>
    </row>
    <row r="517" spans="1:19" x14ac:dyDescent="0.2">
      <c r="A517" s="10" t="str">
        <f t="shared" si="56"/>
        <v/>
      </c>
      <c r="B517" s="11" t="str">
        <f t="shared" si="57"/>
        <v/>
      </c>
      <c r="C517" s="15" t="str">
        <f t="shared" si="58"/>
        <v/>
      </c>
      <c r="D517" s="12" t="str">
        <f>IF(A517="","",IF(variable,IF(OR(A517=1,A517&lt;$I$18*periods_per_year),start_rate,MIN($I$19,IF(MOD(A517-1,$I$21)=0,MAX($I$20,D516+$I$22),D516))),start_rate))</f>
        <v/>
      </c>
      <c r="E517" s="13" t="str">
        <f t="shared" si="59"/>
        <v/>
      </c>
      <c r="F517" s="13" t="str">
        <f>IF(A517="","",IF(A517=nper,J516+E517,MIN(J516+E517,IF(D517=D516,F516,IF($E$8="Acc Bi-Weekly",ROUND((-PMT(((1+D517/CP)^(CP/12))-1,(nper-A517+1)*12/26,J516))/2,2),IF($E$8="Acc Weekly",ROUND((-PMT(((1+D517/CP)^(CP/12))-1,(nper-A517+1)*12/52,J516))/4,2),ROUND(-PMT(((1+D517/CP)^(CP/periods_per_year))-1,nper-A517+1,J516),2)))))))</f>
        <v/>
      </c>
      <c r="G517" s="13" t="str">
        <f>IF(OR(A517="",A517&lt;$X$2),"",IF(J516&lt;=F517,0,IF(IF(AND(A517&gt;=$X$2,MOD(A517-$X$2,int)=0),$X$3,0)+F517&gt;=J516+E517,J516+E517-F517,IF(AND(A517&gt;=$X$2,MOD(A517-$X$2,int)=0),$X$3,0)+IF(IF(AND(A517&gt;=$X$2,MOD(A517-$X$2,int)=0),$X$3,0)+IF(MOD(A517-$X$6,periods_per_year)=0,$X$5,0)+F517&lt;J516+E517,IF(MOD(A517-$X$6,periods_per_year)=0,$X$5,0),J516+E517-IF(AND(A517&gt;=$X$2,MOD(A517-$X$2,int)=0),$X$3,0)-F517))))</f>
        <v/>
      </c>
      <c r="H517" s="14"/>
      <c r="I517" s="13" t="str">
        <f t="shared" si="60"/>
        <v/>
      </c>
      <c r="J517" s="13" t="str">
        <f t="shared" si="61"/>
        <v/>
      </c>
      <c r="M517" s="17" t="str">
        <f>IF(S516="","",IF(OR(M516&gt;=nper,ROUND(S516,2)&lt;=0),"",M516+1))</f>
        <v/>
      </c>
      <c r="N517" s="18" t="str">
        <f>IF(M517="","",IF(OR(periods_per_year=26,periods_per_year=52),IF(periods_per_year=26,IF(M517=1,fpdate,N516+14),IF(periods_per_year=52,IF(M517=1,fpdate,N516+7),"n/a")),IF(periods_per_year=24,DATE(YEAR(fpdate),MONTH(fpdate)+(M517-1)/2+IF(AND(DAY(fpdate)&gt;=15,MOD(M517,2)=0),1,0),IF(MOD(M517,2)=0,IF(DAY(fpdate)&gt;=15,DAY(fpdate)-14,DAY(fpdate)+14),DAY(fpdate))),IF(DAY(DATE(YEAR(fpdate),MONTH(fpdate)+M517-1,DAY(fpdate)))&lt;&gt;DAY(fpdate),DATE(YEAR(fpdate),MONTH(fpdate)+M517,0),DATE(YEAR(fpdate),MONTH(fpdate)+M517-1,DAY(fpdate))))))</f>
        <v/>
      </c>
      <c r="O517" s="19" t="str">
        <f>IF(M517="","",IF(variable,IF(M517&lt;MortgageCalculator!$I$18*periods_per_year,start_rate,IF(MortgageCalculator!$I$22&gt;=0,MIN(MortgageCalculator!$I$19,start_rate+MortgageCalculator!$I$22*ROUNDUP((M517-MortgageCalculator!$I$18*periods_per_year)/MortgageCalculator!$I$21,0)),MAX(MortgageCalculator!$I$20,start_rate+MortgageCalculator!$I$22*ROUNDUP((M517-MortgageCalculator!$I$18*periods_per_year)/MortgageCalculator!$I$21,0)))),start_rate))</f>
        <v/>
      </c>
      <c r="P517" s="20" t="str">
        <f>IF(M517="","",ROUND((((1+O517/CP)^(CP/periods_per_year))-1)*S516,2))</f>
        <v/>
      </c>
      <c r="Q517" s="20" t="str">
        <f>IF(M517="","",IF(M517=nper,S516+P517,MIN(S516+P517,IF(O517=O516,Q516,ROUND(-PMT(((1+O517/CP)^(CP/periods_per_year))-1,nper-M517+1,S516),2)))))</f>
        <v/>
      </c>
      <c r="R517" s="20" t="str">
        <f t="shared" si="62"/>
        <v/>
      </c>
      <c r="S517" s="20" t="str">
        <f t="shared" si="63"/>
        <v/>
      </c>
    </row>
    <row r="518" spans="1:19" x14ac:dyDescent="0.2">
      <c r="A518" s="10" t="str">
        <f t="shared" si="56"/>
        <v/>
      </c>
      <c r="B518" s="11" t="str">
        <f t="shared" si="57"/>
        <v/>
      </c>
      <c r="C518" s="15" t="str">
        <f t="shared" si="58"/>
        <v/>
      </c>
      <c r="D518" s="12" t="str">
        <f>IF(A518="","",IF(variable,IF(OR(A518=1,A518&lt;$I$18*periods_per_year),start_rate,MIN($I$19,IF(MOD(A518-1,$I$21)=0,MAX($I$20,D517+$I$22),D517))),start_rate))</f>
        <v/>
      </c>
      <c r="E518" s="13" t="str">
        <f t="shared" si="59"/>
        <v/>
      </c>
      <c r="F518" s="13" t="str">
        <f>IF(A518="","",IF(A518=nper,J517+E518,MIN(J517+E518,IF(D518=D517,F517,IF($E$8="Acc Bi-Weekly",ROUND((-PMT(((1+D518/CP)^(CP/12))-1,(nper-A518+1)*12/26,J517))/2,2),IF($E$8="Acc Weekly",ROUND((-PMT(((1+D518/CP)^(CP/12))-1,(nper-A518+1)*12/52,J517))/4,2),ROUND(-PMT(((1+D518/CP)^(CP/periods_per_year))-1,nper-A518+1,J517),2)))))))</f>
        <v/>
      </c>
      <c r="G518" s="13" t="str">
        <f>IF(OR(A518="",A518&lt;$X$2),"",IF(J517&lt;=F518,0,IF(IF(AND(A518&gt;=$X$2,MOD(A518-$X$2,int)=0),$X$3,0)+F518&gt;=J517+E518,J517+E518-F518,IF(AND(A518&gt;=$X$2,MOD(A518-$X$2,int)=0),$X$3,0)+IF(IF(AND(A518&gt;=$X$2,MOD(A518-$X$2,int)=0),$X$3,0)+IF(MOD(A518-$X$6,periods_per_year)=0,$X$5,0)+F518&lt;J517+E518,IF(MOD(A518-$X$6,periods_per_year)=0,$X$5,0),J517+E518-IF(AND(A518&gt;=$X$2,MOD(A518-$X$2,int)=0),$X$3,0)-F518))))</f>
        <v/>
      </c>
      <c r="H518" s="14"/>
      <c r="I518" s="13" t="str">
        <f t="shared" si="60"/>
        <v/>
      </c>
      <c r="J518" s="13" t="str">
        <f t="shared" si="61"/>
        <v/>
      </c>
      <c r="M518" s="17" t="str">
        <f>IF(S517="","",IF(OR(M517&gt;=nper,ROUND(S517,2)&lt;=0),"",M517+1))</f>
        <v/>
      </c>
      <c r="N518" s="18" t="str">
        <f>IF(M518="","",IF(OR(periods_per_year=26,periods_per_year=52),IF(periods_per_year=26,IF(M518=1,fpdate,N517+14),IF(periods_per_year=52,IF(M518=1,fpdate,N517+7),"n/a")),IF(periods_per_year=24,DATE(YEAR(fpdate),MONTH(fpdate)+(M518-1)/2+IF(AND(DAY(fpdate)&gt;=15,MOD(M518,2)=0),1,0),IF(MOD(M518,2)=0,IF(DAY(fpdate)&gt;=15,DAY(fpdate)-14,DAY(fpdate)+14),DAY(fpdate))),IF(DAY(DATE(YEAR(fpdate),MONTH(fpdate)+M518-1,DAY(fpdate)))&lt;&gt;DAY(fpdate),DATE(YEAR(fpdate),MONTH(fpdate)+M518,0),DATE(YEAR(fpdate),MONTH(fpdate)+M518-1,DAY(fpdate))))))</f>
        <v/>
      </c>
      <c r="O518" s="19" t="str">
        <f>IF(M518="","",IF(variable,IF(M518&lt;MortgageCalculator!$I$18*periods_per_year,start_rate,IF(MortgageCalculator!$I$22&gt;=0,MIN(MortgageCalculator!$I$19,start_rate+MortgageCalculator!$I$22*ROUNDUP((M518-MortgageCalculator!$I$18*periods_per_year)/MortgageCalculator!$I$21,0)),MAX(MortgageCalculator!$I$20,start_rate+MortgageCalculator!$I$22*ROUNDUP((M518-MortgageCalculator!$I$18*periods_per_year)/MortgageCalculator!$I$21,0)))),start_rate))</f>
        <v/>
      </c>
      <c r="P518" s="20" t="str">
        <f>IF(M518="","",ROUND((((1+O518/CP)^(CP/periods_per_year))-1)*S517,2))</f>
        <v/>
      </c>
      <c r="Q518" s="20" t="str">
        <f>IF(M518="","",IF(M518=nper,S517+P518,MIN(S517+P518,IF(O518=O517,Q517,ROUND(-PMT(((1+O518/CP)^(CP/periods_per_year))-1,nper-M518+1,S517),2)))))</f>
        <v/>
      </c>
      <c r="R518" s="20" t="str">
        <f t="shared" si="62"/>
        <v/>
      </c>
      <c r="S518" s="20" t="str">
        <f t="shared" si="63"/>
        <v/>
      </c>
    </row>
    <row r="519" spans="1:19" x14ac:dyDescent="0.2">
      <c r="A519" s="10" t="str">
        <f t="shared" si="56"/>
        <v/>
      </c>
      <c r="B519" s="11" t="str">
        <f t="shared" si="57"/>
        <v/>
      </c>
      <c r="C519" s="15" t="str">
        <f t="shared" si="58"/>
        <v/>
      </c>
      <c r="D519" s="12" t="str">
        <f>IF(A519="","",IF(variable,IF(OR(A519=1,A519&lt;$I$18*periods_per_year),start_rate,MIN($I$19,IF(MOD(A519-1,$I$21)=0,MAX($I$20,D518+$I$22),D518))),start_rate))</f>
        <v/>
      </c>
      <c r="E519" s="13" t="str">
        <f t="shared" si="59"/>
        <v/>
      </c>
      <c r="F519" s="13" t="str">
        <f>IF(A519="","",IF(A519=nper,J518+E519,MIN(J518+E519,IF(D519=D518,F518,IF($E$8="Acc Bi-Weekly",ROUND((-PMT(((1+D519/CP)^(CP/12))-1,(nper-A519+1)*12/26,J518))/2,2),IF($E$8="Acc Weekly",ROUND((-PMT(((1+D519/CP)^(CP/12))-1,(nper-A519+1)*12/52,J518))/4,2),ROUND(-PMT(((1+D519/CP)^(CP/periods_per_year))-1,nper-A519+1,J518),2)))))))</f>
        <v/>
      </c>
      <c r="G519" s="13" t="str">
        <f>IF(OR(A519="",A519&lt;$X$2),"",IF(J518&lt;=F519,0,IF(IF(AND(A519&gt;=$X$2,MOD(A519-$X$2,int)=0),$X$3,0)+F519&gt;=J518+E519,J518+E519-F519,IF(AND(A519&gt;=$X$2,MOD(A519-$X$2,int)=0),$X$3,0)+IF(IF(AND(A519&gt;=$X$2,MOD(A519-$X$2,int)=0),$X$3,0)+IF(MOD(A519-$X$6,periods_per_year)=0,$X$5,0)+F519&lt;J518+E519,IF(MOD(A519-$X$6,periods_per_year)=0,$X$5,0),J518+E519-IF(AND(A519&gt;=$X$2,MOD(A519-$X$2,int)=0),$X$3,0)-F519))))</f>
        <v/>
      </c>
      <c r="H519" s="14"/>
      <c r="I519" s="13" t="str">
        <f t="shared" si="60"/>
        <v/>
      </c>
      <c r="J519" s="13" t="str">
        <f t="shared" si="61"/>
        <v/>
      </c>
      <c r="M519" s="17" t="str">
        <f>IF(S518="","",IF(OR(M518&gt;=nper,ROUND(S518,2)&lt;=0),"",M518+1))</f>
        <v/>
      </c>
      <c r="N519" s="18" t="str">
        <f>IF(M519="","",IF(OR(periods_per_year=26,periods_per_year=52),IF(periods_per_year=26,IF(M519=1,fpdate,N518+14),IF(periods_per_year=52,IF(M519=1,fpdate,N518+7),"n/a")),IF(periods_per_year=24,DATE(YEAR(fpdate),MONTH(fpdate)+(M519-1)/2+IF(AND(DAY(fpdate)&gt;=15,MOD(M519,2)=0),1,0),IF(MOD(M519,2)=0,IF(DAY(fpdate)&gt;=15,DAY(fpdate)-14,DAY(fpdate)+14),DAY(fpdate))),IF(DAY(DATE(YEAR(fpdate),MONTH(fpdate)+M519-1,DAY(fpdate)))&lt;&gt;DAY(fpdate),DATE(YEAR(fpdate),MONTH(fpdate)+M519,0),DATE(YEAR(fpdate),MONTH(fpdate)+M519-1,DAY(fpdate))))))</f>
        <v/>
      </c>
      <c r="O519" s="19" t="str">
        <f>IF(M519="","",IF(variable,IF(M519&lt;MortgageCalculator!$I$18*periods_per_year,start_rate,IF(MortgageCalculator!$I$22&gt;=0,MIN(MortgageCalculator!$I$19,start_rate+MortgageCalculator!$I$22*ROUNDUP((M519-MortgageCalculator!$I$18*periods_per_year)/MortgageCalculator!$I$21,0)),MAX(MortgageCalculator!$I$20,start_rate+MortgageCalculator!$I$22*ROUNDUP((M519-MortgageCalculator!$I$18*periods_per_year)/MortgageCalculator!$I$21,0)))),start_rate))</f>
        <v/>
      </c>
      <c r="P519" s="20" t="str">
        <f>IF(M519="","",ROUND((((1+O519/CP)^(CP/periods_per_year))-1)*S518,2))</f>
        <v/>
      </c>
      <c r="Q519" s="20" t="str">
        <f>IF(M519="","",IF(M519=nper,S518+P519,MIN(S518+P519,IF(O519=O518,Q518,ROUND(-PMT(((1+O519/CP)^(CP/periods_per_year))-1,nper-M519+1,S518),2)))))</f>
        <v/>
      </c>
      <c r="R519" s="20" t="str">
        <f t="shared" si="62"/>
        <v/>
      </c>
      <c r="S519" s="20" t="str">
        <f t="shared" si="63"/>
        <v/>
      </c>
    </row>
    <row r="520" spans="1:19" x14ac:dyDescent="0.2">
      <c r="A520" s="10" t="str">
        <f t="shared" si="56"/>
        <v/>
      </c>
      <c r="B520" s="11" t="str">
        <f t="shared" si="57"/>
        <v/>
      </c>
      <c r="C520" s="15" t="str">
        <f t="shared" si="58"/>
        <v/>
      </c>
      <c r="D520" s="12" t="str">
        <f>IF(A520="","",IF(variable,IF(OR(A520=1,A520&lt;$I$18*periods_per_year),start_rate,MIN($I$19,IF(MOD(A520-1,$I$21)=0,MAX($I$20,D519+$I$22),D519))),start_rate))</f>
        <v/>
      </c>
      <c r="E520" s="13" t="str">
        <f t="shared" si="59"/>
        <v/>
      </c>
      <c r="F520" s="13" t="str">
        <f>IF(A520="","",IF(A520=nper,J519+E520,MIN(J519+E520,IF(D520=D519,F519,IF($E$8="Acc Bi-Weekly",ROUND((-PMT(((1+D520/CP)^(CP/12))-1,(nper-A520+1)*12/26,J519))/2,2),IF($E$8="Acc Weekly",ROUND((-PMT(((1+D520/CP)^(CP/12))-1,(nper-A520+1)*12/52,J519))/4,2),ROUND(-PMT(((1+D520/CP)^(CP/periods_per_year))-1,nper-A520+1,J519),2)))))))</f>
        <v/>
      </c>
      <c r="G520" s="13" t="str">
        <f>IF(OR(A520="",A520&lt;$X$2),"",IF(J519&lt;=F520,0,IF(IF(AND(A520&gt;=$X$2,MOD(A520-$X$2,int)=0),$X$3,0)+F520&gt;=J519+E520,J519+E520-F520,IF(AND(A520&gt;=$X$2,MOD(A520-$X$2,int)=0),$X$3,0)+IF(IF(AND(A520&gt;=$X$2,MOD(A520-$X$2,int)=0),$X$3,0)+IF(MOD(A520-$X$6,periods_per_year)=0,$X$5,0)+F520&lt;J519+E520,IF(MOD(A520-$X$6,periods_per_year)=0,$X$5,0),J519+E520-IF(AND(A520&gt;=$X$2,MOD(A520-$X$2,int)=0),$X$3,0)-F520))))</f>
        <v/>
      </c>
      <c r="H520" s="14"/>
      <c r="I520" s="13" t="str">
        <f t="shared" si="60"/>
        <v/>
      </c>
      <c r="J520" s="13" t="str">
        <f t="shared" si="61"/>
        <v/>
      </c>
      <c r="M520" s="17" t="str">
        <f>IF(S519="","",IF(OR(M519&gt;=nper,ROUND(S519,2)&lt;=0),"",M519+1))</f>
        <v/>
      </c>
      <c r="N520" s="18" t="str">
        <f>IF(M520="","",IF(OR(periods_per_year=26,periods_per_year=52),IF(periods_per_year=26,IF(M520=1,fpdate,N519+14),IF(periods_per_year=52,IF(M520=1,fpdate,N519+7),"n/a")),IF(periods_per_year=24,DATE(YEAR(fpdate),MONTH(fpdate)+(M520-1)/2+IF(AND(DAY(fpdate)&gt;=15,MOD(M520,2)=0),1,0),IF(MOD(M520,2)=0,IF(DAY(fpdate)&gt;=15,DAY(fpdate)-14,DAY(fpdate)+14),DAY(fpdate))),IF(DAY(DATE(YEAR(fpdate),MONTH(fpdate)+M520-1,DAY(fpdate)))&lt;&gt;DAY(fpdate),DATE(YEAR(fpdate),MONTH(fpdate)+M520,0),DATE(YEAR(fpdate),MONTH(fpdate)+M520-1,DAY(fpdate))))))</f>
        <v/>
      </c>
      <c r="O520" s="19" t="str">
        <f>IF(M520="","",IF(variable,IF(M520&lt;MortgageCalculator!$I$18*periods_per_year,start_rate,IF(MortgageCalculator!$I$22&gt;=0,MIN(MortgageCalculator!$I$19,start_rate+MortgageCalculator!$I$22*ROUNDUP((M520-MortgageCalculator!$I$18*periods_per_year)/MortgageCalculator!$I$21,0)),MAX(MortgageCalculator!$I$20,start_rate+MortgageCalculator!$I$22*ROUNDUP((M520-MortgageCalculator!$I$18*periods_per_year)/MortgageCalculator!$I$21,0)))),start_rate))</f>
        <v/>
      </c>
      <c r="P520" s="20" t="str">
        <f>IF(M520="","",ROUND((((1+O520/CP)^(CP/periods_per_year))-1)*S519,2))</f>
        <v/>
      </c>
      <c r="Q520" s="20" t="str">
        <f>IF(M520="","",IF(M520=nper,S519+P520,MIN(S519+P520,IF(O520=O519,Q519,ROUND(-PMT(((1+O520/CP)^(CP/periods_per_year))-1,nper-M520+1,S519),2)))))</f>
        <v/>
      </c>
      <c r="R520" s="20" t="str">
        <f t="shared" si="62"/>
        <v/>
      </c>
      <c r="S520" s="20" t="str">
        <f t="shared" si="63"/>
        <v/>
      </c>
    </row>
    <row r="521" spans="1:19" x14ac:dyDescent="0.2">
      <c r="A521" s="10" t="str">
        <f t="shared" si="56"/>
        <v/>
      </c>
      <c r="B521" s="11" t="str">
        <f t="shared" si="57"/>
        <v/>
      </c>
      <c r="C521" s="15" t="str">
        <f t="shared" si="58"/>
        <v/>
      </c>
      <c r="D521" s="12" t="str">
        <f>IF(A521="","",IF(variable,IF(OR(A521=1,A521&lt;$I$18*periods_per_year),start_rate,MIN($I$19,IF(MOD(A521-1,$I$21)=0,MAX($I$20,D520+$I$22),D520))),start_rate))</f>
        <v/>
      </c>
      <c r="E521" s="13" t="str">
        <f t="shared" si="59"/>
        <v/>
      </c>
      <c r="F521" s="13" t="str">
        <f>IF(A521="","",IF(A521=nper,J520+E521,MIN(J520+E521,IF(D521=D520,F520,IF($E$8="Acc Bi-Weekly",ROUND((-PMT(((1+D521/CP)^(CP/12))-1,(nper-A521+1)*12/26,J520))/2,2),IF($E$8="Acc Weekly",ROUND((-PMT(((1+D521/CP)^(CP/12))-1,(nper-A521+1)*12/52,J520))/4,2),ROUND(-PMT(((1+D521/CP)^(CP/periods_per_year))-1,nper-A521+1,J520),2)))))))</f>
        <v/>
      </c>
      <c r="G521" s="13" t="str">
        <f>IF(OR(A521="",A521&lt;$X$2),"",IF(J520&lt;=F521,0,IF(IF(AND(A521&gt;=$X$2,MOD(A521-$X$2,int)=0),$X$3,0)+F521&gt;=J520+E521,J520+E521-F521,IF(AND(A521&gt;=$X$2,MOD(A521-$X$2,int)=0),$X$3,0)+IF(IF(AND(A521&gt;=$X$2,MOD(A521-$X$2,int)=0),$X$3,0)+IF(MOD(A521-$X$6,periods_per_year)=0,$X$5,0)+F521&lt;J520+E521,IF(MOD(A521-$X$6,periods_per_year)=0,$X$5,0),J520+E521-IF(AND(A521&gt;=$X$2,MOD(A521-$X$2,int)=0),$X$3,0)-F521))))</f>
        <v/>
      </c>
      <c r="H521" s="14"/>
      <c r="I521" s="13" t="str">
        <f t="shared" si="60"/>
        <v/>
      </c>
      <c r="J521" s="13" t="str">
        <f t="shared" si="61"/>
        <v/>
      </c>
      <c r="M521" s="17" t="str">
        <f>IF(S520="","",IF(OR(M520&gt;=nper,ROUND(S520,2)&lt;=0),"",M520+1))</f>
        <v/>
      </c>
      <c r="N521" s="18" t="str">
        <f>IF(M521="","",IF(OR(periods_per_year=26,periods_per_year=52),IF(periods_per_year=26,IF(M521=1,fpdate,N520+14),IF(periods_per_year=52,IF(M521=1,fpdate,N520+7),"n/a")),IF(periods_per_year=24,DATE(YEAR(fpdate),MONTH(fpdate)+(M521-1)/2+IF(AND(DAY(fpdate)&gt;=15,MOD(M521,2)=0),1,0),IF(MOD(M521,2)=0,IF(DAY(fpdate)&gt;=15,DAY(fpdate)-14,DAY(fpdate)+14),DAY(fpdate))),IF(DAY(DATE(YEAR(fpdate),MONTH(fpdate)+M521-1,DAY(fpdate)))&lt;&gt;DAY(fpdate),DATE(YEAR(fpdate),MONTH(fpdate)+M521,0),DATE(YEAR(fpdate),MONTH(fpdate)+M521-1,DAY(fpdate))))))</f>
        <v/>
      </c>
      <c r="O521" s="19" t="str">
        <f>IF(M521="","",IF(variable,IF(M521&lt;MortgageCalculator!$I$18*periods_per_year,start_rate,IF(MortgageCalculator!$I$22&gt;=0,MIN(MortgageCalculator!$I$19,start_rate+MortgageCalculator!$I$22*ROUNDUP((M521-MortgageCalculator!$I$18*periods_per_year)/MortgageCalculator!$I$21,0)),MAX(MortgageCalculator!$I$20,start_rate+MortgageCalculator!$I$22*ROUNDUP((M521-MortgageCalculator!$I$18*periods_per_year)/MortgageCalculator!$I$21,0)))),start_rate))</f>
        <v/>
      </c>
      <c r="P521" s="20" t="str">
        <f>IF(M521="","",ROUND((((1+O521/CP)^(CP/periods_per_year))-1)*S520,2))</f>
        <v/>
      </c>
      <c r="Q521" s="20" t="str">
        <f>IF(M521="","",IF(M521=nper,S520+P521,MIN(S520+P521,IF(O521=O520,Q520,ROUND(-PMT(((1+O521/CP)^(CP/periods_per_year))-1,nper-M521+1,S520),2)))))</f>
        <v/>
      </c>
      <c r="R521" s="20" t="str">
        <f t="shared" si="62"/>
        <v/>
      </c>
      <c r="S521" s="20" t="str">
        <f t="shared" si="63"/>
        <v/>
      </c>
    </row>
    <row r="522" spans="1:19" x14ac:dyDescent="0.2">
      <c r="A522" s="10" t="str">
        <f t="shared" si="56"/>
        <v/>
      </c>
      <c r="B522" s="11" t="str">
        <f t="shared" si="57"/>
        <v/>
      </c>
      <c r="C522" s="15" t="str">
        <f t="shared" si="58"/>
        <v/>
      </c>
      <c r="D522" s="12" t="str">
        <f>IF(A522="","",IF(variable,IF(OR(A522=1,A522&lt;$I$18*periods_per_year),start_rate,MIN($I$19,IF(MOD(A522-1,$I$21)=0,MAX($I$20,D521+$I$22),D521))),start_rate))</f>
        <v/>
      </c>
      <c r="E522" s="13" t="str">
        <f t="shared" si="59"/>
        <v/>
      </c>
      <c r="F522" s="13" t="str">
        <f>IF(A522="","",IF(A522=nper,J521+E522,MIN(J521+E522,IF(D522=D521,F521,IF($E$8="Acc Bi-Weekly",ROUND((-PMT(((1+D522/CP)^(CP/12))-1,(nper-A522+1)*12/26,J521))/2,2),IF($E$8="Acc Weekly",ROUND((-PMT(((1+D522/CP)^(CP/12))-1,(nper-A522+1)*12/52,J521))/4,2),ROUND(-PMT(((1+D522/CP)^(CP/periods_per_year))-1,nper-A522+1,J521),2)))))))</f>
        <v/>
      </c>
      <c r="G522" s="13" t="str">
        <f>IF(OR(A522="",A522&lt;$X$2),"",IF(J521&lt;=F522,0,IF(IF(AND(A522&gt;=$X$2,MOD(A522-$X$2,int)=0),$X$3,0)+F522&gt;=J521+E522,J521+E522-F522,IF(AND(A522&gt;=$X$2,MOD(A522-$X$2,int)=0),$X$3,0)+IF(IF(AND(A522&gt;=$X$2,MOD(A522-$X$2,int)=0),$X$3,0)+IF(MOD(A522-$X$6,periods_per_year)=0,$X$5,0)+F522&lt;J521+E522,IF(MOD(A522-$X$6,periods_per_year)=0,$X$5,0),J521+E522-IF(AND(A522&gt;=$X$2,MOD(A522-$X$2,int)=0),$X$3,0)-F522))))</f>
        <v/>
      </c>
      <c r="H522" s="14"/>
      <c r="I522" s="13" t="str">
        <f t="shared" si="60"/>
        <v/>
      </c>
      <c r="J522" s="13" t="str">
        <f t="shared" si="61"/>
        <v/>
      </c>
      <c r="M522" s="17" t="str">
        <f>IF(S521="","",IF(OR(M521&gt;=nper,ROUND(S521,2)&lt;=0),"",M521+1))</f>
        <v/>
      </c>
      <c r="N522" s="18" t="str">
        <f>IF(M522="","",IF(OR(periods_per_year=26,periods_per_year=52),IF(periods_per_year=26,IF(M522=1,fpdate,N521+14),IF(periods_per_year=52,IF(M522=1,fpdate,N521+7),"n/a")),IF(periods_per_year=24,DATE(YEAR(fpdate),MONTH(fpdate)+(M522-1)/2+IF(AND(DAY(fpdate)&gt;=15,MOD(M522,2)=0),1,0),IF(MOD(M522,2)=0,IF(DAY(fpdate)&gt;=15,DAY(fpdate)-14,DAY(fpdate)+14),DAY(fpdate))),IF(DAY(DATE(YEAR(fpdate),MONTH(fpdate)+M522-1,DAY(fpdate)))&lt;&gt;DAY(fpdate),DATE(YEAR(fpdate),MONTH(fpdate)+M522,0),DATE(YEAR(fpdate),MONTH(fpdate)+M522-1,DAY(fpdate))))))</f>
        <v/>
      </c>
      <c r="O522" s="19" t="str">
        <f>IF(M522="","",IF(variable,IF(M522&lt;MortgageCalculator!$I$18*periods_per_year,start_rate,IF(MortgageCalculator!$I$22&gt;=0,MIN(MortgageCalculator!$I$19,start_rate+MortgageCalculator!$I$22*ROUNDUP((M522-MortgageCalculator!$I$18*periods_per_year)/MortgageCalculator!$I$21,0)),MAX(MortgageCalculator!$I$20,start_rate+MortgageCalculator!$I$22*ROUNDUP((M522-MortgageCalculator!$I$18*periods_per_year)/MortgageCalculator!$I$21,0)))),start_rate))</f>
        <v/>
      </c>
      <c r="P522" s="20" t="str">
        <f>IF(M522="","",ROUND((((1+O522/CP)^(CP/periods_per_year))-1)*S521,2))</f>
        <v/>
      </c>
      <c r="Q522" s="20" t="str">
        <f>IF(M522="","",IF(M522=nper,S521+P522,MIN(S521+P522,IF(O522=O521,Q521,ROUND(-PMT(((1+O522/CP)^(CP/periods_per_year))-1,nper-M522+1,S521),2)))))</f>
        <v/>
      </c>
      <c r="R522" s="20" t="str">
        <f t="shared" si="62"/>
        <v/>
      </c>
      <c r="S522" s="20" t="str">
        <f t="shared" si="63"/>
        <v/>
      </c>
    </row>
    <row r="523" spans="1:19" x14ac:dyDescent="0.2">
      <c r="A523" s="10" t="str">
        <f t="shared" si="56"/>
        <v/>
      </c>
      <c r="B523" s="11" t="str">
        <f t="shared" si="57"/>
        <v/>
      </c>
      <c r="C523" s="15" t="str">
        <f t="shared" si="58"/>
        <v/>
      </c>
      <c r="D523" s="12" t="str">
        <f>IF(A523="","",IF(variable,IF(OR(A523=1,A523&lt;$I$18*periods_per_year),start_rate,MIN($I$19,IF(MOD(A523-1,$I$21)=0,MAX($I$20,D522+$I$22),D522))),start_rate))</f>
        <v/>
      </c>
      <c r="E523" s="13" t="str">
        <f t="shared" si="59"/>
        <v/>
      </c>
      <c r="F523" s="13" t="str">
        <f>IF(A523="","",IF(A523=nper,J522+E523,MIN(J522+E523,IF(D523=D522,F522,IF($E$8="Acc Bi-Weekly",ROUND((-PMT(((1+D523/CP)^(CP/12))-1,(nper-A523+1)*12/26,J522))/2,2),IF($E$8="Acc Weekly",ROUND((-PMT(((1+D523/CP)^(CP/12))-1,(nper-A523+1)*12/52,J522))/4,2),ROUND(-PMT(((1+D523/CP)^(CP/periods_per_year))-1,nper-A523+1,J522),2)))))))</f>
        <v/>
      </c>
      <c r="G523" s="13" t="str">
        <f>IF(OR(A523="",A523&lt;$X$2),"",IF(J522&lt;=F523,0,IF(IF(AND(A523&gt;=$X$2,MOD(A523-$X$2,int)=0),$X$3,0)+F523&gt;=J522+E523,J522+E523-F523,IF(AND(A523&gt;=$X$2,MOD(A523-$X$2,int)=0),$X$3,0)+IF(IF(AND(A523&gt;=$X$2,MOD(A523-$X$2,int)=0),$X$3,0)+IF(MOD(A523-$X$6,periods_per_year)=0,$X$5,0)+F523&lt;J522+E523,IF(MOD(A523-$X$6,periods_per_year)=0,$X$5,0),J522+E523-IF(AND(A523&gt;=$X$2,MOD(A523-$X$2,int)=0),$X$3,0)-F523))))</f>
        <v/>
      </c>
      <c r="H523" s="14"/>
      <c r="I523" s="13" t="str">
        <f t="shared" si="60"/>
        <v/>
      </c>
      <c r="J523" s="13" t="str">
        <f t="shared" si="61"/>
        <v/>
      </c>
      <c r="M523" s="17" t="str">
        <f>IF(S522="","",IF(OR(M522&gt;=nper,ROUND(S522,2)&lt;=0),"",M522+1))</f>
        <v/>
      </c>
      <c r="N523" s="18" t="str">
        <f>IF(M523="","",IF(OR(periods_per_year=26,periods_per_year=52),IF(periods_per_year=26,IF(M523=1,fpdate,N522+14),IF(periods_per_year=52,IF(M523=1,fpdate,N522+7),"n/a")),IF(periods_per_year=24,DATE(YEAR(fpdate),MONTH(fpdate)+(M523-1)/2+IF(AND(DAY(fpdate)&gt;=15,MOD(M523,2)=0),1,0),IF(MOD(M523,2)=0,IF(DAY(fpdate)&gt;=15,DAY(fpdate)-14,DAY(fpdate)+14),DAY(fpdate))),IF(DAY(DATE(YEAR(fpdate),MONTH(fpdate)+M523-1,DAY(fpdate)))&lt;&gt;DAY(fpdate),DATE(YEAR(fpdate),MONTH(fpdate)+M523,0),DATE(YEAR(fpdate),MONTH(fpdate)+M523-1,DAY(fpdate))))))</f>
        <v/>
      </c>
      <c r="O523" s="19" t="str">
        <f>IF(M523="","",IF(variable,IF(M523&lt;MortgageCalculator!$I$18*periods_per_year,start_rate,IF(MortgageCalculator!$I$22&gt;=0,MIN(MortgageCalculator!$I$19,start_rate+MortgageCalculator!$I$22*ROUNDUP((M523-MortgageCalculator!$I$18*periods_per_year)/MortgageCalculator!$I$21,0)),MAX(MortgageCalculator!$I$20,start_rate+MortgageCalculator!$I$22*ROUNDUP((M523-MortgageCalculator!$I$18*periods_per_year)/MortgageCalculator!$I$21,0)))),start_rate))</f>
        <v/>
      </c>
      <c r="P523" s="20" t="str">
        <f>IF(M523="","",ROUND((((1+O523/CP)^(CP/periods_per_year))-1)*S522,2))</f>
        <v/>
      </c>
      <c r="Q523" s="20" t="str">
        <f>IF(M523="","",IF(M523=nper,S522+P523,MIN(S522+P523,IF(O523=O522,Q522,ROUND(-PMT(((1+O523/CP)^(CP/periods_per_year))-1,nper-M523+1,S522),2)))))</f>
        <v/>
      </c>
      <c r="R523" s="20" t="str">
        <f t="shared" si="62"/>
        <v/>
      </c>
      <c r="S523" s="20" t="str">
        <f t="shared" si="63"/>
        <v/>
      </c>
    </row>
    <row r="524" spans="1:19" x14ac:dyDescent="0.2">
      <c r="A524" s="10" t="str">
        <f t="shared" si="56"/>
        <v/>
      </c>
      <c r="B524" s="11" t="str">
        <f t="shared" si="57"/>
        <v/>
      </c>
      <c r="C524" s="15" t="str">
        <f t="shared" si="58"/>
        <v/>
      </c>
      <c r="D524" s="12" t="str">
        <f>IF(A524="","",IF(variable,IF(OR(A524=1,A524&lt;$I$18*periods_per_year),start_rate,MIN($I$19,IF(MOD(A524-1,$I$21)=0,MAX($I$20,D523+$I$22),D523))),start_rate))</f>
        <v/>
      </c>
      <c r="E524" s="13" t="str">
        <f t="shared" si="59"/>
        <v/>
      </c>
      <c r="F524" s="13" t="str">
        <f>IF(A524="","",IF(A524=nper,J523+E524,MIN(J523+E524,IF(D524=D523,F523,IF($E$8="Acc Bi-Weekly",ROUND((-PMT(((1+D524/CP)^(CP/12))-1,(nper-A524+1)*12/26,J523))/2,2),IF($E$8="Acc Weekly",ROUND((-PMT(((1+D524/CP)^(CP/12))-1,(nper-A524+1)*12/52,J523))/4,2),ROUND(-PMT(((1+D524/CP)^(CP/periods_per_year))-1,nper-A524+1,J523),2)))))))</f>
        <v/>
      </c>
      <c r="G524" s="13" t="str">
        <f>IF(OR(A524="",A524&lt;$X$2),"",IF(J523&lt;=F524,0,IF(IF(AND(A524&gt;=$X$2,MOD(A524-$X$2,int)=0),$X$3,0)+F524&gt;=J523+E524,J523+E524-F524,IF(AND(A524&gt;=$X$2,MOD(A524-$X$2,int)=0),$X$3,0)+IF(IF(AND(A524&gt;=$X$2,MOD(A524-$X$2,int)=0),$X$3,0)+IF(MOD(A524-$X$6,periods_per_year)=0,$X$5,0)+F524&lt;J523+E524,IF(MOD(A524-$X$6,periods_per_year)=0,$X$5,0),J523+E524-IF(AND(A524&gt;=$X$2,MOD(A524-$X$2,int)=0),$X$3,0)-F524))))</f>
        <v/>
      </c>
      <c r="H524" s="14"/>
      <c r="I524" s="13" t="str">
        <f t="shared" si="60"/>
        <v/>
      </c>
      <c r="J524" s="13" t="str">
        <f t="shared" si="61"/>
        <v/>
      </c>
      <c r="M524" s="17" t="str">
        <f>IF(S523="","",IF(OR(M523&gt;=nper,ROUND(S523,2)&lt;=0),"",M523+1))</f>
        <v/>
      </c>
      <c r="N524" s="18" t="str">
        <f>IF(M524="","",IF(OR(periods_per_year=26,periods_per_year=52),IF(periods_per_year=26,IF(M524=1,fpdate,N523+14),IF(periods_per_year=52,IF(M524=1,fpdate,N523+7),"n/a")),IF(periods_per_year=24,DATE(YEAR(fpdate),MONTH(fpdate)+(M524-1)/2+IF(AND(DAY(fpdate)&gt;=15,MOD(M524,2)=0),1,0),IF(MOD(M524,2)=0,IF(DAY(fpdate)&gt;=15,DAY(fpdate)-14,DAY(fpdate)+14),DAY(fpdate))),IF(DAY(DATE(YEAR(fpdate),MONTH(fpdate)+M524-1,DAY(fpdate)))&lt;&gt;DAY(fpdate),DATE(YEAR(fpdate),MONTH(fpdate)+M524,0),DATE(YEAR(fpdate),MONTH(fpdate)+M524-1,DAY(fpdate))))))</f>
        <v/>
      </c>
      <c r="O524" s="19" t="str">
        <f>IF(M524="","",IF(variable,IF(M524&lt;MortgageCalculator!$I$18*periods_per_year,start_rate,IF(MortgageCalculator!$I$22&gt;=0,MIN(MortgageCalculator!$I$19,start_rate+MortgageCalculator!$I$22*ROUNDUP((M524-MortgageCalculator!$I$18*periods_per_year)/MortgageCalculator!$I$21,0)),MAX(MortgageCalculator!$I$20,start_rate+MortgageCalculator!$I$22*ROUNDUP((M524-MortgageCalculator!$I$18*periods_per_year)/MortgageCalculator!$I$21,0)))),start_rate))</f>
        <v/>
      </c>
      <c r="P524" s="20" t="str">
        <f>IF(M524="","",ROUND((((1+O524/CP)^(CP/periods_per_year))-1)*S523,2))</f>
        <v/>
      </c>
      <c r="Q524" s="20" t="str">
        <f>IF(M524="","",IF(M524=nper,S523+P524,MIN(S523+P524,IF(O524=O523,Q523,ROUND(-PMT(((1+O524/CP)^(CP/periods_per_year))-1,nper-M524+1,S523),2)))))</f>
        <v/>
      </c>
      <c r="R524" s="20" t="str">
        <f t="shared" si="62"/>
        <v/>
      </c>
      <c r="S524" s="20" t="str">
        <f t="shared" si="63"/>
        <v/>
      </c>
    </row>
    <row r="525" spans="1:19" x14ac:dyDescent="0.2">
      <c r="A525" s="10" t="str">
        <f t="shared" si="56"/>
        <v/>
      </c>
      <c r="B525" s="11" t="str">
        <f t="shared" si="57"/>
        <v/>
      </c>
      <c r="C525" s="15" t="str">
        <f t="shared" si="58"/>
        <v/>
      </c>
      <c r="D525" s="12" t="str">
        <f>IF(A525="","",IF(variable,IF(OR(A525=1,A525&lt;$I$18*periods_per_year),start_rate,MIN($I$19,IF(MOD(A525-1,$I$21)=0,MAX($I$20,D524+$I$22),D524))),start_rate))</f>
        <v/>
      </c>
      <c r="E525" s="13" t="str">
        <f t="shared" si="59"/>
        <v/>
      </c>
      <c r="F525" s="13" t="str">
        <f>IF(A525="","",IF(A525=nper,J524+E525,MIN(J524+E525,IF(D525=D524,F524,IF($E$8="Acc Bi-Weekly",ROUND((-PMT(((1+D525/CP)^(CP/12))-1,(nper-A525+1)*12/26,J524))/2,2),IF($E$8="Acc Weekly",ROUND((-PMT(((1+D525/CP)^(CP/12))-1,(nper-A525+1)*12/52,J524))/4,2),ROUND(-PMT(((1+D525/CP)^(CP/periods_per_year))-1,nper-A525+1,J524),2)))))))</f>
        <v/>
      </c>
      <c r="G525" s="13" t="str">
        <f>IF(OR(A525="",A525&lt;$X$2),"",IF(J524&lt;=F525,0,IF(IF(AND(A525&gt;=$X$2,MOD(A525-$X$2,int)=0),$X$3,0)+F525&gt;=J524+E525,J524+E525-F525,IF(AND(A525&gt;=$X$2,MOD(A525-$X$2,int)=0),$X$3,0)+IF(IF(AND(A525&gt;=$X$2,MOD(A525-$X$2,int)=0),$X$3,0)+IF(MOD(A525-$X$6,periods_per_year)=0,$X$5,0)+F525&lt;J524+E525,IF(MOD(A525-$X$6,periods_per_year)=0,$X$5,0),J524+E525-IF(AND(A525&gt;=$X$2,MOD(A525-$X$2,int)=0),$X$3,0)-F525))))</f>
        <v/>
      </c>
      <c r="H525" s="14"/>
      <c r="I525" s="13" t="str">
        <f t="shared" si="60"/>
        <v/>
      </c>
      <c r="J525" s="13" t="str">
        <f t="shared" si="61"/>
        <v/>
      </c>
      <c r="M525" s="17" t="str">
        <f>IF(S524="","",IF(OR(M524&gt;=nper,ROUND(S524,2)&lt;=0),"",M524+1))</f>
        <v/>
      </c>
      <c r="N525" s="18" t="str">
        <f>IF(M525="","",IF(OR(periods_per_year=26,periods_per_year=52),IF(periods_per_year=26,IF(M525=1,fpdate,N524+14),IF(periods_per_year=52,IF(M525=1,fpdate,N524+7),"n/a")),IF(periods_per_year=24,DATE(YEAR(fpdate),MONTH(fpdate)+(M525-1)/2+IF(AND(DAY(fpdate)&gt;=15,MOD(M525,2)=0),1,0),IF(MOD(M525,2)=0,IF(DAY(fpdate)&gt;=15,DAY(fpdate)-14,DAY(fpdate)+14),DAY(fpdate))),IF(DAY(DATE(YEAR(fpdate),MONTH(fpdate)+M525-1,DAY(fpdate)))&lt;&gt;DAY(fpdate),DATE(YEAR(fpdate),MONTH(fpdate)+M525,0),DATE(YEAR(fpdate),MONTH(fpdate)+M525-1,DAY(fpdate))))))</f>
        <v/>
      </c>
      <c r="O525" s="19" t="str">
        <f>IF(M525="","",IF(variable,IF(M525&lt;MortgageCalculator!$I$18*periods_per_year,start_rate,IF(MortgageCalculator!$I$22&gt;=0,MIN(MortgageCalculator!$I$19,start_rate+MortgageCalculator!$I$22*ROUNDUP((M525-MortgageCalculator!$I$18*periods_per_year)/MortgageCalculator!$I$21,0)),MAX(MortgageCalculator!$I$20,start_rate+MortgageCalculator!$I$22*ROUNDUP((M525-MortgageCalculator!$I$18*periods_per_year)/MortgageCalculator!$I$21,0)))),start_rate))</f>
        <v/>
      </c>
      <c r="P525" s="20" t="str">
        <f>IF(M525="","",ROUND((((1+O525/CP)^(CP/periods_per_year))-1)*S524,2))</f>
        <v/>
      </c>
      <c r="Q525" s="20" t="str">
        <f>IF(M525="","",IF(M525=nper,S524+P525,MIN(S524+P525,IF(O525=O524,Q524,ROUND(-PMT(((1+O525/CP)^(CP/periods_per_year))-1,nper-M525+1,S524),2)))))</f>
        <v/>
      </c>
      <c r="R525" s="20" t="str">
        <f t="shared" si="62"/>
        <v/>
      </c>
      <c r="S525" s="20" t="str">
        <f t="shared" si="63"/>
        <v/>
      </c>
    </row>
    <row r="526" spans="1:19" x14ac:dyDescent="0.2">
      <c r="A526" s="10" t="str">
        <f t="shared" si="56"/>
        <v/>
      </c>
      <c r="B526" s="11" t="str">
        <f t="shared" si="57"/>
        <v/>
      </c>
      <c r="C526" s="15" t="str">
        <f t="shared" si="58"/>
        <v/>
      </c>
      <c r="D526" s="12" t="str">
        <f>IF(A526="","",IF(variable,IF(OR(A526=1,A526&lt;$I$18*periods_per_year),start_rate,MIN($I$19,IF(MOD(A526-1,$I$21)=0,MAX($I$20,D525+$I$22),D525))),start_rate))</f>
        <v/>
      </c>
      <c r="E526" s="13" t="str">
        <f t="shared" si="59"/>
        <v/>
      </c>
      <c r="F526" s="13" t="str">
        <f>IF(A526="","",IF(A526=nper,J525+E526,MIN(J525+E526,IF(D526=D525,F525,IF($E$8="Acc Bi-Weekly",ROUND((-PMT(((1+D526/CP)^(CP/12))-1,(nper-A526+1)*12/26,J525))/2,2),IF($E$8="Acc Weekly",ROUND((-PMT(((1+D526/CP)^(CP/12))-1,(nper-A526+1)*12/52,J525))/4,2),ROUND(-PMT(((1+D526/CP)^(CP/periods_per_year))-1,nper-A526+1,J525),2)))))))</f>
        <v/>
      </c>
      <c r="G526" s="13" t="str">
        <f>IF(OR(A526="",A526&lt;$X$2),"",IF(J525&lt;=F526,0,IF(IF(AND(A526&gt;=$X$2,MOD(A526-$X$2,int)=0),$X$3,0)+F526&gt;=J525+E526,J525+E526-F526,IF(AND(A526&gt;=$X$2,MOD(A526-$X$2,int)=0),$X$3,0)+IF(IF(AND(A526&gt;=$X$2,MOD(A526-$X$2,int)=0),$X$3,0)+IF(MOD(A526-$X$6,periods_per_year)=0,$X$5,0)+F526&lt;J525+E526,IF(MOD(A526-$X$6,periods_per_year)=0,$X$5,0),J525+E526-IF(AND(A526&gt;=$X$2,MOD(A526-$X$2,int)=0),$X$3,0)-F526))))</f>
        <v/>
      </c>
      <c r="H526" s="14"/>
      <c r="I526" s="13" t="str">
        <f t="shared" si="60"/>
        <v/>
      </c>
      <c r="J526" s="13" t="str">
        <f t="shared" si="61"/>
        <v/>
      </c>
      <c r="M526" s="17" t="str">
        <f>IF(S525="","",IF(OR(M525&gt;=nper,ROUND(S525,2)&lt;=0),"",M525+1))</f>
        <v/>
      </c>
      <c r="N526" s="18" t="str">
        <f>IF(M526="","",IF(OR(periods_per_year=26,periods_per_year=52),IF(periods_per_year=26,IF(M526=1,fpdate,N525+14),IF(periods_per_year=52,IF(M526=1,fpdate,N525+7),"n/a")),IF(periods_per_year=24,DATE(YEAR(fpdate),MONTH(fpdate)+(M526-1)/2+IF(AND(DAY(fpdate)&gt;=15,MOD(M526,2)=0),1,0),IF(MOD(M526,2)=0,IF(DAY(fpdate)&gt;=15,DAY(fpdate)-14,DAY(fpdate)+14),DAY(fpdate))),IF(DAY(DATE(YEAR(fpdate),MONTH(fpdate)+M526-1,DAY(fpdate)))&lt;&gt;DAY(fpdate),DATE(YEAR(fpdate),MONTH(fpdate)+M526,0),DATE(YEAR(fpdate),MONTH(fpdate)+M526-1,DAY(fpdate))))))</f>
        <v/>
      </c>
      <c r="O526" s="19" t="str">
        <f>IF(M526="","",IF(variable,IF(M526&lt;MortgageCalculator!$I$18*periods_per_year,start_rate,IF(MortgageCalculator!$I$22&gt;=0,MIN(MortgageCalculator!$I$19,start_rate+MortgageCalculator!$I$22*ROUNDUP((M526-MortgageCalculator!$I$18*periods_per_year)/MortgageCalculator!$I$21,0)),MAX(MortgageCalculator!$I$20,start_rate+MortgageCalculator!$I$22*ROUNDUP((M526-MortgageCalculator!$I$18*periods_per_year)/MortgageCalculator!$I$21,0)))),start_rate))</f>
        <v/>
      </c>
      <c r="P526" s="20" t="str">
        <f>IF(M526="","",ROUND((((1+O526/CP)^(CP/periods_per_year))-1)*S525,2))</f>
        <v/>
      </c>
      <c r="Q526" s="20" t="str">
        <f>IF(M526="","",IF(M526=nper,S525+P526,MIN(S525+P526,IF(O526=O525,Q525,ROUND(-PMT(((1+O526/CP)^(CP/periods_per_year))-1,nper-M526+1,S525),2)))))</f>
        <v/>
      </c>
      <c r="R526" s="20" t="str">
        <f t="shared" si="62"/>
        <v/>
      </c>
      <c r="S526" s="20" t="str">
        <f t="shared" si="63"/>
        <v/>
      </c>
    </row>
    <row r="527" spans="1:19" x14ac:dyDescent="0.2">
      <c r="A527" s="10" t="str">
        <f t="shared" si="56"/>
        <v/>
      </c>
      <c r="B527" s="11" t="str">
        <f t="shared" si="57"/>
        <v/>
      </c>
      <c r="C527" s="15" t="str">
        <f t="shared" si="58"/>
        <v/>
      </c>
      <c r="D527" s="12" t="str">
        <f>IF(A527="","",IF(variable,IF(OR(A527=1,A527&lt;$I$18*periods_per_year),start_rate,MIN($I$19,IF(MOD(A527-1,$I$21)=0,MAX($I$20,D526+$I$22),D526))),start_rate))</f>
        <v/>
      </c>
      <c r="E527" s="13" t="str">
        <f t="shared" si="59"/>
        <v/>
      </c>
      <c r="F527" s="13" t="str">
        <f>IF(A527="","",IF(A527=nper,J526+E527,MIN(J526+E527,IF(D527=D526,F526,IF($E$8="Acc Bi-Weekly",ROUND((-PMT(((1+D527/CP)^(CP/12))-1,(nper-A527+1)*12/26,J526))/2,2),IF($E$8="Acc Weekly",ROUND((-PMT(((1+D527/CP)^(CP/12))-1,(nper-A527+1)*12/52,J526))/4,2),ROUND(-PMT(((1+D527/CP)^(CP/periods_per_year))-1,nper-A527+1,J526),2)))))))</f>
        <v/>
      </c>
      <c r="G527" s="13" t="str">
        <f>IF(OR(A527="",A527&lt;$X$2),"",IF(J526&lt;=F527,0,IF(IF(AND(A527&gt;=$X$2,MOD(A527-$X$2,int)=0),$X$3,0)+F527&gt;=J526+E527,J526+E527-F527,IF(AND(A527&gt;=$X$2,MOD(A527-$X$2,int)=0),$X$3,0)+IF(IF(AND(A527&gt;=$X$2,MOD(A527-$X$2,int)=0),$X$3,0)+IF(MOD(A527-$X$6,periods_per_year)=0,$X$5,0)+F527&lt;J526+E527,IF(MOD(A527-$X$6,periods_per_year)=0,$X$5,0),J526+E527-IF(AND(A527&gt;=$X$2,MOD(A527-$X$2,int)=0),$X$3,0)-F527))))</f>
        <v/>
      </c>
      <c r="H527" s="14"/>
      <c r="I527" s="13" t="str">
        <f t="shared" si="60"/>
        <v/>
      </c>
      <c r="J527" s="13" t="str">
        <f t="shared" si="61"/>
        <v/>
      </c>
      <c r="M527" s="17" t="str">
        <f>IF(S526="","",IF(OR(M526&gt;=nper,ROUND(S526,2)&lt;=0),"",M526+1))</f>
        <v/>
      </c>
      <c r="N527" s="18" t="str">
        <f>IF(M527="","",IF(OR(periods_per_year=26,periods_per_year=52),IF(periods_per_year=26,IF(M527=1,fpdate,N526+14),IF(periods_per_year=52,IF(M527=1,fpdate,N526+7),"n/a")),IF(periods_per_year=24,DATE(YEAR(fpdate),MONTH(fpdate)+(M527-1)/2+IF(AND(DAY(fpdate)&gt;=15,MOD(M527,2)=0),1,0),IF(MOD(M527,2)=0,IF(DAY(fpdate)&gt;=15,DAY(fpdate)-14,DAY(fpdate)+14),DAY(fpdate))),IF(DAY(DATE(YEAR(fpdate),MONTH(fpdate)+M527-1,DAY(fpdate)))&lt;&gt;DAY(fpdate),DATE(YEAR(fpdate),MONTH(fpdate)+M527,0),DATE(YEAR(fpdate),MONTH(fpdate)+M527-1,DAY(fpdate))))))</f>
        <v/>
      </c>
      <c r="O527" s="19" t="str">
        <f>IF(M527="","",IF(variable,IF(M527&lt;MortgageCalculator!$I$18*periods_per_year,start_rate,IF(MortgageCalculator!$I$22&gt;=0,MIN(MortgageCalculator!$I$19,start_rate+MortgageCalculator!$I$22*ROUNDUP((M527-MortgageCalculator!$I$18*periods_per_year)/MortgageCalculator!$I$21,0)),MAX(MortgageCalculator!$I$20,start_rate+MortgageCalculator!$I$22*ROUNDUP((M527-MortgageCalculator!$I$18*periods_per_year)/MortgageCalculator!$I$21,0)))),start_rate))</f>
        <v/>
      </c>
      <c r="P527" s="20" t="str">
        <f>IF(M527="","",ROUND((((1+O527/CP)^(CP/periods_per_year))-1)*S526,2))</f>
        <v/>
      </c>
      <c r="Q527" s="20" t="str">
        <f>IF(M527="","",IF(M527=nper,S526+P527,MIN(S526+P527,IF(O527=O526,Q526,ROUND(-PMT(((1+O527/CP)^(CP/periods_per_year))-1,nper-M527+1,S526),2)))))</f>
        <v/>
      </c>
      <c r="R527" s="20" t="str">
        <f t="shared" si="62"/>
        <v/>
      </c>
      <c r="S527" s="20" t="str">
        <f t="shared" si="63"/>
        <v/>
      </c>
    </row>
    <row r="528" spans="1:19" x14ac:dyDescent="0.2">
      <c r="A528" s="10" t="str">
        <f t="shared" si="56"/>
        <v/>
      </c>
      <c r="B528" s="11" t="str">
        <f t="shared" si="57"/>
        <v/>
      </c>
      <c r="C528" s="15" t="str">
        <f t="shared" si="58"/>
        <v/>
      </c>
      <c r="D528" s="12" t="str">
        <f>IF(A528="","",IF(variable,IF(OR(A528=1,A528&lt;$I$18*periods_per_year),start_rate,MIN($I$19,IF(MOD(A528-1,$I$21)=0,MAX($I$20,D527+$I$22),D527))),start_rate))</f>
        <v/>
      </c>
      <c r="E528" s="13" t="str">
        <f t="shared" si="59"/>
        <v/>
      </c>
      <c r="F528" s="13" t="str">
        <f>IF(A528="","",IF(A528=nper,J527+E528,MIN(J527+E528,IF(D528=D527,F527,IF($E$8="Acc Bi-Weekly",ROUND((-PMT(((1+D528/CP)^(CP/12))-1,(nper-A528+1)*12/26,J527))/2,2),IF($E$8="Acc Weekly",ROUND((-PMT(((1+D528/CP)^(CP/12))-1,(nper-A528+1)*12/52,J527))/4,2),ROUND(-PMT(((1+D528/CP)^(CP/periods_per_year))-1,nper-A528+1,J527),2)))))))</f>
        <v/>
      </c>
      <c r="G528" s="13" t="str">
        <f>IF(OR(A528="",A528&lt;$X$2),"",IF(J527&lt;=F528,0,IF(IF(AND(A528&gt;=$X$2,MOD(A528-$X$2,int)=0),$X$3,0)+F528&gt;=J527+E528,J527+E528-F528,IF(AND(A528&gt;=$X$2,MOD(A528-$X$2,int)=0),$X$3,0)+IF(IF(AND(A528&gt;=$X$2,MOD(A528-$X$2,int)=0),$X$3,0)+IF(MOD(A528-$X$6,periods_per_year)=0,$X$5,0)+F528&lt;J527+E528,IF(MOD(A528-$X$6,periods_per_year)=0,$X$5,0),J527+E528-IF(AND(A528&gt;=$X$2,MOD(A528-$X$2,int)=0),$X$3,0)-F528))))</f>
        <v/>
      </c>
      <c r="H528" s="14"/>
      <c r="I528" s="13" t="str">
        <f t="shared" si="60"/>
        <v/>
      </c>
      <c r="J528" s="13" t="str">
        <f t="shared" si="61"/>
        <v/>
      </c>
      <c r="M528" s="17" t="str">
        <f>IF(S527="","",IF(OR(M527&gt;=nper,ROUND(S527,2)&lt;=0),"",M527+1))</f>
        <v/>
      </c>
      <c r="N528" s="18" t="str">
        <f>IF(M528="","",IF(OR(periods_per_year=26,periods_per_year=52),IF(periods_per_year=26,IF(M528=1,fpdate,N527+14),IF(periods_per_year=52,IF(M528=1,fpdate,N527+7),"n/a")),IF(periods_per_year=24,DATE(YEAR(fpdate),MONTH(fpdate)+(M528-1)/2+IF(AND(DAY(fpdate)&gt;=15,MOD(M528,2)=0),1,0),IF(MOD(M528,2)=0,IF(DAY(fpdate)&gt;=15,DAY(fpdate)-14,DAY(fpdate)+14),DAY(fpdate))),IF(DAY(DATE(YEAR(fpdate),MONTH(fpdate)+M528-1,DAY(fpdate)))&lt;&gt;DAY(fpdate),DATE(YEAR(fpdate),MONTH(fpdate)+M528,0),DATE(YEAR(fpdate),MONTH(fpdate)+M528-1,DAY(fpdate))))))</f>
        <v/>
      </c>
      <c r="O528" s="19" t="str">
        <f>IF(M528="","",IF(variable,IF(M528&lt;MortgageCalculator!$I$18*periods_per_year,start_rate,IF(MortgageCalculator!$I$22&gt;=0,MIN(MortgageCalculator!$I$19,start_rate+MortgageCalculator!$I$22*ROUNDUP((M528-MortgageCalculator!$I$18*periods_per_year)/MortgageCalculator!$I$21,0)),MAX(MortgageCalculator!$I$20,start_rate+MortgageCalculator!$I$22*ROUNDUP((M528-MortgageCalculator!$I$18*periods_per_year)/MortgageCalculator!$I$21,0)))),start_rate))</f>
        <v/>
      </c>
      <c r="P528" s="20" t="str">
        <f>IF(M528="","",ROUND((((1+O528/CP)^(CP/periods_per_year))-1)*S527,2))</f>
        <v/>
      </c>
      <c r="Q528" s="20" t="str">
        <f>IF(M528="","",IF(M528=nper,S527+P528,MIN(S527+P528,IF(O528=O527,Q527,ROUND(-PMT(((1+O528/CP)^(CP/periods_per_year))-1,nper-M528+1,S527),2)))))</f>
        <v/>
      </c>
      <c r="R528" s="20" t="str">
        <f t="shared" si="62"/>
        <v/>
      </c>
      <c r="S528" s="20" t="str">
        <f t="shared" si="63"/>
        <v/>
      </c>
    </row>
    <row r="529" spans="1:19" x14ac:dyDescent="0.2">
      <c r="A529" s="10" t="str">
        <f t="shared" si="56"/>
        <v/>
      </c>
      <c r="B529" s="11" t="str">
        <f t="shared" si="57"/>
        <v/>
      </c>
      <c r="C529" s="15" t="str">
        <f t="shared" si="58"/>
        <v/>
      </c>
      <c r="D529" s="12" t="str">
        <f>IF(A529="","",IF(variable,IF(OR(A529=1,A529&lt;$I$18*periods_per_year),start_rate,MIN($I$19,IF(MOD(A529-1,$I$21)=0,MAX($I$20,D528+$I$22),D528))),start_rate))</f>
        <v/>
      </c>
      <c r="E529" s="13" t="str">
        <f t="shared" si="59"/>
        <v/>
      </c>
      <c r="F529" s="13" t="str">
        <f>IF(A529="","",IF(A529=nper,J528+E529,MIN(J528+E529,IF(D529=D528,F528,IF($E$8="Acc Bi-Weekly",ROUND((-PMT(((1+D529/CP)^(CP/12))-1,(nper-A529+1)*12/26,J528))/2,2),IF($E$8="Acc Weekly",ROUND((-PMT(((1+D529/CP)^(CP/12))-1,(nper-A529+1)*12/52,J528))/4,2),ROUND(-PMT(((1+D529/CP)^(CP/periods_per_year))-1,nper-A529+1,J528),2)))))))</f>
        <v/>
      </c>
      <c r="G529" s="13" t="str">
        <f>IF(OR(A529="",A529&lt;$X$2),"",IF(J528&lt;=F529,0,IF(IF(AND(A529&gt;=$X$2,MOD(A529-$X$2,int)=0),$X$3,0)+F529&gt;=J528+E529,J528+E529-F529,IF(AND(A529&gt;=$X$2,MOD(A529-$X$2,int)=0),$X$3,0)+IF(IF(AND(A529&gt;=$X$2,MOD(A529-$X$2,int)=0),$X$3,0)+IF(MOD(A529-$X$6,periods_per_year)=0,$X$5,0)+F529&lt;J528+E529,IF(MOD(A529-$X$6,periods_per_year)=0,$X$5,0),J528+E529-IF(AND(A529&gt;=$X$2,MOD(A529-$X$2,int)=0),$X$3,0)-F529))))</f>
        <v/>
      </c>
      <c r="H529" s="14"/>
      <c r="I529" s="13" t="str">
        <f t="shared" si="60"/>
        <v/>
      </c>
      <c r="J529" s="13" t="str">
        <f t="shared" si="61"/>
        <v/>
      </c>
      <c r="M529" s="17" t="str">
        <f>IF(S528="","",IF(OR(M528&gt;=nper,ROUND(S528,2)&lt;=0),"",M528+1))</f>
        <v/>
      </c>
      <c r="N529" s="18" t="str">
        <f>IF(M529="","",IF(OR(periods_per_year=26,periods_per_year=52),IF(periods_per_year=26,IF(M529=1,fpdate,N528+14),IF(periods_per_year=52,IF(M529=1,fpdate,N528+7),"n/a")),IF(periods_per_year=24,DATE(YEAR(fpdate),MONTH(fpdate)+(M529-1)/2+IF(AND(DAY(fpdate)&gt;=15,MOD(M529,2)=0),1,0),IF(MOD(M529,2)=0,IF(DAY(fpdate)&gt;=15,DAY(fpdate)-14,DAY(fpdate)+14),DAY(fpdate))),IF(DAY(DATE(YEAR(fpdate),MONTH(fpdate)+M529-1,DAY(fpdate)))&lt;&gt;DAY(fpdate),DATE(YEAR(fpdate),MONTH(fpdate)+M529,0),DATE(YEAR(fpdate),MONTH(fpdate)+M529-1,DAY(fpdate))))))</f>
        <v/>
      </c>
      <c r="O529" s="19" t="str">
        <f>IF(M529="","",IF(variable,IF(M529&lt;MortgageCalculator!$I$18*periods_per_year,start_rate,IF(MortgageCalculator!$I$22&gt;=0,MIN(MortgageCalculator!$I$19,start_rate+MortgageCalculator!$I$22*ROUNDUP((M529-MortgageCalculator!$I$18*periods_per_year)/MortgageCalculator!$I$21,0)),MAX(MortgageCalculator!$I$20,start_rate+MortgageCalculator!$I$22*ROUNDUP((M529-MortgageCalculator!$I$18*periods_per_year)/MortgageCalculator!$I$21,0)))),start_rate))</f>
        <v/>
      </c>
      <c r="P529" s="20" t="str">
        <f>IF(M529="","",ROUND((((1+O529/CP)^(CP/periods_per_year))-1)*S528,2))</f>
        <v/>
      </c>
      <c r="Q529" s="20" t="str">
        <f>IF(M529="","",IF(M529=nper,S528+P529,MIN(S528+P529,IF(O529=O528,Q528,ROUND(-PMT(((1+O529/CP)^(CP/periods_per_year))-1,nper-M529+1,S528),2)))))</f>
        <v/>
      </c>
      <c r="R529" s="20" t="str">
        <f t="shared" si="62"/>
        <v/>
      </c>
      <c r="S529" s="20" t="str">
        <f t="shared" si="63"/>
        <v/>
      </c>
    </row>
    <row r="530" spans="1:19" x14ac:dyDescent="0.2">
      <c r="A530" s="10" t="str">
        <f t="shared" si="56"/>
        <v/>
      </c>
      <c r="B530" s="11" t="str">
        <f t="shared" si="57"/>
        <v/>
      </c>
      <c r="C530" s="15" t="str">
        <f t="shared" si="58"/>
        <v/>
      </c>
      <c r="D530" s="12" t="str">
        <f>IF(A530="","",IF(variable,IF(OR(A530=1,A530&lt;$I$18*periods_per_year),start_rate,MIN($I$19,IF(MOD(A530-1,$I$21)=0,MAX($I$20,D529+$I$22),D529))),start_rate))</f>
        <v/>
      </c>
      <c r="E530" s="13" t="str">
        <f t="shared" si="59"/>
        <v/>
      </c>
      <c r="F530" s="13" t="str">
        <f>IF(A530="","",IF(A530=nper,J529+E530,MIN(J529+E530,IF(D530=D529,F529,IF($E$8="Acc Bi-Weekly",ROUND((-PMT(((1+D530/CP)^(CP/12))-1,(nper-A530+1)*12/26,J529))/2,2),IF($E$8="Acc Weekly",ROUND((-PMT(((1+D530/CP)^(CP/12))-1,(nper-A530+1)*12/52,J529))/4,2),ROUND(-PMT(((1+D530/CP)^(CP/periods_per_year))-1,nper-A530+1,J529),2)))))))</f>
        <v/>
      </c>
      <c r="G530" s="13" t="str">
        <f>IF(OR(A530="",A530&lt;$X$2),"",IF(J529&lt;=F530,0,IF(IF(AND(A530&gt;=$X$2,MOD(A530-$X$2,int)=0),$X$3,0)+F530&gt;=J529+E530,J529+E530-F530,IF(AND(A530&gt;=$X$2,MOD(A530-$X$2,int)=0),$X$3,0)+IF(IF(AND(A530&gt;=$X$2,MOD(A530-$X$2,int)=0),$X$3,0)+IF(MOD(A530-$X$6,periods_per_year)=0,$X$5,0)+F530&lt;J529+E530,IF(MOD(A530-$X$6,periods_per_year)=0,$X$5,0),J529+E530-IF(AND(A530&gt;=$X$2,MOD(A530-$X$2,int)=0),$X$3,0)-F530))))</f>
        <v/>
      </c>
      <c r="H530" s="14"/>
      <c r="I530" s="13" t="str">
        <f t="shared" si="60"/>
        <v/>
      </c>
      <c r="J530" s="13" t="str">
        <f t="shared" si="61"/>
        <v/>
      </c>
      <c r="M530" s="17" t="str">
        <f>IF(S529="","",IF(OR(M529&gt;=nper,ROUND(S529,2)&lt;=0),"",M529+1))</f>
        <v/>
      </c>
      <c r="N530" s="18" t="str">
        <f>IF(M530="","",IF(OR(periods_per_year=26,periods_per_year=52),IF(periods_per_year=26,IF(M530=1,fpdate,N529+14),IF(periods_per_year=52,IF(M530=1,fpdate,N529+7),"n/a")),IF(periods_per_year=24,DATE(YEAR(fpdate),MONTH(fpdate)+(M530-1)/2+IF(AND(DAY(fpdate)&gt;=15,MOD(M530,2)=0),1,0),IF(MOD(M530,2)=0,IF(DAY(fpdate)&gt;=15,DAY(fpdate)-14,DAY(fpdate)+14),DAY(fpdate))),IF(DAY(DATE(YEAR(fpdate),MONTH(fpdate)+M530-1,DAY(fpdate)))&lt;&gt;DAY(fpdate),DATE(YEAR(fpdate),MONTH(fpdate)+M530,0),DATE(YEAR(fpdate),MONTH(fpdate)+M530-1,DAY(fpdate))))))</f>
        <v/>
      </c>
      <c r="O530" s="19" t="str">
        <f>IF(M530="","",IF(variable,IF(M530&lt;MortgageCalculator!$I$18*periods_per_year,start_rate,IF(MortgageCalculator!$I$22&gt;=0,MIN(MortgageCalculator!$I$19,start_rate+MortgageCalculator!$I$22*ROUNDUP((M530-MortgageCalculator!$I$18*periods_per_year)/MortgageCalculator!$I$21,0)),MAX(MortgageCalculator!$I$20,start_rate+MortgageCalculator!$I$22*ROUNDUP((M530-MortgageCalculator!$I$18*periods_per_year)/MortgageCalculator!$I$21,0)))),start_rate))</f>
        <v/>
      </c>
      <c r="P530" s="20" t="str">
        <f>IF(M530="","",ROUND((((1+O530/CP)^(CP/periods_per_year))-1)*S529,2))</f>
        <v/>
      </c>
      <c r="Q530" s="20" t="str">
        <f>IF(M530="","",IF(M530=nper,S529+P530,MIN(S529+P530,IF(O530=O529,Q529,ROUND(-PMT(((1+O530/CP)^(CP/periods_per_year))-1,nper-M530+1,S529),2)))))</f>
        <v/>
      </c>
      <c r="R530" s="20" t="str">
        <f t="shared" si="62"/>
        <v/>
      </c>
      <c r="S530" s="20" t="str">
        <f t="shared" si="63"/>
        <v/>
      </c>
    </row>
    <row r="531" spans="1:19" x14ac:dyDescent="0.2">
      <c r="A531" s="10" t="str">
        <f t="shared" si="56"/>
        <v/>
      </c>
      <c r="B531" s="11" t="str">
        <f t="shared" si="57"/>
        <v/>
      </c>
      <c r="C531" s="15" t="str">
        <f t="shared" si="58"/>
        <v/>
      </c>
      <c r="D531" s="12" t="str">
        <f>IF(A531="","",IF(variable,IF(OR(A531=1,A531&lt;$I$18*periods_per_year),start_rate,MIN($I$19,IF(MOD(A531-1,$I$21)=0,MAX($I$20,D530+$I$22),D530))),start_rate))</f>
        <v/>
      </c>
      <c r="E531" s="13" t="str">
        <f t="shared" si="59"/>
        <v/>
      </c>
      <c r="F531" s="13" t="str">
        <f>IF(A531="","",IF(A531=nper,J530+E531,MIN(J530+E531,IF(D531=D530,F530,IF($E$8="Acc Bi-Weekly",ROUND((-PMT(((1+D531/CP)^(CP/12))-1,(nper-A531+1)*12/26,J530))/2,2),IF($E$8="Acc Weekly",ROUND((-PMT(((1+D531/CP)^(CP/12))-1,(nper-A531+1)*12/52,J530))/4,2),ROUND(-PMT(((1+D531/CP)^(CP/periods_per_year))-1,nper-A531+1,J530),2)))))))</f>
        <v/>
      </c>
      <c r="G531" s="13" t="str">
        <f>IF(OR(A531="",A531&lt;$X$2),"",IF(J530&lt;=F531,0,IF(IF(AND(A531&gt;=$X$2,MOD(A531-$X$2,int)=0),$X$3,0)+F531&gt;=J530+E531,J530+E531-F531,IF(AND(A531&gt;=$X$2,MOD(A531-$X$2,int)=0),$X$3,0)+IF(IF(AND(A531&gt;=$X$2,MOD(A531-$X$2,int)=0),$X$3,0)+IF(MOD(A531-$X$6,periods_per_year)=0,$X$5,0)+F531&lt;J530+E531,IF(MOD(A531-$X$6,periods_per_year)=0,$X$5,0),J530+E531-IF(AND(A531&gt;=$X$2,MOD(A531-$X$2,int)=0),$X$3,0)-F531))))</f>
        <v/>
      </c>
      <c r="H531" s="14"/>
      <c r="I531" s="13" t="str">
        <f t="shared" si="60"/>
        <v/>
      </c>
      <c r="J531" s="13" t="str">
        <f t="shared" si="61"/>
        <v/>
      </c>
      <c r="M531" s="17" t="str">
        <f>IF(S530="","",IF(OR(M530&gt;=nper,ROUND(S530,2)&lt;=0),"",M530+1))</f>
        <v/>
      </c>
      <c r="N531" s="18" t="str">
        <f>IF(M531="","",IF(OR(periods_per_year=26,periods_per_year=52),IF(periods_per_year=26,IF(M531=1,fpdate,N530+14),IF(periods_per_year=52,IF(M531=1,fpdate,N530+7),"n/a")),IF(periods_per_year=24,DATE(YEAR(fpdate),MONTH(fpdate)+(M531-1)/2+IF(AND(DAY(fpdate)&gt;=15,MOD(M531,2)=0),1,0),IF(MOD(M531,2)=0,IF(DAY(fpdate)&gt;=15,DAY(fpdate)-14,DAY(fpdate)+14),DAY(fpdate))),IF(DAY(DATE(YEAR(fpdate),MONTH(fpdate)+M531-1,DAY(fpdate)))&lt;&gt;DAY(fpdate),DATE(YEAR(fpdate),MONTH(fpdate)+M531,0),DATE(YEAR(fpdate),MONTH(fpdate)+M531-1,DAY(fpdate))))))</f>
        <v/>
      </c>
      <c r="O531" s="19" t="str">
        <f>IF(M531="","",IF(variable,IF(M531&lt;MortgageCalculator!$I$18*periods_per_year,start_rate,IF(MortgageCalculator!$I$22&gt;=0,MIN(MortgageCalculator!$I$19,start_rate+MortgageCalculator!$I$22*ROUNDUP((M531-MortgageCalculator!$I$18*periods_per_year)/MortgageCalculator!$I$21,0)),MAX(MortgageCalculator!$I$20,start_rate+MortgageCalculator!$I$22*ROUNDUP((M531-MortgageCalculator!$I$18*periods_per_year)/MortgageCalculator!$I$21,0)))),start_rate))</f>
        <v/>
      </c>
      <c r="P531" s="20" t="str">
        <f>IF(M531="","",ROUND((((1+O531/CP)^(CP/periods_per_year))-1)*S530,2))</f>
        <v/>
      </c>
      <c r="Q531" s="20" t="str">
        <f>IF(M531="","",IF(M531=nper,S530+P531,MIN(S530+P531,IF(O531=O530,Q530,ROUND(-PMT(((1+O531/CP)^(CP/periods_per_year))-1,nper-M531+1,S530),2)))))</f>
        <v/>
      </c>
      <c r="R531" s="20" t="str">
        <f t="shared" si="62"/>
        <v/>
      </c>
      <c r="S531" s="20" t="str">
        <f t="shared" si="63"/>
        <v/>
      </c>
    </row>
    <row r="532" spans="1:19" x14ac:dyDescent="0.2">
      <c r="A532" s="10" t="str">
        <f t="shared" si="56"/>
        <v/>
      </c>
      <c r="B532" s="11" t="str">
        <f t="shared" si="57"/>
        <v/>
      </c>
      <c r="C532" s="15" t="str">
        <f t="shared" si="58"/>
        <v/>
      </c>
      <c r="D532" s="12" t="str">
        <f>IF(A532="","",IF(variable,IF(OR(A532=1,A532&lt;$I$18*periods_per_year),start_rate,MIN($I$19,IF(MOD(A532-1,$I$21)=0,MAX($I$20,D531+$I$22),D531))),start_rate))</f>
        <v/>
      </c>
      <c r="E532" s="13" t="str">
        <f t="shared" si="59"/>
        <v/>
      </c>
      <c r="F532" s="13" t="str">
        <f>IF(A532="","",IF(A532=nper,J531+E532,MIN(J531+E532,IF(D532=D531,F531,IF($E$8="Acc Bi-Weekly",ROUND((-PMT(((1+D532/CP)^(CP/12))-1,(nper-A532+1)*12/26,J531))/2,2),IF($E$8="Acc Weekly",ROUND((-PMT(((1+D532/CP)^(CP/12))-1,(nper-A532+1)*12/52,J531))/4,2),ROUND(-PMT(((1+D532/CP)^(CP/periods_per_year))-1,nper-A532+1,J531),2)))))))</f>
        <v/>
      </c>
      <c r="G532" s="13" t="str">
        <f>IF(OR(A532="",A532&lt;$X$2),"",IF(J531&lt;=F532,0,IF(IF(AND(A532&gt;=$X$2,MOD(A532-$X$2,int)=0),$X$3,0)+F532&gt;=J531+E532,J531+E532-F532,IF(AND(A532&gt;=$X$2,MOD(A532-$X$2,int)=0),$X$3,0)+IF(IF(AND(A532&gt;=$X$2,MOD(A532-$X$2,int)=0),$X$3,0)+IF(MOD(A532-$X$6,periods_per_year)=0,$X$5,0)+F532&lt;J531+E532,IF(MOD(A532-$X$6,periods_per_year)=0,$X$5,0),J531+E532-IF(AND(A532&gt;=$X$2,MOD(A532-$X$2,int)=0),$X$3,0)-F532))))</f>
        <v/>
      </c>
      <c r="H532" s="14"/>
      <c r="I532" s="13" t="str">
        <f t="shared" si="60"/>
        <v/>
      </c>
      <c r="J532" s="13" t="str">
        <f t="shared" si="61"/>
        <v/>
      </c>
      <c r="M532" s="17" t="str">
        <f>IF(S531="","",IF(OR(M531&gt;=nper,ROUND(S531,2)&lt;=0),"",M531+1))</f>
        <v/>
      </c>
      <c r="N532" s="18" t="str">
        <f>IF(M532="","",IF(OR(periods_per_year=26,periods_per_year=52),IF(periods_per_year=26,IF(M532=1,fpdate,N531+14),IF(periods_per_year=52,IF(M532=1,fpdate,N531+7),"n/a")),IF(periods_per_year=24,DATE(YEAR(fpdate),MONTH(fpdate)+(M532-1)/2+IF(AND(DAY(fpdate)&gt;=15,MOD(M532,2)=0),1,0),IF(MOD(M532,2)=0,IF(DAY(fpdate)&gt;=15,DAY(fpdate)-14,DAY(fpdate)+14),DAY(fpdate))),IF(DAY(DATE(YEAR(fpdate),MONTH(fpdate)+M532-1,DAY(fpdate)))&lt;&gt;DAY(fpdate),DATE(YEAR(fpdate),MONTH(fpdate)+M532,0),DATE(YEAR(fpdate),MONTH(fpdate)+M532-1,DAY(fpdate))))))</f>
        <v/>
      </c>
      <c r="O532" s="19" t="str">
        <f>IF(M532="","",IF(variable,IF(M532&lt;MortgageCalculator!$I$18*periods_per_year,start_rate,IF(MortgageCalculator!$I$22&gt;=0,MIN(MortgageCalculator!$I$19,start_rate+MortgageCalculator!$I$22*ROUNDUP((M532-MortgageCalculator!$I$18*periods_per_year)/MortgageCalculator!$I$21,0)),MAX(MortgageCalculator!$I$20,start_rate+MortgageCalculator!$I$22*ROUNDUP((M532-MortgageCalculator!$I$18*periods_per_year)/MortgageCalculator!$I$21,0)))),start_rate))</f>
        <v/>
      </c>
      <c r="P532" s="20" t="str">
        <f>IF(M532="","",ROUND((((1+O532/CP)^(CP/periods_per_year))-1)*S531,2))</f>
        <v/>
      </c>
      <c r="Q532" s="20" t="str">
        <f>IF(M532="","",IF(M532=nper,S531+P532,MIN(S531+P532,IF(O532=O531,Q531,ROUND(-PMT(((1+O532/CP)^(CP/periods_per_year))-1,nper-M532+1,S531),2)))))</f>
        <v/>
      </c>
      <c r="R532" s="20" t="str">
        <f t="shared" si="62"/>
        <v/>
      </c>
      <c r="S532" s="20" t="str">
        <f t="shared" si="63"/>
        <v/>
      </c>
    </row>
    <row r="533" spans="1:19" x14ac:dyDescent="0.2">
      <c r="A533" s="10" t="str">
        <f t="shared" si="56"/>
        <v/>
      </c>
      <c r="B533" s="11" t="str">
        <f t="shared" si="57"/>
        <v/>
      </c>
      <c r="C533" s="15" t="str">
        <f t="shared" si="58"/>
        <v/>
      </c>
      <c r="D533" s="12" t="str">
        <f>IF(A533="","",IF(variable,IF(OR(A533=1,A533&lt;$I$18*periods_per_year),start_rate,MIN($I$19,IF(MOD(A533-1,$I$21)=0,MAX($I$20,D532+$I$22),D532))),start_rate))</f>
        <v/>
      </c>
      <c r="E533" s="13" t="str">
        <f t="shared" si="59"/>
        <v/>
      </c>
      <c r="F533" s="13" t="str">
        <f>IF(A533="","",IF(A533=nper,J532+E533,MIN(J532+E533,IF(D533=D532,F532,IF($E$8="Acc Bi-Weekly",ROUND((-PMT(((1+D533/CP)^(CP/12))-1,(nper-A533+1)*12/26,J532))/2,2),IF($E$8="Acc Weekly",ROUND((-PMT(((1+D533/CP)^(CP/12))-1,(nper-A533+1)*12/52,J532))/4,2),ROUND(-PMT(((1+D533/CP)^(CP/periods_per_year))-1,nper-A533+1,J532),2)))))))</f>
        <v/>
      </c>
      <c r="G533" s="13" t="str">
        <f>IF(OR(A533="",A533&lt;$X$2),"",IF(J532&lt;=F533,0,IF(IF(AND(A533&gt;=$X$2,MOD(A533-$X$2,int)=0),$X$3,0)+F533&gt;=J532+E533,J532+E533-F533,IF(AND(A533&gt;=$X$2,MOD(A533-$X$2,int)=0),$X$3,0)+IF(IF(AND(A533&gt;=$X$2,MOD(A533-$X$2,int)=0),$X$3,0)+IF(MOD(A533-$X$6,periods_per_year)=0,$X$5,0)+F533&lt;J532+E533,IF(MOD(A533-$X$6,periods_per_year)=0,$X$5,0),J532+E533-IF(AND(A533&gt;=$X$2,MOD(A533-$X$2,int)=0),$X$3,0)-F533))))</f>
        <v/>
      </c>
      <c r="H533" s="14"/>
      <c r="I533" s="13" t="str">
        <f t="shared" si="60"/>
        <v/>
      </c>
      <c r="J533" s="13" t="str">
        <f t="shared" si="61"/>
        <v/>
      </c>
      <c r="M533" s="17" t="str">
        <f>IF(S532="","",IF(OR(M532&gt;=nper,ROUND(S532,2)&lt;=0),"",M532+1))</f>
        <v/>
      </c>
      <c r="N533" s="18" t="str">
        <f>IF(M533="","",IF(OR(periods_per_year=26,periods_per_year=52),IF(periods_per_year=26,IF(M533=1,fpdate,N532+14),IF(periods_per_year=52,IF(M533=1,fpdate,N532+7),"n/a")),IF(periods_per_year=24,DATE(YEAR(fpdate),MONTH(fpdate)+(M533-1)/2+IF(AND(DAY(fpdate)&gt;=15,MOD(M533,2)=0),1,0),IF(MOD(M533,2)=0,IF(DAY(fpdate)&gt;=15,DAY(fpdate)-14,DAY(fpdate)+14),DAY(fpdate))),IF(DAY(DATE(YEAR(fpdate),MONTH(fpdate)+M533-1,DAY(fpdate)))&lt;&gt;DAY(fpdate),DATE(YEAR(fpdate),MONTH(fpdate)+M533,0),DATE(YEAR(fpdate),MONTH(fpdate)+M533-1,DAY(fpdate))))))</f>
        <v/>
      </c>
      <c r="O533" s="19" t="str">
        <f>IF(M533="","",IF(variable,IF(M533&lt;MortgageCalculator!$I$18*periods_per_year,start_rate,IF(MortgageCalculator!$I$22&gt;=0,MIN(MortgageCalculator!$I$19,start_rate+MortgageCalculator!$I$22*ROUNDUP((M533-MortgageCalculator!$I$18*periods_per_year)/MortgageCalculator!$I$21,0)),MAX(MortgageCalculator!$I$20,start_rate+MortgageCalculator!$I$22*ROUNDUP((M533-MortgageCalculator!$I$18*periods_per_year)/MortgageCalculator!$I$21,0)))),start_rate))</f>
        <v/>
      </c>
      <c r="P533" s="20" t="str">
        <f>IF(M533="","",ROUND((((1+O533/CP)^(CP/periods_per_year))-1)*S532,2))</f>
        <v/>
      </c>
      <c r="Q533" s="20" t="str">
        <f>IF(M533="","",IF(M533=nper,S532+P533,MIN(S532+P533,IF(O533=O532,Q532,ROUND(-PMT(((1+O533/CP)^(CP/periods_per_year))-1,nper-M533+1,S532),2)))))</f>
        <v/>
      </c>
      <c r="R533" s="20" t="str">
        <f t="shared" si="62"/>
        <v/>
      </c>
      <c r="S533" s="20" t="str">
        <f t="shared" si="63"/>
        <v/>
      </c>
    </row>
    <row r="534" spans="1:19" x14ac:dyDescent="0.2">
      <c r="A534" s="10" t="str">
        <f t="shared" si="56"/>
        <v/>
      </c>
      <c r="B534" s="11" t="str">
        <f t="shared" si="57"/>
        <v/>
      </c>
      <c r="C534" s="15" t="str">
        <f t="shared" si="58"/>
        <v/>
      </c>
      <c r="D534" s="12" t="str">
        <f>IF(A534="","",IF(variable,IF(OR(A534=1,A534&lt;$I$18*periods_per_year),start_rate,MIN($I$19,IF(MOD(A534-1,$I$21)=0,MAX($I$20,D533+$I$22),D533))),start_rate))</f>
        <v/>
      </c>
      <c r="E534" s="13" t="str">
        <f t="shared" si="59"/>
        <v/>
      </c>
      <c r="F534" s="13" t="str">
        <f>IF(A534="","",IF(A534=nper,J533+E534,MIN(J533+E534,IF(D534=D533,F533,IF($E$8="Acc Bi-Weekly",ROUND((-PMT(((1+D534/CP)^(CP/12))-1,(nper-A534+1)*12/26,J533))/2,2),IF($E$8="Acc Weekly",ROUND((-PMT(((1+D534/CP)^(CP/12))-1,(nper-A534+1)*12/52,J533))/4,2),ROUND(-PMT(((1+D534/CP)^(CP/periods_per_year))-1,nper-A534+1,J533),2)))))))</f>
        <v/>
      </c>
      <c r="G534" s="13" t="str">
        <f>IF(OR(A534="",A534&lt;$X$2),"",IF(J533&lt;=F534,0,IF(IF(AND(A534&gt;=$X$2,MOD(A534-$X$2,int)=0),$X$3,0)+F534&gt;=J533+E534,J533+E534-F534,IF(AND(A534&gt;=$X$2,MOD(A534-$X$2,int)=0),$X$3,0)+IF(IF(AND(A534&gt;=$X$2,MOD(A534-$X$2,int)=0),$X$3,0)+IF(MOD(A534-$X$6,periods_per_year)=0,$X$5,0)+F534&lt;J533+E534,IF(MOD(A534-$X$6,periods_per_year)=0,$X$5,0),J533+E534-IF(AND(A534&gt;=$X$2,MOD(A534-$X$2,int)=0),$X$3,0)-F534))))</f>
        <v/>
      </c>
      <c r="H534" s="14"/>
      <c r="I534" s="13" t="str">
        <f t="shared" si="60"/>
        <v/>
      </c>
      <c r="J534" s="13" t="str">
        <f t="shared" si="61"/>
        <v/>
      </c>
      <c r="M534" s="17" t="str">
        <f>IF(S533="","",IF(OR(M533&gt;=nper,ROUND(S533,2)&lt;=0),"",M533+1))</f>
        <v/>
      </c>
      <c r="N534" s="18" t="str">
        <f>IF(M534="","",IF(OR(periods_per_year=26,periods_per_year=52),IF(periods_per_year=26,IF(M534=1,fpdate,N533+14),IF(periods_per_year=52,IF(M534=1,fpdate,N533+7),"n/a")),IF(periods_per_year=24,DATE(YEAR(fpdate),MONTH(fpdate)+(M534-1)/2+IF(AND(DAY(fpdate)&gt;=15,MOD(M534,2)=0),1,0),IF(MOD(M534,2)=0,IF(DAY(fpdate)&gt;=15,DAY(fpdate)-14,DAY(fpdate)+14),DAY(fpdate))),IF(DAY(DATE(YEAR(fpdate),MONTH(fpdate)+M534-1,DAY(fpdate)))&lt;&gt;DAY(fpdate),DATE(YEAR(fpdate),MONTH(fpdate)+M534,0),DATE(YEAR(fpdate),MONTH(fpdate)+M534-1,DAY(fpdate))))))</f>
        <v/>
      </c>
      <c r="O534" s="19" t="str">
        <f>IF(M534="","",IF(variable,IF(M534&lt;MortgageCalculator!$I$18*periods_per_year,start_rate,IF(MortgageCalculator!$I$22&gt;=0,MIN(MortgageCalculator!$I$19,start_rate+MortgageCalculator!$I$22*ROUNDUP((M534-MortgageCalculator!$I$18*periods_per_year)/MortgageCalculator!$I$21,0)),MAX(MortgageCalculator!$I$20,start_rate+MortgageCalculator!$I$22*ROUNDUP((M534-MortgageCalculator!$I$18*periods_per_year)/MortgageCalculator!$I$21,0)))),start_rate))</f>
        <v/>
      </c>
      <c r="P534" s="20" t="str">
        <f>IF(M534="","",ROUND((((1+O534/CP)^(CP/periods_per_year))-1)*S533,2))</f>
        <v/>
      </c>
      <c r="Q534" s="20" t="str">
        <f>IF(M534="","",IF(M534=nper,S533+P534,MIN(S533+P534,IF(O534=O533,Q533,ROUND(-PMT(((1+O534/CP)^(CP/periods_per_year))-1,nper-M534+1,S533),2)))))</f>
        <v/>
      </c>
      <c r="R534" s="20" t="str">
        <f t="shared" si="62"/>
        <v/>
      </c>
      <c r="S534" s="20" t="str">
        <f t="shared" si="63"/>
        <v/>
      </c>
    </row>
    <row r="535" spans="1:19" x14ac:dyDescent="0.2">
      <c r="A535" s="10" t="str">
        <f t="shared" si="56"/>
        <v/>
      </c>
      <c r="B535" s="11" t="str">
        <f t="shared" si="57"/>
        <v/>
      </c>
      <c r="C535" s="15" t="str">
        <f t="shared" si="58"/>
        <v/>
      </c>
      <c r="D535" s="12" t="str">
        <f>IF(A535="","",IF(variable,IF(OR(A535=1,A535&lt;$I$18*periods_per_year),start_rate,MIN($I$19,IF(MOD(A535-1,$I$21)=0,MAX($I$20,D534+$I$22),D534))),start_rate))</f>
        <v/>
      </c>
      <c r="E535" s="13" t="str">
        <f t="shared" si="59"/>
        <v/>
      </c>
      <c r="F535" s="13" t="str">
        <f>IF(A535="","",IF(A535=nper,J534+E535,MIN(J534+E535,IF(D535=D534,F534,IF($E$8="Acc Bi-Weekly",ROUND((-PMT(((1+D535/CP)^(CP/12))-1,(nper-A535+1)*12/26,J534))/2,2),IF($E$8="Acc Weekly",ROUND((-PMT(((1+D535/CP)^(CP/12))-1,(nper-A535+1)*12/52,J534))/4,2),ROUND(-PMT(((1+D535/CP)^(CP/periods_per_year))-1,nper-A535+1,J534),2)))))))</f>
        <v/>
      </c>
      <c r="G535" s="13" t="str">
        <f>IF(OR(A535="",A535&lt;$X$2),"",IF(J534&lt;=F535,0,IF(IF(AND(A535&gt;=$X$2,MOD(A535-$X$2,int)=0),$X$3,0)+F535&gt;=J534+E535,J534+E535-F535,IF(AND(A535&gt;=$X$2,MOD(A535-$X$2,int)=0),$X$3,0)+IF(IF(AND(A535&gt;=$X$2,MOD(A535-$X$2,int)=0),$X$3,0)+IF(MOD(A535-$X$6,periods_per_year)=0,$X$5,0)+F535&lt;J534+E535,IF(MOD(A535-$X$6,periods_per_year)=0,$X$5,0),J534+E535-IF(AND(A535&gt;=$X$2,MOD(A535-$X$2,int)=0),$X$3,0)-F535))))</f>
        <v/>
      </c>
      <c r="H535" s="14"/>
      <c r="I535" s="13" t="str">
        <f t="shared" si="60"/>
        <v/>
      </c>
      <c r="J535" s="13" t="str">
        <f t="shared" si="61"/>
        <v/>
      </c>
      <c r="M535" s="17" t="str">
        <f>IF(S534="","",IF(OR(M534&gt;=nper,ROUND(S534,2)&lt;=0),"",M534+1))</f>
        <v/>
      </c>
      <c r="N535" s="18" t="str">
        <f>IF(M535="","",IF(OR(periods_per_year=26,periods_per_year=52),IF(periods_per_year=26,IF(M535=1,fpdate,N534+14),IF(periods_per_year=52,IF(M535=1,fpdate,N534+7),"n/a")),IF(periods_per_year=24,DATE(YEAR(fpdate),MONTH(fpdate)+(M535-1)/2+IF(AND(DAY(fpdate)&gt;=15,MOD(M535,2)=0),1,0),IF(MOD(M535,2)=0,IF(DAY(fpdate)&gt;=15,DAY(fpdate)-14,DAY(fpdate)+14),DAY(fpdate))),IF(DAY(DATE(YEAR(fpdate),MONTH(fpdate)+M535-1,DAY(fpdate)))&lt;&gt;DAY(fpdate),DATE(YEAR(fpdate),MONTH(fpdate)+M535,0),DATE(YEAR(fpdate),MONTH(fpdate)+M535-1,DAY(fpdate))))))</f>
        <v/>
      </c>
      <c r="O535" s="19" t="str">
        <f>IF(M535="","",IF(variable,IF(M535&lt;MortgageCalculator!$I$18*periods_per_year,start_rate,IF(MortgageCalculator!$I$22&gt;=0,MIN(MortgageCalculator!$I$19,start_rate+MortgageCalculator!$I$22*ROUNDUP((M535-MortgageCalculator!$I$18*periods_per_year)/MortgageCalculator!$I$21,0)),MAX(MortgageCalculator!$I$20,start_rate+MortgageCalculator!$I$22*ROUNDUP((M535-MortgageCalculator!$I$18*periods_per_year)/MortgageCalculator!$I$21,0)))),start_rate))</f>
        <v/>
      </c>
      <c r="P535" s="20" t="str">
        <f>IF(M535="","",ROUND((((1+O535/CP)^(CP/periods_per_year))-1)*S534,2))</f>
        <v/>
      </c>
      <c r="Q535" s="20" t="str">
        <f>IF(M535="","",IF(M535=nper,S534+P535,MIN(S534+P535,IF(O535=O534,Q534,ROUND(-PMT(((1+O535/CP)^(CP/periods_per_year))-1,nper-M535+1,S534),2)))))</f>
        <v/>
      </c>
      <c r="R535" s="20" t="str">
        <f t="shared" si="62"/>
        <v/>
      </c>
      <c r="S535" s="20" t="str">
        <f t="shared" si="63"/>
        <v/>
      </c>
    </row>
    <row r="536" spans="1:19" x14ac:dyDescent="0.2">
      <c r="A536" s="10" t="str">
        <f t="shared" si="56"/>
        <v/>
      </c>
      <c r="B536" s="11" t="str">
        <f t="shared" si="57"/>
        <v/>
      </c>
      <c r="C536" s="15" t="str">
        <f t="shared" si="58"/>
        <v/>
      </c>
      <c r="D536" s="12" t="str">
        <f>IF(A536="","",IF(variable,IF(OR(A536=1,A536&lt;$I$18*periods_per_year),start_rate,MIN($I$19,IF(MOD(A536-1,$I$21)=0,MAX($I$20,D535+$I$22),D535))),start_rate))</f>
        <v/>
      </c>
      <c r="E536" s="13" t="str">
        <f t="shared" si="59"/>
        <v/>
      </c>
      <c r="F536" s="13" t="str">
        <f>IF(A536="","",IF(A536=nper,J535+E536,MIN(J535+E536,IF(D536=D535,F535,IF($E$8="Acc Bi-Weekly",ROUND((-PMT(((1+D536/CP)^(CP/12))-1,(nper-A536+1)*12/26,J535))/2,2),IF($E$8="Acc Weekly",ROUND((-PMT(((1+D536/CP)^(CP/12))-1,(nper-A536+1)*12/52,J535))/4,2),ROUND(-PMT(((1+D536/CP)^(CP/periods_per_year))-1,nper-A536+1,J535),2)))))))</f>
        <v/>
      </c>
      <c r="G536" s="13" t="str">
        <f>IF(OR(A536="",A536&lt;$X$2),"",IF(J535&lt;=F536,0,IF(IF(AND(A536&gt;=$X$2,MOD(A536-$X$2,int)=0),$X$3,0)+F536&gt;=J535+E536,J535+E536-F536,IF(AND(A536&gt;=$X$2,MOD(A536-$X$2,int)=0),$X$3,0)+IF(IF(AND(A536&gt;=$X$2,MOD(A536-$X$2,int)=0),$X$3,0)+IF(MOD(A536-$X$6,periods_per_year)=0,$X$5,0)+F536&lt;J535+E536,IF(MOD(A536-$X$6,periods_per_year)=0,$X$5,0),J535+E536-IF(AND(A536&gt;=$X$2,MOD(A536-$X$2,int)=0),$X$3,0)-F536))))</f>
        <v/>
      </c>
      <c r="H536" s="14"/>
      <c r="I536" s="13" t="str">
        <f t="shared" si="60"/>
        <v/>
      </c>
      <c r="J536" s="13" t="str">
        <f t="shared" si="61"/>
        <v/>
      </c>
      <c r="M536" s="17" t="str">
        <f>IF(S535="","",IF(OR(M535&gt;=nper,ROUND(S535,2)&lt;=0),"",M535+1))</f>
        <v/>
      </c>
      <c r="N536" s="18" t="str">
        <f>IF(M536="","",IF(OR(periods_per_year=26,periods_per_year=52),IF(periods_per_year=26,IF(M536=1,fpdate,N535+14),IF(periods_per_year=52,IF(M536=1,fpdate,N535+7),"n/a")),IF(periods_per_year=24,DATE(YEAR(fpdate),MONTH(fpdate)+(M536-1)/2+IF(AND(DAY(fpdate)&gt;=15,MOD(M536,2)=0),1,0),IF(MOD(M536,2)=0,IF(DAY(fpdate)&gt;=15,DAY(fpdate)-14,DAY(fpdate)+14),DAY(fpdate))),IF(DAY(DATE(YEAR(fpdate),MONTH(fpdate)+M536-1,DAY(fpdate)))&lt;&gt;DAY(fpdate),DATE(YEAR(fpdate),MONTH(fpdate)+M536,0),DATE(YEAR(fpdate),MONTH(fpdate)+M536-1,DAY(fpdate))))))</f>
        <v/>
      </c>
      <c r="O536" s="19" t="str">
        <f>IF(M536="","",IF(variable,IF(M536&lt;MortgageCalculator!$I$18*periods_per_year,start_rate,IF(MortgageCalculator!$I$22&gt;=0,MIN(MortgageCalculator!$I$19,start_rate+MortgageCalculator!$I$22*ROUNDUP((M536-MortgageCalculator!$I$18*periods_per_year)/MortgageCalculator!$I$21,0)),MAX(MortgageCalculator!$I$20,start_rate+MortgageCalculator!$I$22*ROUNDUP((M536-MortgageCalculator!$I$18*periods_per_year)/MortgageCalculator!$I$21,0)))),start_rate))</f>
        <v/>
      </c>
      <c r="P536" s="20" t="str">
        <f>IF(M536="","",ROUND((((1+O536/CP)^(CP/periods_per_year))-1)*S535,2))</f>
        <v/>
      </c>
      <c r="Q536" s="20" t="str">
        <f>IF(M536="","",IF(M536=nper,S535+P536,MIN(S535+P536,IF(O536=O535,Q535,ROUND(-PMT(((1+O536/CP)^(CP/periods_per_year))-1,nper-M536+1,S535),2)))))</f>
        <v/>
      </c>
      <c r="R536" s="20" t="str">
        <f t="shared" si="62"/>
        <v/>
      </c>
      <c r="S536" s="20" t="str">
        <f t="shared" si="63"/>
        <v/>
      </c>
    </row>
    <row r="537" spans="1:19" x14ac:dyDescent="0.2">
      <c r="A537" s="10" t="str">
        <f t="shared" si="56"/>
        <v/>
      </c>
      <c r="B537" s="11" t="str">
        <f t="shared" si="57"/>
        <v/>
      </c>
      <c r="C537" s="15" t="str">
        <f t="shared" si="58"/>
        <v/>
      </c>
      <c r="D537" s="12" t="str">
        <f>IF(A537="","",IF(variable,IF(OR(A537=1,A537&lt;$I$18*periods_per_year),start_rate,MIN($I$19,IF(MOD(A537-1,$I$21)=0,MAX($I$20,D536+$I$22),D536))),start_rate))</f>
        <v/>
      </c>
      <c r="E537" s="13" t="str">
        <f t="shared" si="59"/>
        <v/>
      </c>
      <c r="F537" s="13" t="str">
        <f>IF(A537="","",IF(A537=nper,J536+E537,MIN(J536+E537,IF(D537=D536,F536,IF($E$8="Acc Bi-Weekly",ROUND((-PMT(((1+D537/CP)^(CP/12))-1,(nper-A537+1)*12/26,J536))/2,2),IF($E$8="Acc Weekly",ROUND((-PMT(((1+D537/CP)^(CP/12))-1,(nper-A537+1)*12/52,J536))/4,2),ROUND(-PMT(((1+D537/CP)^(CP/periods_per_year))-1,nper-A537+1,J536),2)))))))</f>
        <v/>
      </c>
      <c r="G537" s="13" t="str">
        <f>IF(OR(A537="",A537&lt;$X$2),"",IF(J536&lt;=F537,0,IF(IF(AND(A537&gt;=$X$2,MOD(A537-$X$2,int)=0),$X$3,0)+F537&gt;=J536+E537,J536+E537-F537,IF(AND(A537&gt;=$X$2,MOD(A537-$X$2,int)=0),$X$3,0)+IF(IF(AND(A537&gt;=$X$2,MOD(A537-$X$2,int)=0),$X$3,0)+IF(MOD(A537-$X$6,periods_per_year)=0,$X$5,0)+F537&lt;J536+E537,IF(MOD(A537-$X$6,periods_per_year)=0,$X$5,0),J536+E537-IF(AND(A537&gt;=$X$2,MOD(A537-$X$2,int)=0),$X$3,0)-F537))))</f>
        <v/>
      </c>
      <c r="H537" s="14"/>
      <c r="I537" s="13" t="str">
        <f t="shared" si="60"/>
        <v/>
      </c>
      <c r="J537" s="13" t="str">
        <f t="shared" si="61"/>
        <v/>
      </c>
      <c r="M537" s="17" t="str">
        <f>IF(S536="","",IF(OR(M536&gt;=nper,ROUND(S536,2)&lt;=0),"",M536+1))</f>
        <v/>
      </c>
      <c r="N537" s="18" t="str">
        <f>IF(M537="","",IF(OR(periods_per_year=26,periods_per_year=52),IF(periods_per_year=26,IF(M537=1,fpdate,N536+14),IF(periods_per_year=52,IF(M537=1,fpdate,N536+7),"n/a")),IF(periods_per_year=24,DATE(YEAR(fpdate),MONTH(fpdate)+(M537-1)/2+IF(AND(DAY(fpdate)&gt;=15,MOD(M537,2)=0),1,0),IF(MOD(M537,2)=0,IF(DAY(fpdate)&gt;=15,DAY(fpdate)-14,DAY(fpdate)+14),DAY(fpdate))),IF(DAY(DATE(YEAR(fpdate),MONTH(fpdate)+M537-1,DAY(fpdate)))&lt;&gt;DAY(fpdate),DATE(YEAR(fpdate),MONTH(fpdate)+M537,0),DATE(YEAR(fpdate),MONTH(fpdate)+M537-1,DAY(fpdate))))))</f>
        <v/>
      </c>
      <c r="O537" s="19" t="str">
        <f>IF(M537="","",IF(variable,IF(M537&lt;MortgageCalculator!$I$18*periods_per_year,start_rate,IF(MortgageCalculator!$I$22&gt;=0,MIN(MortgageCalculator!$I$19,start_rate+MortgageCalculator!$I$22*ROUNDUP((M537-MortgageCalculator!$I$18*periods_per_year)/MortgageCalculator!$I$21,0)),MAX(MortgageCalculator!$I$20,start_rate+MortgageCalculator!$I$22*ROUNDUP((M537-MortgageCalculator!$I$18*periods_per_year)/MortgageCalculator!$I$21,0)))),start_rate))</f>
        <v/>
      </c>
      <c r="P537" s="20" t="str">
        <f>IF(M537="","",ROUND((((1+O537/CP)^(CP/periods_per_year))-1)*S536,2))</f>
        <v/>
      </c>
      <c r="Q537" s="20" t="str">
        <f>IF(M537="","",IF(M537=nper,S536+P537,MIN(S536+P537,IF(O537=O536,Q536,ROUND(-PMT(((1+O537/CP)^(CP/periods_per_year))-1,nper-M537+1,S536),2)))))</f>
        <v/>
      </c>
      <c r="R537" s="20" t="str">
        <f t="shared" si="62"/>
        <v/>
      </c>
      <c r="S537" s="20" t="str">
        <f t="shared" si="63"/>
        <v/>
      </c>
    </row>
    <row r="538" spans="1:19" x14ac:dyDescent="0.2">
      <c r="A538" s="10" t="str">
        <f t="shared" si="56"/>
        <v/>
      </c>
      <c r="B538" s="11" t="str">
        <f t="shared" si="57"/>
        <v/>
      </c>
      <c r="C538" s="15" t="str">
        <f t="shared" si="58"/>
        <v/>
      </c>
      <c r="D538" s="12" t="str">
        <f>IF(A538="","",IF(variable,IF(OR(A538=1,A538&lt;$I$18*periods_per_year),start_rate,MIN($I$19,IF(MOD(A538-1,$I$21)=0,MAX($I$20,D537+$I$22),D537))),start_rate))</f>
        <v/>
      </c>
      <c r="E538" s="13" t="str">
        <f t="shared" si="59"/>
        <v/>
      </c>
      <c r="F538" s="13" t="str">
        <f>IF(A538="","",IF(A538=nper,J537+E538,MIN(J537+E538,IF(D538=D537,F537,IF($E$8="Acc Bi-Weekly",ROUND((-PMT(((1+D538/CP)^(CP/12))-1,(nper-A538+1)*12/26,J537))/2,2),IF($E$8="Acc Weekly",ROUND((-PMT(((1+D538/CP)^(CP/12))-1,(nper-A538+1)*12/52,J537))/4,2),ROUND(-PMT(((1+D538/CP)^(CP/periods_per_year))-1,nper-A538+1,J537),2)))))))</f>
        <v/>
      </c>
      <c r="G538" s="13" t="str">
        <f>IF(OR(A538="",A538&lt;$X$2),"",IF(J537&lt;=F538,0,IF(IF(AND(A538&gt;=$X$2,MOD(A538-$X$2,int)=0),$X$3,0)+F538&gt;=J537+E538,J537+E538-F538,IF(AND(A538&gt;=$X$2,MOD(A538-$X$2,int)=0),$X$3,0)+IF(IF(AND(A538&gt;=$X$2,MOD(A538-$X$2,int)=0),$X$3,0)+IF(MOD(A538-$X$6,periods_per_year)=0,$X$5,0)+F538&lt;J537+E538,IF(MOD(A538-$X$6,periods_per_year)=0,$X$5,0),J537+E538-IF(AND(A538&gt;=$X$2,MOD(A538-$X$2,int)=0),$X$3,0)-F538))))</f>
        <v/>
      </c>
      <c r="H538" s="14"/>
      <c r="I538" s="13" t="str">
        <f t="shared" si="60"/>
        <v/>
      </c>
      <c r="J538" s="13" t="str">
        <f t="shared" si="61"/>
        <v/>
      </c>
      <c r="M538" s="17" t="str">
        <f>IF(S537="","",IF(OR(M537&gt;=nper,ROUND(S537,2)&lt;=0),"",M537+1))</f>
        <v/>
      </c>
      <c r="N538" s="18" t="str">
        <f>IF(M538="","",IF(OR(periods_per_year=26,periods_per_year=52),IF(periods_per_year=26,IF(M538=1,fpdate,N537+14),IF(periods_per_year=52,IF(M538=1,fpdate,N537+7),"n/a")),IF(periods_per_year=24,DATE(YEAR(fpdate),MONTH(fpdate)+(M538-1)/2+IF(AND(DAY(fpdate)&gt;=15,MOD(M538,2)=0),1,0),IF(MOD(M538,2)=0,IF(DAY(fpdate)&gt;=15,DAY(fpdate)-14,DAY(fpdate)+14),DAY(fpdate))),IF(DAY(DATE(YEAR(fpdate),MONTH(fpdate)+M538-1,DAY(fpdate)))&lt;&gt;DAY(fpdate),DATE(YEAR(fpdate),MONTH(fpdate)+M538,0),DATE(YEAR(fpdate),MONTH(fpdate)+M538-1,DAY(fpdate))))))</f>
        <v/>
      </c>
      <c r="O538" s="19" t="str">
        <f>IF(M538="","",IF(variable,IF(M538&lt;MortgageCalculator!$I$18*periods_per_year,start_rate,IF(MortgageCalculator!$I$22&gt;=0,MIN(MortgageCalculator!$I$19,start_rate+MortgageCalculator!$I$22*ROUNDUP((M538-MortgageCalculator!$I$18*periods_per_year)/MortgageCalculator!$I$21,0)),MAX(MortgageCalculator!$I$20,start_rate+MortgageCalculator!$I$22*ROUNDUP((M538-MortgageCalculator!$I$18*periods_per_year)/MortgageCalculator!$I$21,0)))),start_rate))</f>
        <v/>
      </c>
      <c r="P538" s="20" t="str">
        <f>IF(M538="","",ROUND((((1+O538/CP)^(CP/periods_per_year))-1)*S537,2))</f>
        <v/>
      </c>
      <c r="Q538" s="20" t="str">
        <f>IF(M538="","",IF(M538=nper,S537+P538,MIN(S537+P538,IF(O538=O537,Q537,ROUND(-PMT(((1+O538/CP)^(CP/periods_per_year))-1,nper-M538+1,S537),2)))))</f>
        <v/>
      </c>
      <c r="R538" s="20" t="str">
        <f t="shared" si="62"/>
        <v/>
      </c>
      <c r="S538" s="20" t="str">
        <f t="shared" si="63"/>
        <v/>
      </c>
    </row>
    <row r="539" spans="1:19" x14ac:dyDescent="0.2">
      <c r="A539" s="10" t="str">
        <f t="shared" si="56"/>
        <v/>
      </c>
      <c r="B539" s="11" t="str">
        <f t="shared" si="57"/>
        <v/>
      </c>
      <c r="C539" s="15" t="str">
        <f t="shared" si="58"/>
        <v/>
      </c>
      <c r="D539" s="12" t="str">
        <f>IF(A539="","",IF(variable,IF(OR(A539=1,A539&lt;$I$18*periods_per_year),start_rate,MIN($I$19,IF(MOD(A539-1,$I$21)=0,MAX($I$20,D538+$I$22),D538))),start_rate))</f>
        <v/>
      </c>
      <c r="E539" s="13" t="str">
        <f t="shared" si="59"/>
        <v/>
      </c>
      <c r="F539" s="13" t="str">
        <f>IF(A539="","",IF(A539=nper,J538+E539,MIN(J538+E539,IF(D539=D538,F538,IF($E$8="Acc Bi-Weekly",ROUND((-PMT(((1+D539/CP)^(CP/12))-1,(nper-A539+1)*12/26,J538))/2,2),IF($E$8="Acc Weekly",ROUND((-PMT(((1+D539/CP)^(CP/12))-1,(nper-A539+1)*12/52,J538))/4,2),ROUND(-PMT(((1+D539/CP)^(CP/periods_per_year))-1,nper-A539+1,J538),2)))))))</f>
        <v/>
      </c>
      <c r="G539" s="13" t="str">
        <f>IF(OR(A539="",A539&lt;$X$2),"",IF(J538&lt;=F539,0,IF(IF(AND(A539&gt;=$X$2,MOD(A539-$X$2,int)=0),$X$3,0)+F539&gt;=J538+E539,J538+E539-F539,IF(AND(A539&gt;=$X$2,MOD(A539-$X$2,int)=0),$X$3,0)+IF(IF(AND(A539&gt;=$X$2,MOD(A539-$X$2,int)=0),$X$3,0)+IF(MOD(A539-$X$6,periods_per_year)=0,$X$5,0)+F539&lt;J538+E539,IF(MOD(A539-$X$6,periods_per_year)=0,$X$5,0),J538+E539-IF(AND(A539&gt;=$X$2,MOD(A539-$X$2,int)=0),$X$3,0)-F539))))</f>
        <v/>
      </c>
      <c r="H539" s="14"/>
      <c r="I539" s="13" t="str">
        <f t="shared" si="60"/>
        <v/>
      </c>
      <c r="J539" s="13" t="str">
        <f t="shared" si="61"/>
        <v/>
      </c>
      <c r="M539" s="17" t="str">
        <f>IF(S538="","",IF(OR(M538&gt;=nper,ROUND(S538,2)&lt;=0),"",M538+1))</f>
        <v/>
      </c>
      <c r="N539" s="18" t="str">
        <f>IF(M539="","",IF(OR(periods_per_year=26,periods_per_year=52),IF(periods_per_year=26,IF(M539=1,fpdate,N538+14),IF(periods_per_year=52,IF(M539=1,fpdate,N538+7),"n/a")),IF(periods_per_year=24,DATE(YEAR(fpdate),MONTH(fpdate)+(M539-1)/2+IF(AND(DAY(fpdate)&gt;=15,MOD(M539,2)=0),1,0),IF(MOD(M539,2)=0,IF(DAY(fpdate)&gt;=15,DAY(fpdate)-14,DAY(fpdate)+14),DAY(fpdate))),IF(DAY(DATE(YEAR(fpdate),MONTH(fpdate)+M539-1,DAY(fpdate)))&lt;&gt;DAY(fpdate),DATE(YEAR(fpdate),MONTH(fpdate)+M539,0),DATE(YEAR(fpdate),MONTH(fpdate)+M539-1,DAY(fpdate))))))</f>
        <v/>
      </c>
      <c r="O539" s="19" t="str">
        <f>IF(M539="","",IF(variable,IF(M539&lt;MortgageCalculator!$I$18*periods_per_year,start_rate,IF(MortgageCalculator!$I$22&gt;=0,MIN(MortgageCalculator!$I$19,start_rate+MortgageCalculator!$I$22*ROUNDUP((M539-MortgageCalculator!$I$18*periods_per_year)/MortgageCalculator!$I$21,0)),MAX(MortgageCalculator!$I$20,start_rate+MortgageCalculator!$I$22*ROUNDUP((M539-MortgageCalculator!$I$18*periods_per_year)/MortgageCalculator!$I$21,0)))),start_rate))</f>
        <v/>
      </c>
      <c r="P539" s="20" t="str">
        <f>IF(M539="","",ROUND((((1+O539/CP)^(CP/periods_per_year))-1)*S538,2))</f>
        <v/>
      </c>
      <c r="Q539" s="20" t="str">
        <f>IF(M539="","",IF(M539=nper,S538+P539,MIN(S538+P539,IF(O539=O538,Q538,ROUND(-PMT(((1+O539/CP)^(CP/periods_per_year))-1,nper-M539+1,S538),2)))))</f>
        <v/>
      </c>
      <c r="R539" s="20" t="str">
        <f t="shared" si="62"/>
        <v/>
      </c>
      <c r="S539" s="20" t="str">
        <f t="shared" si="63"/>
        <v/>
      </c>
    </row>
    <row r="540" spans="1:19" x14ac:dyDescent="0.2">
      <c r="A540" s="10" t="str">
        <f t="shared" si="56"/>
        <v/>
      </c>
      <c r="B540" s="11" t="str">
        <f t="shared" si="57"/>
        <v/>
      </c>
      <c r="C540" s="15" t="str">
        <f t="shared" si="58"/>
        <v/>
      </c>
      <c r="D540" s="12" t="str">
        <f>IF(A540="","",IF(variable,IF(OR(A540=1,A540&lt;$I$18*periods_per_year),start_rate,MIN($I$19,IF(MOD(A540-1,$I$21)=0,MAX($I$20,D539+$I$22),D539))),start_rate))</f>
        <v/>
      </c>
      <c r="E540" s="13" t="str">
        <f t="shared" si="59"/>
        <v/>
      </c>
      <c r="F540" s="13" t="str">
        <f>IF(A540="","",IF(A540=nper,J539+E540,MIN(J539+E540,IF(D540=D539,F539,IF($E$8="Acc Bi-Weekly",ROUND((-PMT(((1+D540/CP)^(CP/12))-1,(nper-A540+1)*12/26,J539))/2,2),IF($E$8="Acc Weekly",ROUND((-PMT(((1+D540/CP)^(CP/12))-1,(nper-A540+1)*12/52,J539))/4,2),ROUND(-PMT(((1+D540/CP)^(CP/periods_per_year))-1,nper-A540+1,J539),2)))))))</f>
        <v/>
      </c>
      <c r="G540" s="13" t="str">
        <f>IF(OR(A540="",A540&lt;$X$2),"",IF(J539&lt;=F540,0,IF(IF(AND(A540&gt;=$X$2,MOD(A540-$X$2,int)=0),$X$3,0)+F540&gt;=J539+E540,J539+E540-F540,IF(AND(A540&gt;=$X$2,MOD(A540-$X$2,int)=0),$X$3,0)+IF(IF(AND(A540&gt;=$X$2,MOD(A540-$X$2,int)=0),$X$3,0)+IF(MOD(A540-$X$6,periods_per_year)=0,$X$5,0)+F540&lt;J539+E540,IF(MOD(A540-$X$6,periods_per_year)=0,$X$5,0),J539+E540-IF(AND(A540&gt;=$X$2,MOD(A540-$X$2,int)=0),$X$3,0)-F540))))</f>
        <v/>
      </c>
      <c r="H540" s="14"/>
      <c r="I540" s="13" t="str">
        <f t="shared" si="60"/>
        <v/>
      </c>
      <c r="J540" s="13" t="str">
        <f t="shared" si="61"/>
        <v/>
      </c>
      <c r="M540" s="17" t="str">
        <f>IF(S539="","",IF(OR(M539&gt;=nper,ROUND(S539,2)&lt;=0),"",M539+1))</f>
        <v/>
      </c>
      <c r="N540" s="18" t="str">
        <f>IF(M540="","",IF(OR(periods_per_year=26,periods_per_year=52),IF(periods_per_year=26,IF(M540=1,fpdate,N539+14),IF(periods_per_year=52,IF(M540=1,fpdate,N539+7),"n/a")),IF(periods_per_year=24,DATE(YEAR(fpdate),MONTH(fpdate)+(M540-1)/2+IF(AND(DAY(fpdate)&gt;=15,MOD(M540,2)=0),1,0),IF(MOD(M540,2)=0,IF(DAY(fpdate)&gt;=15,DAY(fpdate)-14,DAY(fpdate)+14),DAY(fpdate))),IF(DAY(DATE(YEAR(fpdate),MONTH(fpdate)+M540-1,DAY(fpdate)))&lt;&gt;DAY(fpdate),DATE(YEAR(fpdate),MONTH(fpdate)+M540,0),DATE(YEAR(fpdate),MONTH(fpdate)+M540-1,DAY(fpdate))))))</f>
        <v/>
      </c>
      <c r="O540" s="19" t="str">
        <f>IF(M540="","",IF(variable,IF(M540&lt;MortgageCalculator!$I$18*periods_per_year,start_rate,IF(MortgageCalculator!$I$22&gt;=0,MIN(MortgageCalculator!$I$19,start_rate+MortgageCalculator!$I$22*ROUNDUP((M540-MortgageCalculator!$I$18*periods_per_year)/MortgageCalculator!$I$21,0)),MAX(MortgageCalculator!$I$20,start_rate+MortgageCalculator!$I$22*ROUNDUP((M540-MortgageCalculator!$I$18*periods_per_year)/MortgageCalculator!$I$21,0)))),start_rate))</f>
        <v/>
      </c>
      <c r="P540" s="20" t="str">
        <f>IF(M540="","",ROUND((((1+O540/CP)^(CP/periods_per_year))-1)*S539,2))</f>
        <v/>
      </c>
      <c r="Q540" s="20" t="str">
        <f>IF(M540="","",IF(M540=nper,S539+P540,MIN(S539+P540,IF(O540=O539,Q539,ROUND(-PMT(((1+O540/CP)^(CP/periods_per_year))-1,nper-M540+1,S539),2)))))</f>
        <v/>
      </c>
      <c r="R540" s="20" t="str">
        <f t="shared" si="62"/>
        <v/>
      </c>
      <c r="S540" s="20" t="str">
        <f t="shared" si="63"/>
        <v/>
      </c>
    </row>
    <row r="541" spans="1:19" x14ac:dyDescent="0.2">
      <c r="A541" s="10" t="str">
        <f t="shared" si="56"/>
        <v/>
      </c>
      <c r="B541" s="11" t="str">
        <f t="shared" si="57"/>
        <v/>
      </c>
      <c r="C541" s="15" t="str">
        <f t="shared" si="58"/>
        <v/>
      </c>
      <c r="D541" s="12" t="str">
        <f>IF(A541="","",IF(variable,IF(OR(A541=1,A541&lt;$I$18*periods_per_year),start_rate,MIN($I$19,IF(MOD(A541-1,$I$21)=0,MAX($I$20,D540+$I$22),D540))),start_rate))</f>
        <v/>
      </c>
      <c r="E541" s="13" t="str">
        <f t="shared" si="59"/>
        <v/>
      </c>
      <c r="F541" s="13" t="str">
        <f>IF(A541="","",IF(A541=nper,J540+E541,MIN(J540+E541,IF(D541=D540,F540,IF($E$8="Acc Bi-Weekly",ROUND((-PMT(((1+D541/CP)^(CP/12))-1,(nper-A541+1)*12/26,J540))/2,2),IF($E$8="Acc Weekly",ROUND((-PMT(((1+D541/CP)^(CP/12))-1,(nper-A541+1)*12/52,J540))/4,2),ROUND(-PMT(((1+D541/CP)^(CP/periods_per_year))-1,nper-A541+1,J540),2)))))))</f>
        <v/>
      </c>
      <c r="G541" s="13" t="str">
        <f>IF(OR(A541="",A541&lt;$X$2),"",IF(J540&lt;=F541,0,IF(IF(AND(A541&gt;=$X$2,MOD(A541-$X$2,int)=0),$X$3,0)+F541&gt;=J540+E541,J540+E541-F541,IF(AND(A541&gt;=$X$2,MOD(A541-$X$2,int)=0),$X$3,0)+IF(IF(AND(A541&gt;=$X$2,MOD(A541-$X$2,int)=0),$X$3,0)+IF(MOD(A541-$X$6,periods_per_year)=0,$X$5,0)+F541&lt;J540+E541,IF(MOD(A541-$X$6,periods_per_year)=0,$X$5,0),J540+E541-IF(AND(A541&gt;=$X$2,MOD(A541-$X$2,int)=0),$X$3,0)-F541))))</f>
        <v/>
      </c>
      <c r="H541" s="14"/>
      <c r="I541" s="13" t="str">
        <f t="shared" si="60"/>
        <v/>
      </c>
      <c r="J541" s="13" t="str">
        <f t="shared" si="61"/>
        <v/>
      </c>
      <c r="M541" s="17" t="str">
        <f>IF(S540="","",IF(OR(M540&gt;=nper,ROUND(S540,2)&lt;=0),"",M540+1))</f>
        <v/>
      </c>
      <c r="N541" s="18" t="str">
        <f>IF(M541="","",IF(OR(periods_per_year=26,periods_per_year=52),IF(periods_per_year=26,IF(M541=1,fpdate,N540+14),IF(periods_per_year=52,IF(M541=1,fpdate,N540+7),"n/a")),IF(periods_per_year=24,DATE(YEAR(fpdate),MONTH(fpdate)+(M541-1)/2+IF(AND(DAY(fpdate)&gt;=15,MOD(M541,2)=0),1,0),IF(MOD(M541,2)=0,IF(DAY(fpdate)&gt;=15,DAY(fpdate)-14,DAY(fpdate)+14),DAY(fpdate))),IF(DAY(DATE(YEAR(fpdate),MONTH(fpdate)+M541-1,DAY(fpdate)))&lt;&gt;DAY(fpdate),DATE(YEAR(fpdate),MONTH(fpdate)+M541,0),DATE(YEAR(fpdate),MONTH(fpdate)+M541-1,DAY(fpdate))))))</f>
        <v/>
      </c>
      <c r="O541" s="19" t="str">
        <f>IF(M541="","",IF(variable,IF(M541&lt;MortgageCalculator!$I$18*periods_per_year,start_rate,IF(MortgageCalculator!$I$22&gt;=0,MIN(MortgageCalculator!$I$19,start_rate+MortgageCalculator!$I$22*ROUNDUP((M541-MortgageCalculator!$I$18*periods_per_year)/MortgageCalculator!$I$21,0)),MAX(MortgageCalculator!$I$20,start_rate+MortgageCalculator!$I$22*ROUNDUP((M541-MortgageCalculator!$I$18*periods_per_year)/MortgageCalculator!$I$21,0)))),start_rate))</f>
        <v/>
      </c>
      <c r="P541" s="20" t="str">
        <f>IF(M541="","",ROUND((((1+O541/CP)^(CP/periods_per_year))-1)*S540,2))</f>
        <v/>
      </c>
      <c r="Q541" s="20" t="str">
        <f>IF(M541="","",IF(M541=nper,S540+P541,MIN(S540+P541,IF(O541=O540,Q540,ROUND(-PMT(((1+O541/CP)^(CP/periods_per_year))-1,nper-M541+1,S540),2)))))</f>
        <v/>
      </c>
      <c r="R541" s="20" t="str">
        <f t="shared" si="62"/>
        <v/>
      </c>
      <c r="S541" s="20" t="str">
        <f t="shared" si="63"/>
        <v/>
      </c>
    </row>
    <row r="542" spans="1:19" x14ac:dyDescent="0.2">
      <c r="A542" s="10" t="str">
        <f t="shared" si="56"/>
        <v/>
      </c>
      <c r="B542" s="11" t="str">
        <f t="shared" si="57"/>
        <v/>
      </c>
      <c r="C542" s="15" t="str">
        <f t="shared" si="58"/>
        <v/>
      </c>
      <c r="D542" s="12" t="str">
        <f>IF(A542="","",IF(variable,IF(OR(A542=1,A542&lt;$I$18*periods_per_year),start_rate,MIN($I$19,IF(MOD(A542-1,$I$21)=0,MAX($I$20,D541+$I$22),D541))),start_rate))</f>
        <v/>
      </c>
      <c r="E542" s="13" t="str">
        <f t="shared" si="59"/>
        <v/>
      </c>
      <c r="F542" s="13" t="str">
        <f>IF(A542="","",IF(A542=nper,J541+E542,MIN(J541+E542,IF(D542=D541,F541,IF($E$8="Acc Bi-Weekly",ROUND((-PMT(((1+D542/CP)^(CP/12))-1,(nper-A542+1)*12/26,J541))/2,2),IF($E$8="Acc Weekly",ROUND((-PMT(((1+D542/CP)^(CP/12))-1,(nper-A542+1)*12/52,J541))/4,2),ROUND(-PMT(((1+D542/CP)^(CP/periods_per_year))-1,nper-A542+1,J541),2)))))))</f>
        <v/>
      </c>
      <c r="G542" s="13" t="str">
        <f>IF(OR(A542="",A542&lt;$X$2),"",IF(J541&lt;=F542,0,IF(IF(AND(A542&gt;=$X$2,MOD(A542-$X$2,int)=0),$X$3,0)+F542&gt;=J541+E542,J541+E542-F542,IF(AND(A542&gt;=$X$2,MOD(A542-$X$2,int)=0),$X$3,0)+IF(IF(AND(A542&gt;=$X$2,MOD(A542-$X$2,int)=0),$X$3,0)+IF(MOD(A542-$X$6,periods_per_year)=0,$X$5,0)+F542&lt;J541+E542,IF(MOD(A542-$X$6,periods_per_year)=0,$X$5,0),J541+E542-IF(AND(A542&gt;=$X$2,MOD(A542-$X$2,int)=0),$X$3,0)-F542))))</f>
        <v/>
      </c>
      <c r="H542" s="14"/>
      <c r="I542" s="13" t="str">
        <f t="shared" si="60"/>
        <v/>
      </c>
      <c r="J542" s="13" t="str">
        <f t="shared" si="61"/>
        <v/>
      </c>
      <c r="M542" s="17" t="str">
        <f>IF(S541="","",IF(OR(M541&gt;=nper,ROUND(S541,2)&lt;=0),"",M541+1))</f>
        <v/>
      </c>
      <c r="N542" s="18" t="str">
        <f>IF(M542="","",IF(OR(periods_per_year=26,periods_per_year=52),IF(periods_per_year=26,IF(M542=1,fpdate,N541+14),IF(periods_per_year=52,IF(M542=1,fpdate,N541+7),"n/a")),IF(periods_per_year=24,DATE(YEAR(fpdate),MONTH(fpdate)+(M542-1)/2+IF(AND(DAY(fpdate)&gt;=15,MOD(M542,2)=0),1,0),IF(MOD(M542,2)=0,IF(DAY(fpdate)&gt;=15,DAY(fpdate)-14,DAY(fpdate)+14),DAY(fpdate))),IF(DAY(DATE(YEAR(fpdate),MONTH(fpdate)+M542-1,DAY(fpdate)))&lt;&gt;DAY(fpdate),DATE(YEAR(fpdate),MONTH(fpdate)+M542,0),DATE(YEAR(fpdate),MONTH(fpdate)+M542-1,DAY(fpdate))))))</f>
        <v/>
      </c>
      <c r="O542" s="19" t="str">
        <f>IF(M542="","",IF(variable,IF(M542&lt;MortgageCalculator!$I$18*periods_per_year,start_rate,IF(MortgageCalculator!$I$22&gt;=0,MIN(MortgageCalculator!$I$19,start_rate+MortgageCalculator!$I$22*ROUNDUP((M542-MortgageCalculator!$I$18*periods_per_year)/MortgageCalculator!$I$21,0)),MAX(MortgageCalculator!$I$20,start_rate+MortgageCalculator!$I$22*ROUNDUP((M542-MortgageCalculator!$I$18*periods_per_year)/MortgageCalculator!$I$21,0)))),start_rate))</f>
        <v/>
      </c>
      <c r="P542" s="20" t="str">
        <f>IF(M542="","",ROUND((((1+O542/CP)^(CP/periods_per_year))-1)*S541,2))</f>
        <v/>
      </c>
      <c r="Q542" s="20" t="str">
        <f>IF(M542="","",IF(M542=nper,S541+P542,MIN(S541+P542,IF(O542=O541,Q541,ROUND(-PMT(((1+O542/CP)^(CP/periods_per_year))-1,nper-M542+1,S541),2)))))</f>
        <v/>
      </c>
      <c r="R542" s="20" t="str">
        <f t="shared" si="62"/>
        <v/>
      </c>
      <c r="S542" s="20" t="str">
        <f t="shared" si="63"/>
        <v/>
      </c>
    </row>
    <row r="543" spans="1:19" x14ac:dyDescent="0.2">
      <c r="A543" s="10" t="str">
        <f t="shared" si="56"/>
        <v/>
      </c>
      <c r="B543" s="11" t="str">
        <f t="shared" si="57"/>
        <v/>
      </c>
      <c r="C543" s="15" t="str">
        <f t="shared" si="58"/>
        <v/>
      </c>
      <c r="D543" s="12" t="str">
        <f>IF(A543="","",IF(variable,IF(OR(A543=1,A543&lt;$I$18*periods_per_year),start_rate,MIN($I$19,IF(MOD(A543-1,$I$21)=0,MAX($I$20,D542+$I$22),D542))),start_rate))</f>
        <v/>
      </c>
      <c r="E543" s="13" t="str">
        <f t="shared" si="59"/>
        <v/>
      </c>
      <c r="F543" s="13" t="str">
        <f>IF(A543="","",IF(A543=nper,J542+E543,MIN(J542+E543,IF(D543=D542,F542,IF($E$8="Acc Bi-Weekly",ROUND((-PMT(((1+D543/CP)^(CP/12))-1,(nper-A543+1)*12/26,J542))/2,2),IF($E$8="Acc Weekly",ROUND((-PMT(((1+D543/CP)^(CP/12))-1,(nper-A543+1)*12/52,J542))/4,2),ROUND(-PMT(((1+D543/CP)^(CP/periods_per_year))-1,nper-A543+1,J542),2)))))))</f>
        <v/>
      </c>
      <c r="G543" s="13" t="str">
        <f>IF(OR(A543="",A543&lt;$X$2),"",IF(J542&lt;=F543,0,IF(IF(AND(A543&gt;=$X$2,MOD(A543-$X$2,int)=0),$X$3,0)+F543&gt;=J542+E543,J542+E543-F543,IF(AND(A543&gt;=$X$2,MOD(A543-$X$2,int)=0),$X$3,0)+IF(IF(AND(A543&gt;=$X$2,MOD(A543-$X$2,int)=0),$X$3,0)+IF(MOD(A543-$X$6,periods_per_year)=0,$X$5,0)+F543&lt;J542+E543,IF(MOD(A543-$X$6,periods_per_year)=0,$X$5,0),J542+E543-IF(AND(A543&gt;=$X$2,MOD(A543-$X$2,int)=0),$X$3,0)-F543))))</f>
        <v/>
      </c>
      <c r="H543" s="14"/>
      <c r="I543" s="13" t="str">
        <f t="shared" si="60"/>
        <v/>
      </c>
      <c r="J543" s="13" t="str">
        <f t="shared" si="61"/>
        <v/>
      </c>
      <c r="M543" s="17" t="str">
        <f>IF(S542="","",IF(OR(M542&gt;=nper,ROUND(S542,2)&lt;=0),"",M542+1))</f>
        <v/>
      </c>
      <c r="N543" s="18" t="str">
        <f>IF(M543="","",IF(OR(periods_per_year=26,periods_per_year=52),IF(periods_per_year=26,IF(M543=1,fpdate,N542+14),IF(periods_per_year=52,IF(M543=1,fpdate,N542+7),"n/a")),IF(periods_per_year=24,DATE(YEAR(fpdate),MONTH(fpdate)+(M543-1)/2+IF(AND(DAY(fpdate)&gt;=15,MOD(M543,2)=0),1,0),IF(MOD(M543,2)=0,IF(DAY(fpdate)&gt;=15,DAY(fpdate)-14,DAY(fpdate)+14),DAY(fpdate))),IF(DAY(DATE(YEAR(fpdate),MONTH(fpdate)+M543-1,DAY(fpdate)))&lt;&gt;DAY(fpdate),DATE(YEAR(fpdate),MONTH(fpdate)+M543,0),DATE(YEAR(fpdate),MONTH(fpdate)+M543-1,DAY(fpdate))))))</f>
        <v/>
      </c>
      <c r="O543" s="19" t="str">
        <f>IF(M543="","",IF(variable,IF(M543&lt;MortgageCalculator!$I$18*periods_per_year,start_rate,IF(MortgageCalculator!$I$22&gt;=0,MIN(MortgageCalculator!$I$19,start_rate+MortgageCalculator!$I$22*ROUNDUP((M543-MortgageCalculator!$I$18*periods_per_year)/MortgageCalculator!$I$21,0)),MAX(MortgageCalculator!$I$20,start_rate+MortgageCalculator!$I$22*ROUNDUP((M543-MortgageCalculator!$I$18*periods_per_year)/MortgageCalculator!$I$21,0)))),start_rate))</f>
        <v/>
      </c>
      <c r="P543" s="20" t="str">
        <f>IF(M543="","",ROUND((((1+O543/CP)^(CP/periods_per_year))-1)*S542,2))</f>
        <v/>
      </c>
      <c r="Q543" s="20" t="str">
        <f>IF(M543="","",IF(M543=nper,S542+P543,MIN(S542+P543,IF(O543=O542,Q542,ROUND(-PMT(((1+O543/CP)^(CP/periods_per_year))-1,nper-M543+1,S542),2)))))</f>
        <v/>
      </c>
      <c r="R543" s="20" t="str">
        <f t="shared" si="62"/>
        <v/>
      </c>
      <c r="S543" s="20" t="str">
        <f t="shared" si="63"/>
        <v/>
      </c>
    </row>
    <row r="544" spans="1:19" x14ac:dyDescent="0.2">
      <c r="A544" s="10" t="str">
        <f t="shared" si="56"/>
        <v/>
      </c>
      <c r="B544" s="11" t="str">
        <f t="shared" si="57"/>
        <v/>
      </c>
      <c r="C544" s="15" t="str">
        <f t="shared" si="58"/>
        <v/>
      </c>
      <c r="D544" s="12" t="str">
        <f>IF(A544="","",IF(variable,IF(OR(A544=1,A544&lt;$I$18*periods_per_year),start_rate,MIN($I$19,IF(MOD(A544-1,$I$21)=0,MAX($I$20,D543+$I$22),D543))),start_rate))</f>
        <v/>
      </c>
      <c r="E544" s="13" t="str">
        <f t="shared" si="59"/>
        <v/>
      </c>
      <c r="F544" s="13" t="str">
        <f>IF(A544="","",IF(A544=nper,J543+E544,MIN(J543+E544,IF(D544=D543,F543,IF($E$8="Acc Bi-Weekly",ROUND((-PMT(((1+D544/CP)^(CP/12))-1,(nper-A544+1)*12/26,J543))/2,2),IF($E$8="Acc Weekly",ROUND((-PMT(((1+D544/CP)^(CP/12))-1,(nper-A544+1)*12/52,J543))/4,2),ROUND(-PMT(((1+D544/CP)^(CP/periods_per_year))-1,nper-A544+1,J543),2)))))))</f>
        <v/>
      </c>
      <c r="G544" s="13" t="str">
        <f>IF(OR(A544="",A544&lt;$X$2),"",IF(J543&lt;=F544,0,IF(IF(AND(A544&gt;=$X$2,MOD(A544-$X$2,int)=0),$X$3,0)+F544&gt;=J543+E544,J543+E544-F544,IF(AND(A544&gt;=$X$2,MOD(A544-$X$2,int)=0),$X$3,0)+IF(IF(AND(A544&gt;=$X$2,MOD(A544-$X$2,int)=0),$X$3,0)+IF(MOD(A544-$X$6,periods_per_year)=0,$X$5,0)+F544&lt;J543+E544,IF(MOD(A544-$X$6,periods_per_year)=0,$X$5,0),J543+E544-IF(AND(A544&gt;=$X$2,MOD(A544-$X$2,int)=0),$X$3,0)-F544))))</f>
        <v/>
      </c>
      <c r="H544" s="14"/>
      <c r="I544" s="13" t="str">
        <f t="shared" si="60"/>
        <v/>
      </c>
      <c r="J544" s="13" t="str">
        <f t="shared" si="61"/>
        <v/>
      </c>
      <c r="M544" s="17" t="str">
        <f>IF(S543="","",IF(OR(M543&gt;=nper,ROUND(S543,2)&lt;=0),"",M543+1))</f>
        <v/>
      </c>
      <c r="N544" s="18" t="str">
        <f>IF(M544="","",IF(OR(periods_per_year=26,periods_per_year=52),IF(periods_per_year=26,IF(M544=1,fpdate,N543+14),IF(periods_per_year=52,IF(M544=1,fpdate,N543+7),"n/a")),IF(periods_per_year=24,DATE(YEAR(fpdate),MONTH(fpdate)+(M544-1)/2+IF(AND(DAY(fpdate)&gt;=15,MOD(M544,2)=0),1,0),IF(MOD(M544,2)=0,IF(DAY(fpdate)&gt;=15,DAY(fpdate)-14,DAY(fpdate)+14),DAY(fpdate))),IF(DAY(DATE(YEAR(fpdate),MONTH(fpdate)+M544-1,DAY(fpdate)))&lt;&gt;DAY(fpdate),DATE(YEAR(fpdate),MONTH(fpdate)+M544,0),DATE(YEAR(fpdate),MONTH(fpdate)+M544-1,DAY(fpdate))))))</f>
        <v/>
      </c>
      <c r="O544" s="19" t="str">
        <f>IF(M544="","",IF(variable,IF(M544&lt;MortgageCalculator!$I$18*periods_per_year,start_rate,IF(MortgageCalculator!$I$22&gt;=0,MIN(MortgageCalculator!$I$19,start_rate+MortgageCalculator!$I$22*ROUNDUP((M544-MortgageCalculator!$I$18*periods_per_year)/MortgageCalculator!$I$21,0)),MAX(MortgageCalculator!$I$20,start_rate+MortgageCalculator!$I$22*ROUNDUP((M544-MortgageCalculator!$I$18*periods_per_year)/MortgageCalculator!$I$21,0)))),start_rate))</f>
        <v/>
      </c>
      <c r="P544" s="20" t="str">
        <f>IF(M544="","",ROUND((((1+O544/CP)^(CP/periods_per_year))-1)*S543,2))</f>
        <v/>
      </c>
      <c r="Q544" s="20" t="str">
        <f>IF(M544="","",IF(M544=nper,S543+P544,MIN(S543+P544,IF(O544=O543,Q543,ROUND(-PMT(((1+O544/CP)^(CP/periods_per_year))-1,nper-M544+1,S543),2)))))</f>
        <v/>
      </c>
      <c r="R544" s="20" t="str">
        <f t="shared" si="62"/>
        <v/>
      </c>
      <c r="S544" s="20" t="str">
        <f t="shared" si="63"/>
        <v/>
      </c>
    </row>
    <row r="545" spans="1:19" x14ac:dyDescent="0.2">
      <c r="A545" s="10" t="str">
        <f t="shared" si="56"/>
        <v/>
      </c>
      <c r="B545" s="11" t="str">
        <f t="shared" si="57"/>
        <v/>
      </c>
      <c r="C545" s="15" t="str">
        <f t="shared" si="58"/>
        <v/>
      </c>
      <c r="D545" s="12" t="str">
        <f>IF(A545="","",IF(variable,IF(OR(A545=1,A545&lt;$I$18*periods_per_year),start_rate,MIN($I$19,IF(MOD(A545-1,$I$21)=0,MAX($I$20,D544+$I$22),D544))),start_rate))</f>
        <v/>
      </c>
      <c r="E545" s="13" t="str">
        <f t="shared" si="59"/>
        <v/>
      </c>
      <c r="F545" s="13" t="str">
        <f>IF(A545="","",IF(A545=nper,J544+E545,MIN(J544+E545,IF(D545=D544,F544,IF($E$8="Acc Bi-Weekly",ROUND((-PMT(((1+D545/CP)^(CP/12))-1,(nper-A545+1)*12/26,J544))/2,2),IF($E$8="Acc Weekly",ROUND((-PMT(((1+D545/CP)^(CP/12))-1,(nper-A545+1)*12/52,J544))/4,2),ROUND(-PMT(((1+D545/CP)^(CP/periods_per_year))-1,nper-A545+1,J544),2)))))))</f>
        <v/>
      </c>
      <c r="G545" s="13" t="str">
        <f>IF(OR(A545="",A545&lt;$X$2),"",IF(J544&lt;=F545,0,IF(IF(AND(A545&gt;=$X$2,MOD(A545-$X$2,int)=0),$X$3,0)+F545&gt;=J544+E545,J544+E545-F545,IF(AND(A545&gt;=$X$2,MOD(A545-$X$2,int)=0),$X$3,0)+IF(IF(AND(A545&gt;=$X$2,MOD(A545-$X$2,int)=0),$X$3,0)+IF(MOD(A545-$X$6,periods_per_year)=0,$X$5,0)+F545&lt;J544+E545,IF(MOD(A545-$X$6,periods_per_year)=0,$X$5,0),J544+E545-IF(AND(A545&gt;=$X$2,MOD(A545-$X$2,int)=0),$X$3,0)-F545))))</f>
        <v/>
      </c>
      <c r="H545" s="14"/>
      <c r="I545" s="13" t="str">
        <f t="shared" si="60"/>
        <v/>
      </c>
      <c r="J545" s="13" t="str">
        <f t="shared" si="61"/>
        <v/>
      </c>
      <c r="M545" s="17" t="str">
        <f>IF(S544="","",IF(OR(M544&gt;=nper,ROUND(S544,2)&lt;=0),"",M544+1))</f>
        <v/>
      </c>
      <c r="N545" s="18" t="str">
        <f>IF(M545="","",IF(OR(periods_per_year=26,periods_per_year=52),IF(periods_per_year=26,IF(M545=1,fpdate,N544+14),IF(periods_per_year=52,IF(M545=1,fpdate,N544+7),"n/a")),IF(periods_per_year=24,DATE(YEAR(fpdate),MONTH(fpdate)+(M545-1)/2+IF(AND(DAY(fpdate)&gt;=15,MOD(M545,2)=0),1,0),IF(MOD(M545,2)=0,IF(DAY(fpdate)&gt;=15,DAY(fpdate)-14,DAY(fpdate)+14),DAY(fpdate))),IF(DAY(DATE(YEAR(fpdate),MONTH(fpdate)+M545-1,DAY(fpdate)))&lt;&gt;DAY(fpdate),DATE(YEAR(fpdate),MONTH(fpdate)+M545,0),DATE(YEAR(fpdate),MONTH(fpdate)+M545-1,DAY(fpdate))))))</f>
        <v/>
      </c>
      <c r="O545" s="19" t="str">
        <f>IF(M545="","",IF(variable,IF(M545&lt;MortgageCalculator!$I$18*periods_per_year,start_rate,IF(MortgageCalculator!$I$22&gt;=0,MIN(MortgageCalculator!$I$19,start_rate+MortgageCalculator!$I$22*ROUNDUP((M545-MortgageCalculator!$I$18*periods_per_year)/MortgageCalculator!$I$21,0)),MAX(MortgageCalculator!$I$20,start_rate+MortgageCalculator!$I$22*ROUNDUP((M545-MortgageCalculator!$I$18*periods_per_year)/MortgageCalculator!$I$21,0)))),start_rate))</f>
        <v/>
      </c>
      <c r="P545" s="20" t="str">
        <f>IF(M545="","",ROUND((((1+O545/CP)^(CP/periods_per_year))-1)*S544,2))</f>
        <v/>
      </c>
      <c r="Q545" s="20" t="str">
        <f>IF(M545="","",IF(M545=nper,S544+P545,MIN(S544+P545,IF(O545=O544,Q544,ROUND(-PMT(((1+O545/CP)^(CP/periods_per_year))-1,nper-M545+1,S544),2)))))</f>
        <v/>
      </c>
      <c r="R545" s="20" t="str">
        <f t="shared" si="62"/>
        <v/>
      </c>
      <c r="S545" s="20" t="str">
        <f t="shared" si="63"/>
        <v/>
      </c>
    </row>
    <row r="546" spans="1:19" x14ac:dyDescent="0.2">
      <c r="A546" s="10" t="str">
        <f t="shared" si="56"/>
        <v/>
      </c>
      <c r="B546" s="11" t="str">
        <f t="shared" si="57"/>
        <v/>
      </c>
      <c r="C546" s="15" t="str">
        <f t="shared" si="58"/>
        <v/>
      </c>
      <c r="D546" s="12" t="str">
        <f>IF(A546="","",IF(variable,IF(OR(A546=1,A546&lt;$I$18*periods_per_year),start_rate,MIN($I$19,IF(MOD(A546-1,$I$21)=0,MAX($I$20,D545+$I$22),D545))),start_rate))</f>
        <v/>
      </c>
      <c r="E546" s="13" t="str">
        <f t="shared" si="59"/>
        <v/>
      </c>
      <c r="F546" s="13" t="str">
        <f>IF(A546="","",IF(A546=nper,J545+E546,MIN(J545+E546,IF(D546=D545,F545,IF($E$8="Acc Bi-Weekly",ROUND((-PMT(((1+D546/CP)^(CP/12))-1,(nper-A546+1)*12/26,J545))/2,2),IF($E$8="Acc Weekly",ROUND((-PMT(((1+D546/CP)^(CP/12))-1,(nper-A546+1)*12/52,J545))/4,2),ROUND(-PMT(((1+D546/CP)^(CP/periods_per_year))-1,nper-A546+1,J545),2)))))))</f>
        <v/>
      </c>
      <c r="G546" s="13" t="str">
        <f>IF(OR(A546="",A546&lt;$X$2),"",IF(J545&lt;=F546,0,IF(IF(AND(A546&gt;=$X$2,MOD(A546-$X$2,int)=0),$X$3,0)+F546&gt;=J545+E546,J545+E546-F546,IF(AND(A546&gt;=$X$2,MOD(A546-$X$2,int)=0),$X$3,0)+IF(IF(AND(A546&gt;=$X$2,MOD(A546-$X$2,int)=0),$X$3,0)+IF(MOD(A546-$X$6,periods_per_year)=0,$X$5,0)+F546&lt;J545+E546,IF(MOD(A546-$X$6,periods_per_year)=0,$X$5,0),J545+E546-IF(AND(A546&gt;=$X$2,MOD(A546-$X$2,int)=0),$X$3,0)-F546))))</f>
        <v/>
      </c>
      <c r="H546" s="14"/>
      <c r="I546" s="13" t="str">
        <f t="shared" si="60"/>
        <v/>
      </c>
      <c r="J546" s="13" t="str">
        <f t="shared" si="61"/>
        <v/>
      </c>
      <c r="M546" s="17" t="str">
        <f>IF(S545="","",IF(OR(M545&gt;=nper,ROUND(S545,2)&lt;=0),"",M545+1))</f>
        <v/>
      </c>
      <c r="N546" s="18" t="str">
        <f>IF(M546="","",IF(OR(periods_per_year=26,periods_per_year=52),IF(periods_per_year=26,IF(M546=1,fpdate,N545+14),IF(periods_per_year=52,IF(M546=1,fpdate,N545+7),"n/a")),IF(periods_per_year=24,DATE(YEAR(fpdate),MONTH(fpdate)+(M546-1)/2+IF(AND(DAY(fpdate)&gt;=15,MOD(M546,2)=0),1,0),IF(MOD(M546,2)=0,IF(DAY(fpdate)&gt;=15,DAY(fpdate)-14,DAY(fpdate)+14),DAY(fpdate))),IF(DAY(DATE(YEAR(fpdate),MONTH(fpdate)+M546-1,DAY(fpdate)))&lt;&gt;DAY(fpdate),DATE(YEAR(fpdate),MONTH(fpdate)+M546,0),DATE(YEAR(fpdate),MONTH(fpdate)+M546-1,DAY(fpdate))))))</f>
        <v/>
      </c>
      <c r="O546" s="19" t="str">
        <f>IF(M546="","",IF(variable,IF(M546&lt;MortgageCalculator!$I$18*periods_per_year,start_rate,IF(MortgageCalculator!$I$22&gt;=0,MIN(MortgageCalculator!$I$19,start_rate+MortgageCalculator!$I$22*ROUNDUP((M546-MortgageCalculator!$I$18*periods_per_year)/MortgageCalculator!$I$21,0)),MAX(MortgageCalculator!$I$20,start_rate+MortgageCalculator!$I$22*ROUNDUP((M546-MortgageCalculator!$I$18*periods_per_year)/MortgageCalculator!$I$21,0)))),start_rate))</f>
        <v/>
      </c>
      <c r="P546" s="20" t="str">
        <f>IF(M546="","",ROUND((((1+O546/CP)^(CP/periods_per_year))-1)*S545,2))</f>
        <v/>
      </c>
      <c r="Q546" s="20" t="str">
        <f>IF(M546="","",IF(M546=nper,S545+P546,MIN(S545+P546,IF(O546=O545,Q545,ROUND(-PMT(((1+O546/CP)^(CP/periods_per_year))-1,nper-M546+1,S545),2)))))</f>
        <v/>
      </c>
      <c r="R546" s="20" t="str">
        <f t="shared" si="62"/>
        <v/>
      </c>
      <c r="S546" s="20" t="str">
        <f t="shared" si="63"/>
        <v/>
      </c>
    </row>
    <row r="547" spans="1:19" x14ac:dyDescent="0.2">
      <c r="A547" s="10" t="str">
        <f t="shared" si="56"/>
        <v/>
      </c>
      <c r="B547" s="11" t="str">
        <f t="shared" si="57"/>
        <v/>
      </c>
      <c r="C547" s="15" t="str">
        <f t="shared" si="58"/>
        <v/>
      </c>
      <c r="D547" s="12" t="str">
        <f>IF(A547="","",IF(variable,IF(OR(A547=1,A547&lt;$I$18*periods_per_year),start_rate,MIN($I$19,IF(MOD(A547-1,$I$21)=0,MAX($I$20,D546+$I$22),D546))),start_rate))</f>
        <v/>
      </c>
      <c r="E547" s="13" t="str">
        <f t="shared" si="59"/>
        <v/>
      </c>
      <c r="F547" s="13" t="str">
        <f>IF(A547="","",IF(A547=nper,J546+E547,MIN(J546+E547,IF(D547=D546,F546,IF($E$8="Acc Bi-Weekly",ROUND((-PMT(((1+D547/CP)^(CP/12))-1,(nper-A547+1)*12/26,J546))/2,2),IF($E$8="Acc Weekly",ROUND((-PMT(((1+D547/CP)^(CP/12))-1,(nper-A547+1)*12/52,J546))/4,2),ROUND(-PMT(((1+D547/CP)^(CP/periods_per_year))-1,nper-A547+1,J546),2)))))))</f>
        <v/>
      </c>
      <c r="G547" s="13" t="str">
        <f>IF(OR(A547="",A547&lt;$X$2),"",IF(J546&lt;=F547,0,IF(IF(AND(A547&gt;=$X$2,MOD(A547-$X$2,int)=0),$X$3,0)+F547&gt;=J546+E547,J546+E547-F547,IF(AND(A547&gt;=$X$2,MOD(A547-$X$2,int)=0),$X$3,0)+IF(IF(AND(A547&gt;=$X$2,MOD(A547-$X$2,int)=0),$X$3,0)+IF(MOD(A547-$X$6,periods_per_year)=0,$X$5,0)+F547&lt;J546+E547,IF(MOD(A547-$X$6,periods_per_year)=0,$X$5,0),J546+E547-IF(AND(A547&gt;=$X$2,MOD(A547-$X$2,int)=0),$X$3,0)-F547))))</f>
        <v/>
      </c>
      <c r="H547" s="14"/>
      <c r="I547" s="13" t="str">
        <f t="shared" si="60"/>
        <v/>
      </c>
      <c r="J547" s="13" t="str">
        <f t="shared" si="61"/>
        <v/>
      </c>
      <c r="M547" s="17" t="str">
        <f>IF(S546="","",IF(OR(M546&gt;=nper,ROUND(S546,2)&lt;=0),"",M546+1))</f>
        <v/>
      </c>
      <c r="N547" s="18" t="str">
        <f>IF(M547="","",IF(OR(periods_per_year=26,periods_per_year=52),IF(periods_per_year=26,IF(M547=1,fpdate,N546+14),IF(periods_per_year=52,IF(M547=1,fpdate,N546+7),"n/a")),IF(periods_per_year=24,DATE(YEAR(fpdate),MONTH(fpdate)+(M547-1)/2+IF(AND(DAY(fpdate)&gt;=15,MOD(M547,2)=0),1,0),IF(MOD(M547,2)=0,IF(DAY(fpdate)&gt;=15,DAY(fpdate)-14,DAY(fpdate)+14),DAY(fpdate))),IF(DAY(DATE(YEAR(fpdate),MONTH(fpdate)+M547-1,DAY(fpdate)))&lt;&gt;DAY(fpdate),DATE(YEAR(fpdate),MONTH(fpdate)+M547,0),DATE(YEAR(fpdate),MONTH(fpdate)+M547-1,DAY(fpdate))))))</f>
        <v/>
      </c>
      <c r="O547" s="19" t="str">
        <f>IF(M547="","",IF(variable,IF(M547&lt;MortgageCalculator!$I$18*periods_per_year,start_rate,IF(MortgageCalculator!$I$22&gt;=0,MIN(MortgageCalculator!$I$19,start_rate+MortgageCalculator!$I$22*ROUNDUP((M547-MortgageCalculator!$I$18*periods_per_year)/MortgageCalculator!$I$21,0)),MAX(MortgageCalculator!$I$20,start_rate+MortgageCalculator!$I$22*ROUNDUP((M547-MortgageCalculator!$I$18*periods_per_year)/MortgageCalculator!$I$21,0)))),start_rate))</f>
        <v/>
      </c>
      <c r="P547" s="20" t="str">
        <f>IF(M547="","",ROUND((((1+O547/CP)^(CP/periods_per_year))-1)*S546,2))</f>
        <v/>
      </c>
      <c r="Q547" s="20" t="str">
        <f>IF(M547="","",IF(M547=nper,S546+P547,MIN(S546+P547,IF(O547=O546,Q546,ROUND(-PMT(((1+O547/CP)^(CP/periods_per_year))-1,nper-M547+1,S546),2)))))</f>
        <v/>
      </c>
      <c r="R547" s="20" t="str">
        <f t="shared" si="62"/>
        <v/>
      </c>
      <c r="S547" s="20" t="str">
        <f t="shared" si="63"/>
        <v/>
      </c>
    </row>
    <row r="548" spans="1:19" x14ac:dyDescent="0.2">
      <c r="A548" s="10" t="str">
        <f t="shared" si="56"/>
        <v/>
      </c>
      <c r="B548" s="11" t="str">
        <f t="shared" si="57"/>
        <v/>
      </c>
      <c r="C548" s="15" t="str">
        <f t="shared" si="58"/>
        <v/>
      </c>
      <c r="D548" s="12" t="str">
        <f>IF(A548="","",IF(variable,IF(OR(A548=1,A548&lt;$I$18*periods_per_year),start_rate,MIN($I$19,IF(MOD(A548-1,$I$21)=0,MAX($I$20,D547+$I$22),D547))),start_rate))</f>
        <v/>
      </c>
      <c r="E548" s="13" t="str">
        <f t="shared" si="59"/>
        <v/>
      </c>
      <c r="F548" s="13" t="str">
        <f>IF(A548="","",IF(A548=nper,J547+E548,MIN(J547+E548,IF(D548=D547,F547,IF($E$8="Acc Bi-Weekly",ROUND((-PMT(((1+D548/CP)^(CP/12))-1,(nper-A548+1)*12/26,J547))/2,2),IF($E$8="Acc Weekly",ROUND((-PMT(((1+D548/CP)^(CP/12))-1,(nper-A548+1)*12/52,J547))/4,2),ROUND(-PMT(((1+D548/CP)^(CP/periods_per_year))-1,nper-A548+1,J547),2)))))))</f>
        <v/>
      </c>
      <c r="G548" s="13" t="str">
        <f>IF(OR(A548="",A548&lt;$X$2),"",IF(J547&lt;=F548,0,IF(IF(AND(A548&gt;=$X$2,MOD(A548-$X$2,int)=0),$X$3,0)+F548&gt;=J547+E548,J547+E548-F548,IF(AND(A548&gt;=$X$2,MOD(A548-$X$2,int)=0),$X$3,0)+IF(IF(AND(A548&gt;=$X$2,MOD(A548-$X$2,int)=0),$X$3,0)+IF(MOD(A548-$X$6,periods_per_year)=0,$X$5,0)+F548&lt;J547+E548,IF(MOD(A548-$X$6,periods_per_year)=0,$X$5,0),J547+E548-IF(AND(A548&gt;=$X$2,MOD(A548-$X$2,int)=0),$X$3,0)-F548))))</f>
        <v/>
      </c>
      <c r="H548" s="14"/>
      <c r="I548" s="13" t="str">
        <f t="shared" si="60"/>
        <v/>
      </c>
      <c r="J548" s="13" t="str">
        <f t="shared" si="61"/>
        <v/>
      </c>
      <c r="M548" s="17" t="str">
        <f>IF(S547="","",IF(OR(M547&gt;=nper,ROUND(S547,2)&lt;=0),"",M547+1))</f>
        <v/>
      </c>
      <c r="N548" s="18" t="str">
        <f>IF(M548="","",IF(OR(periods_per_year=26,periods_per_year=52),IF(periods_per_year=26,IF(M548=1,fpdate,N547+14),IF(periods_per_year=52,IF(M548=1,fpdate,N547+7),"n/a")),IF(periods_per_year=24,DATE(YEAR(fpdate),MONTH(fpdate)+(M548-1)/2+IF(AND(DAY(fpdate)&gt;=15,MOD(M548,2)=0),1,0),IF(MOD(M548,2)=0,IF(DAY(fpdate)&gt;=15,DAY(fpdate)-14,DAY(fpdate)+14),DAY(fpdate))),IF(DAY(DATE(YEAR(fpdate),MONTH(fpdate)+M548-1,DAY(fpdate)))&lt;&gt;DAY(fpdate),DATE(YEAR(fpdate),MONTH(fpdate)+M548,0),DATE(YEAR(fpdate),MONTH(fpdate)+M548-1,DAY(fpdate))))))</f>
        <v/>
      </c>
      <c r="O548" s="19" t="str">
        <f>IF(M548="","",IF(variable,IF(M548&lt;MortgageCalculator!$I$18*periods_per_year,start_rate,IF(MortgageCalculator!$I$22&gt;=0,MIN(MortgageCalculator!$I$19,start_rate+MortgageCalculator!$I$22*ROUNDUP((M548-MortgageCalculator!$I$18*periods_per_year)/MortgageCalculator!$I$21,0)),MAX(MortgageCalculator!$I$20,start_rate+MortgageCalculator!$I$22*ROUNDUP((M548-MortgageCalculator!$I$18*periods_per_year)/MortgageCalculator!$I$21,0)))),start_rate))</f>
        <v/>
      </c>
      <c r="P548" s="20" t="str">
        <f>IF(M548="","",ROUND((((1+O548/CP)^(CP/periods_per_year))-1)*S547,2))</f>
        <v/>
      </c>
      <c r="Q548" s="20" t="str">
        <f>IF(M548="","",IF(M548=nper,S547+P548,MIN(S547+P548,IF(O548=O547,Q547,ROUND(-PMT(((1+O548/CP)^(CP/periods_per_year))-1,nper-M548+1,S547),2)))))</f>
        <v/>
      </c>
      <c r="R548" s="20" t="str">
        <f t="shared" si="62"/>
        <v/>
      </c>
      <c r="S548" s="20" t="str">
        <f t="shared" si="63"/>
        <v/>
      </c>
    </row>
    <row r="549" spans="1:19" x14ac:dyDescent="0.2">
      <c r="A549" s="10" t="str">
        <f t="shared" si="56"/>
        <v/>
      </c>
      <c r="B549" s="11" t="str">
        <f t="shared" si="57"/>
        <v/>
      </c>
      <c r="C549" s="15" t="str">
        <f t="shared" si="58"/>
        <v/>
      </c>
      <c r="D549" s="12" t="str">
        <f>IF(A549="","",IF(variable,IF(OR(A549=1,A549&lt;$I$18*periods_per_year),start_rate,MIN($I$19,IF(MOD(A549-1,$I$21)=0,MAX($I$20,D548+$I$22),D548))),start_rate))</f>
        <v/>
      </c>
      <c r="E549" s="13" t="str">
        <f t="shared" si="59"/>
        <v/>
      </c>
      <c r="F549" s="13" t="str">
        <f>IF(A549="","",IF(A549=nper,J548+E549,MIN(J548+E549,IF(D549=D548,F548,IF($E$8="Acc Bi-Weekly",ROUND((-PMT(((1+D549/CP)^(CP/12))-1,(nper-A549+1)*12/26,J548))/2,2),IF($E$8="Acc Weekly",ROUND((-PMT(((1+D549/CP)^(CP/12))-1,(nper-A549+1)*12/52,J548))/4,2),ROUND(-PMT(((1+D549/CP)^(CP/periods_per_year))-1,nper-A549+1,J548),2)))))))</f>
        <v/>
      </c>
      <c r="G549" s="13" t="str">
        <f>IF(OR(A549="",A549&lt;$X$2),"",IF(J548&lt;=F549,0,IF(IF(AND(A549&gt;=$X$2,MOD(A549-$X$2,int)=0),$X$3,0)+F549&gt;=J548+E549,J548+E549-F549,IF(AND(A549&gt;=$X$2,MOD(A549-$X$2,int)=0),$X$3,0)+IF(IF(AND(A549&gt;=$X$2,MOD(A549-$X$2,int)=0),$X$3,0)+IF(MOD(A549-$X$6,periods_per_year)=0,$X$5,0)+F549&lt;J548+E549,IF(MOD(A549-$X$6,periods_per_year)=0,$X$5,0),J548+E549-IF(AND(A549&gt;=$X$2,MOD(A549-$X$2,int)=0),$X$3,0)-F549))))</f>
        <v/>
      </c>
      <c r="H549" s="14"/>
      <c r="I549" s="13" t="str">
        <f t="shared" si="60"/>
        <v/>
      </c>
      <c r="J549" s="13" t="str">
        <f t="shared" si="61"/>
        <v/>
      </c>
      <c r="M549" s="17" t="str">
        <f>IF(S548="","",IF(OR(M548&gt;=nper,ROUND(S548,2)&lt;=0),"",M548+1))</f>
        <v/>
      </c>
      <c r="N549" s="18" t="str">
        <f>IF(M549="","",IF(OR(periods_per_year=26,periods_per_year=52),IF(periods_per_year=26,IF(M549=1,fpdate,N548+14),IF(periods_per_year=52,IF(M549=1,fpdate,N548+7),"n/a")),IF(periods_per_year=24,DATE(YEAR(fpdate),MONTH(fpdate)+(M549-1)/2+IF(AND(DAY(fpdate)&gt;=15,MOD(M549,2)=0),1,0),IF(MOD(M549,2)=0,IF(DAY(fpdate)&gt;=15,DAY(fpdate)-14,DAY(fpdate)+14),DAY(fpdate))),IF(DAY(DATE(YEAR(fpdate),MONTH(fpdate)+M549-1,DAY(fpdate)))&lt;&gt;DAY(fpdate),DATE(YEAR(fpdate),MONTH(fpdate)+M549,0),DATE(YEAR(fpdate),MONTH(fpdate)+M549-1,DAY(fpdate))))))</f>
        <v/>
      </c>
      <c r="O549" s="19" t="str">
        <f>IF(M549="","",IF(variable,IF(M549&lt;MortgageCalculator!$I$18*periods_per_year,start_rate,IF(MortgageCalculator!$I$22&gt;=0,MIN(MortgageCalculator!$I$19,start_rate+MortgageCalculator!$I$22*ROUNDUP((M549-MortgageCalculator!$I$18*periods_per_year)/MortgageCalculator!$I$21,0)),MAX(MortgageCalculator!$I$20,start_rate+MortgageCalculator!$I$22*ROUNDUP((M549-MortgageCalculator!$I$18*periods_per_year)/MortgageCalculator!$I$21,0)))),start_rate))</f>
        <v/>
      </c>
      <c r="P549" s="20" t="str">
        <f>IF(M549="","",ROUND((((1+O549/CP)^(CP/periods_per_year))-1)*S548,2))</f>
        <v/>
      </c>
      <c r="Q549" s="20" t="str">
        <f>IF(M549="","",IF(M549=nper,S548+P549,MIN(S548+P549,IF(O549=O548,Q548,ROUND(-PMT(((1+O549/CP)^(CP/periods_per_year))-1,nper-M549+1,S548),2)))))</f>
        <v/>
      </c>
      <c r="R549" s="20" t="str">
        <f t="shared" si="62"/>
        <v/>
      </c>
      <c r="S549" s="20" t="str">
        <f t="shared" si="63"/>
        <v/>
      </c>
    </row>
    <row r="550" spans="1:19" x14ac:dyDescent="0.2">
      <c r="A550" s="10" t="str">
        <f t="shared" si="56"/>
        <v/>
      </c>
      <c r="B550" s="11" t="str">
        <f t="shared" si="57"/>
        <v/>
      </c>
      <c r="C550" s="15" t="str">
        <f t="shared" si="58"/>
        <v/>
      </c>
      <c r="D550" s="12" t="str">
        <f>IF(A550="","",IF(variable,IF(OR(A550=1,A550&lt;$I$18*periods_per_year),start_rate,MIN($I$19,IF(MOD(A550-1,$I$21)=0,MAX($I$20,D549+$I$22),D549))),start_rate))</f>
        <v/>
      </c>
      <c r="E550" s="13" t="str">
        <f t="shared" si="59"/>
        <v/>
      </c>
      <c r="F550" s="13" t="str">
        <f>IF(A550="","",IF(A550=nper,J549+E550,MIN(J549+E550,IF(D550=D549,F549,IF($E$8="Acc Bi-Weekly",ROUND((-PMT(((1+D550/CP)^(CP/12))-1,(nper-A550+1)*12/26,J549))/2,2),IF($E$8="Acc Weekly",ROUND((-PMT(((1+D550/CP)^(CP/12))-1,(nper-A550+1)*12/52,J549))/4,2),ROUND(-PMT(((1+D550/CP)^(CP/periods_per_year))-1,nper-A550+1,J549),2)))))))</f>
        <v/>
      </c>
      <c r="G550" s="13" t="str">
        <f>IF(OR(A550="",A550&lt;$X$2),"",IF(J549&lt;=F550,0,IF(IF(AND(A550&gt;=$X$2,MOD(A550-$X$2,int)=0),$X$3,0)+F550&gt;=J549+E550,J549+E550-F550,IF(AND(A550&gt;=$X$2,MOD(A550-$X$2,int)=0),$X$3,0)+IF(IF(AND(A550&gt;=$X$2,MOD(A550-$X$2,int)=0),$X$3,0)+IF(MOD(A550-$X$6,periods_per_year)=0,$X$5,0)+F550&lt;J549+E550,IF(MOD(A550-$X$6,periods_per_year)=0,$X$5,0),J549+E550-IF(AND(A550&gt;=$X$2,MOD(A550-$X$2,int)=0),$X$3,0)-F550))))</f>
        <v/>
      </c>
      <c r="H550" s="14"/>
      <c r="I550" s="13" t="str">
        <f t="shared" si="60"/>
        <v/>
      </c>
      <c r="J550" s="13" t="str">
        <f t="shared" si="61"/>
        <v/>
      </c>
      <c r="M550" s="17" t="str">
        <f>IF(S549="","",IF(OR(M549&gt;=nper,ROUND(S549,2)&lt;=0),"",M549+1))</f>
        <v/>
      </c>
      <c r="N550" s="18" t="str">
        <f>IF(M550="","",IF(OR(periods_per_year=26,periods_per_year=52),IF(periods_per_year=26,IF(M550=1,fpdate,N549+14),IF(periods_per_year=52,IF(M550=1,fpdate,N549+7),"n/a")),IF(periods_per_year=24,DATE(YEAR(fpdate),MONTH(fpdate)+(M550-1)/2+IF(AND(DAY(fpdate)&gt;=15,MOD(M550,2)=0),1,0),IF(MOD(M550,2)=0,IF(DAY(fpdate)&gt;=15,DAY(fpdate)-14,DAY(fpdate)+14),DAY(fpdate))),IF(DAY(DATE(YEAR(fpdate),MONTH(fpdate)+M550-1,DAY(fpdate)))&lt;&gt;DAY(fpdate),DATE(YEAR(fpdate),MONTH(fpdate)+M550,0),DATE(YEAR(fpdate),MONTH(fpdate)+M550-1,DAY(fpdate))))))</f>
        <v/>
      </c>
      <c r="O550" s="19" t="str">
        <f>IF(M550="","",IF(variable,IF(M550&lt;MortgageCalculator!$I$18*periods_per_year,start_rate,IF(MortgageCalculator!$I$22&gt;=0,MIN(MortgageCalculator!$I$19,start_rate+MortgageCalculator!$I$22*ROUNDUP((M550-MortgageCalculator!$I$18*periods_per_year)/MortgageCalculator!$I$21,0)),MAX(MortgageCalculator!$I$20,start_rate+MortgageCalculator!$I$22*ROUNDUP((M550-MortgageCalculator!$I$18*periods_per_year)/MortgageCalculator!$I$21,0)))),start_rate))</f>
        <v/>
      </c>
      <c r="P550" s="20" t="str">
        <f>IF(M550="","",ROUND((((1+O550/CP)^(CP/periods_per_year))-1)*S549,2))</f>
        <v/>
      </c>
      <c r="Q550" s="20" t="str">
        <f>IF(M550="","",IF(M550=nper,S549+P550,MIN(S549+P550,IF(O550=O549,Q549,ROUND(-PMT(((1+O550/CP)^(CP/periods_per_year))-1,nper-M550+1,S549),2)))))</f>
        <v/>
      </c>
      <c r="R550" s="20" t="str">
        <f t="shared" si="62"/>
        <v/>
      </c>
      <c r="S550" s="20" t="str">
        <f t="shared" si="63"/>
        <v/>
      </c>
    </row>
    <row r="551" spans="1:19" x14ac:dyDescent="0.2">
      <c r="A551" s="10" t="str">
        <f t="shared" si="56"/>
        <v/>
      </c>
      <c r="B551" s="11" t="str">
        <f t="shared" si="57"/>
        <v/>
      </c>
      <c r="C551" s="15" t="str">
        <f t="shared" si="58"/>
        <v/>
      </c>
      <c r="D551" s="12" t="str">
        <f>IF(A551="","",IF(variable,IF(OR(A551=1,A551&lt;$I$18*periods_per_year),start_rate,MIN($I$19,IF(MOD(A551-1,$I$21)=0,MAX($I$20,D550+$I$22),D550))),start_rate))</f>
        <v/>
      </c>
      <c r="E551" s="13" t="str">
        <f t="shared" si="59"/>
        <v/>
      </c>
      <c r="F551" s="13" t="str">
        <f>IF(A551="","",IF(A551=nper,J550+E551,MIN(J550+E551,IF(D551=D550,F550,IF($E$8="Acc Bi-Weekly",ROUND((-PMT(((1+D551/CP)^(CP/12))-1,(nper-A551+1)*12/26,J550))/2,2),IF($E$8="Acc Weekly",ROUND((-PMT(((1+D551/CP)^(CP/12))-1,(nper-A551+1)*12/52,J550))/4,2),ROUND(-PMT(((1+D551/CP)^(CP/periods_per_year))-1,nper-A551+1,J550),2)))))))</f>
        <v/>
      </c>
      <c r="G551" s="13" t="str">
        <f>IF(OR(A551="",A551&lt;$X$2),"",IF(J550&lt;=F551,0,IF(IF(AND(A551&gt;=$X$2,MOD(A551-$X$2,int)=0),$X$3,0)+F551&gt;=J550+E551,J550+E551-F551,IF(AND(A551&gt;=$X$2,MOD(A551-$X$2,int)=0),$X$3,0)+IF(IF(AND(A551&gt;=$X$2,MOD(A551-$X$2,int)=0),$X$3,0)+IF(MOD(A551-$X$6,periods_per_year)=0,$X$5,0)+F551&lt;J550+E551,IF(MOD(A551-$X$6,periods_per_year)=0,$X$5,0),J550+E551-IF(AND(A551&gt;=$X$2,MOD(A551-$X$2,int)=0),$X$3,0)-F551))))</f>
        <v/>
      </c>
      <c r="H551" s="14"/>
      <c r="I551" s="13" t="str">
        <f t="shared" si="60"/>
        <v/>
      </c>
      <c r="J551" s="13" t="str">
        <f t="shared" si="61"/>
        <v/>
      </c>
      <c r="M551" s="17" t="str">
        <f>IF(S550="","",IF(OR(M550&gt;=nper,ROUND(S550,2)&lt;=0),"",M550+1))</f>
        <v/>
      </c>
      <c r="N551" s="18" t="str">
        <f>IF(M551="","",IF(OR(periods_per_year=26,periods_per_year=52),IF(periods_per_year=26,IF(M551=1,fpdate,N550+14),IF(periods_per_year=52,IF(M551=1,fpdate,N550+7),"n/a")),IF(periods_per_year=24,DATE(YEAR(fpdate),MONTH(fpdate)+(M551-1)/2+IF(AND(DAY(fpdate)&gt;=15,MOD(M551,2)=0),1,0),IF(MOD(M551,2)=0,IF(DAY(fpdate)&gt;=15,DAY(fpdate)-14,DAY(fpdate)+14),DAY(fpdate))),IF(DAY(DATE(YEAR(fpdate),MONTH(fpdate)+M551-1,DAY(fpdate)))&lt;&gt;DAY(fpdate),DATE(YEAR(fpdate),MONTH(fpdate)+M551,0),DATE(YEAR(fpdate),MONTH(fpdate)+M551-1,DAY(fpdate))))))</f>
        <v/>
      </c>
      <c r="O551" s="19" t="str">
        <f>IF(M551="","",IF(variable,IF(M551&lt;MortgageCalculator!$I$18*periods_per_year,start_rate,IF(MortgageCalculator!$I$22&gt;=0,MIN(MortgageCalculator!$I$19,start_rate+MortgageCalculator!$I$22*ROUNDUP((M551-MortgageCalculator!$I$18*periods_per_year)/MortgageCalculator!$I$21,0)),MAX(MortgageCalculator!$I$20,start_rate+MortgageCalculator!$I$22*ROUNDUP((M551-MortgageCalculator!$I$18*periods_per_year)/MortgageCalculator!$I$21,0)))),start_rate))</f>
        <v/>
      </c>
      <c r="P551" s="20" t="str">
        <f>IF(M551="","",ROUND((((1+O551/CP)^(CP/periods_per_year))-1)*S550,2))</f>
        <v/>
      </c>
      <c r="Q551" s="20" t="str">
        <f>IF(M551="","",IF(M551=nper,S550+P551,MIN(S550+P551,IF(O551=O550,Q550,ROUND(-PMT(((1+O551/CP)^(CP/periods_per_year))-1,nper-M551+1,S550),2)))))</f>
        <v/>
      </c>
      <c r="R551" s="20" t="str">
        <f t="shared" si="62"/>
        <v/>
      </c>
      <c r="S551" s="20" t="str">
        <f t="shared" si="63"/>
        <v/>
      </c>
    </row>
    <row r="552" spans="1:19" x14ac:dyDescent="0.2">
      <c r="A552" s="10" t="str">
        <f t="shared" si="56"/>
        <v/>
      </c>
      <c r="B552" s="11" t="str">
        <f t="shared" si="57"/>
        <v/>
      </c>
      <c r="C552" s="15" t="str">
        <f t="shared" si="58"/>
        <v/>
      </c>
      <c r="D552" s="12" t="str">
        <f>IF(A552="","",IF(variable,IF(OR(A552=1,A552&lt;$I$18*periods_per_year),start_rate,MIN($I$19,IF(MOD(A552-1,$I$21)=0,MAX($I$20,D551+$I$22),D551))),start_rate))</f>
        <v/>
      </c>
      <c r="E552" s="13" t="str">
        <f t="shared" si="59"/>
        <v/>
      </c>
      <c r="F552" s="13" t="str">
        <f>IF(A552="","",IF(A552=nper,J551+E552,MIN(J551+E552,IF(D552=D551,F551,IF($E$8="Acc Bi-Weekly",ROUND((-PMT(((1+D552/CP)^(CP/12))-1,(nper-A552+1)*12/26,J551))/2,2),IF($E$8="Acc Weekly",ROUND((-PMT(((1+D552/CP)^(CP/12))-1,(nper-A552+1)*12/52,J551))/4,2),ROUND(-PMT(((1+D552/CP)^(CP/periods_per_year))-1,nper-A552+1,J551),2)))))))</f>
        <v/>
      </c>
      <c r="G552" s="13" t="str">
        <f>IF(OR(A552="",A552&lt;$X$2),"",IF(J551&lt;=F552,0,IF(IF(AND(A552&gt;=$X$2,MOD(A552-$X$2,int)=0),$X$3,0)+F552&gt;=J551+E552,J551+E552-F552,IF(AND(A552&gt;=$X$2,MOD(A552-$X$2,int)=0),$X$3,0)+IF(IF(AND(A552&gt;=$X$2,MOD(A552-$X$2,int)=0),$X$3,0)+IF(MOD(A552-$X$6,periods_per_year)=0,$X$5,0)+F552&lt;J551+E552,IF(MOD(A552-$X$6,periods_per_year)=0,$X$5,0),J551+E552-IF(AND(A552&gt;=$X$2,MOD(A552-$X$2,int)=0),$X$3,0)-F552))))</f>
        <v/>
      </c>
      <c r="H552" s="14"/>
      <c r="I552" s="13" t="str">
        <f t="shared" si="60"/>
        <v/>
      </c>
      <c r="J552" s="13" t="str">
        <f t="shared" si="61"/>
        <v/>
      </c>
      <c r="M552" s="17" t="str">
        <f>IF(S551="","",IF(OR(M551&gt;=nper,ROUND(S551,2)&lt;=0),"",M551+1))</f>
        <v/>
      </c>
      <c r="N552" s="18" t="str">
        <f>IF(M552="","",IF(OR(periods_per_year=26,periods_per_year=52),IF(periods_per_year=26,IF(M552=1,fpdate,N551+14),IF(periods_per_year=52,IF(M552=1,fpdate,N551+7),"n/a")),IF(periods_per_year=24,DATE(YEAR(fpdate),MONTH(fpdate)+(M552-1)/2+IF(AND(DAY(fpdate)&gt;=15,MOD(M552,2)=0),1,0),IF(MOD(M552,2)=0,IF(DAY(fpdate)&gt;=15,DAY(fpdate)-14,DAY(fpdate)+14),DAY(fpdate))),IF(DAY(DATE(YEAR(fpdate),MONTH(fpdate)+M552-1,DAY(fpdate)))&lt;&gt;DAY(fpdate),DATE(YEAR(fpdate),MONTH(fpdate)+M552,0),DATE(YEAR(fpdate),MONTH(fpdate)+M552-1,DAY(fpdate))))))</f>
        <v/>
      </c>
      <c r="O552" s="19" t="str">
        <f>IF(M552="","",IF(variable,IF(M552&lt;MortgageCalculator!$I$18*periods_per_year,start_rate,IF(MortgageCalculator!$I$22&gt;=0,MIN(MortgageCalculator!$I$19,start_rate+MortgageCalculator!$I$22*ROUNDUP((M552-MortgageCalculator!$I$18*periods_per_year)/MortgageCalculator!$I$21,0)),MAX(MortgageCalculator!$I$20,start_rate+MortgageCalculator!$I$22*ROUNDUP((M552-MortgageCalculator!$I$18*periods_per_year)/MortgageCalculator!$I$21,0)))),start_rate))</f>
        <v/>
      </c>
      <c r="P552" s="20" t="str">
        <f>IF(M552="","",ROUND((((1+O552/CP)^(CP/periods_per_year))-1)*S551,2))</f>
        <v/>
      </c>
      <c r="Q552" s="20" t="str">
        <f>IF(M552="","",IF(M552=nper,S551+P552,MIN(S551+P552,IF(O552=O551,Q551,ROUND(-PMT(((1+O552/CP)^(CP/periods_per_year))-1,nper-M552+1,S551),2)))))</f>
        <v/>
      </c>
      <c r="R552" s="20" t="str">
        <f t="shared" si="62"/>
        <v/>
      </c>
      <c r="S552" s="20" t="str">
        <f t="shared" si="63"/>
        <v/>
      </c>
    </row>
    <row r="553" spans="1:19" x14ac:dyDescent="0.2">
      <c r="A553" s="10" t="str">
        <f t="shared" si="56"/>
        <v/>
      </c>
      <c r="B553" s="11" t="str">
        <f t="shared" si="57"/>
        <v/>
      </c>
      <c r="C553" s="15" t="str">
        <f t="shared" si="58"/>
        <v/>
      </c>
      <c r="D553" s="12" t="str">
        <f>IF(A553="","",IF(variable,IF(OR(A553=1,A553&lt;$I$18*periods_per_year),start_rate,MIN($I$19,IF(MOD(A553-1,$I$21)=0,MAX($I$20,D552+$I$22),D552))),start_rate))</f>
        <v/>
      </c>
      <c r="E553" s="13" t="str">
        <f t="shared" si="59"/>
        <v/>
      </c>
      <c r="F553" s="13" t="str">
        <f>IF(A553="","",IF(A553=nper,J552+E553,MIN(J552+E553,IF(D553=D552,F552,IF($E$8="Acc Bi-Weekly",ROUND((-PMT(((1+D553/CP)^(CP/12))-1,(nper-A553+1)*12/26,J552))/2,2),IF($E$8="Acc Weekly",ROUND((-PMT(((1+D553/CP)^(CP/12))-1,(nper-A553+1)*12/52,J552))/4,2),ROUND(-PMT(((1+D553/CP)^(CP/periods_per_year))-1,nper-A553+1,J552),2)))))))</f>
        <v/>
      </c>
      <c r="G553" s="13" t="str">
        <f>IF(OR(A553="",A553&lt;$X$2),"",IF(J552&lt;=F553,0,IF(IF(AND(A553&gt;=$X$2,MOD(A553-$X$2,int)=0),$X$3,0)+F553&gt;=J552+E553,J552+E553-F553,IF(AND(A553&gt;=$X$2,MOD(A553-$X$2,int)=0),$X$3,0)+IF(IF(AND(A553&gt;=$X$2,MOD(A553-$X$2,int)=0),$X$3,0)+IF(MOD(A553-$X$6,periods_per_year)=0,$X$5,0)+F553&lt;J552+E553,IF(MOD(A553-$X$6,periods_per_year)=0,$X$5,0),J552+E553-IF(AND(A553&gt;=$X$2,MOD(A553-$X$2,int)=0),$X$3,0)-F553))))</f>
        <v/>
      </c>
      <c r="H553" s="14"/>
      <c r="I553" s="13" t="str">
        <f t="shared" si="60"/>
        <v/>
      </c>
      <c r="J553" s="13" t="str">
        <f t="shared" si="61"/>
        <v/>
      </c>
      <c r="M553" s="17" t="str">
        <f>IF(S552="","",IF(OR(M552&gt;=nper,ROUND(S552,2)&lt;=0),"",M552+1))</f>
        <v/>
      </c>
      <c r="N553" s="18" t="str">
        <f>IF(M553="","",IF(OR(periods_per_year=26,periods_per_year=52),IF(periods_per_year=26,IF(M553=1,fpdate,N552+14),IF(periods_per_year=52,IF(M553=1,fpdate,N552+7),"n/a")),IF(periods_per_year=24,DATE(YEAR(fpdate),MONTH(fpdate)+(M553-1)/2+IF(AND(DAY(fpdate)&gt;=15,MOD(M553,2)=0),1,0),IF(MOD(M553,2)=0,IF(DAY(fpdate)&gt;=15,DAY(fpdate)-14,DAY(fpdate)+14),DAY(fpdate))),IF(DAY(DATE(YEAR(fpdate),MONTH(fpdate)+M553-1,DAY(fpdate)))&lt;&gt;DAY(fpdate),DATE(YEAR(fpdate),MONTH(fpdate)+M553,0),DATE(YEAR(fpdate),MONTH(fpdate)+M553-1,DAY(fpdate))))))</f>
        <v/>
      </c>
      <c r="O553" s="19" t="str">
        <f>IF(M553="","",IF(variable,IF(M553&lt;MortgageCalculator!$I$18*periods_per_year,start_rate,IF(MortgageCalculator!$I$22&gt;=0,MIN(MortgageCalculator!$I$19,start_rate+MortgageCalculator!$I$22*ROUNDUP((M553-MortgageCalculator!$I$18*periods_per_year)/MortgageCalculator!$I$21,0)),MAX(MortgageCalculator!$I$20,start_rate+MortgageCalculator!$I$22*ROUNDUP((M553-MortgageCalculator!$I$18*periods_per_year)/MortgageCalculator!$I$21,0)))),start_rate))</f>
        <v/>
      </c>
      <c r="P553" s="20" t="str">
        <f>IF(M553="","",ROUND((((1+O553/CP)^(CP/periods_per_year))-1)*S552,2))</f>
        <v/>
      </c>
      <c r="Q553" s="20" t="str">
        <f>IF(M553="","",IF(M553=nper,S552+P553,MIN(S552+P553,IF(O553=O552,Q552,ROUND(-PMT(((1+O553/CP)^(CP/periods_per_year))-1,nper-M553+1,S552),2)))))</f>
        <v/>
      </c>
      <c r="R553" s="20" t="str">
        <f t="shared" si="62"/>
        <v/>
      </c>
      <c r="S553" s="20" t="str">
        <f t="shared" si="63"/>
        <v/>
      </c>
    </row>
    <row r="554" spans="1:19" x14ac:dyDescent="0.2">
      <c r="A554" s="10" t="str">
        <f t="shared" si="56"/>
        <v/>
      </c>
      <c r="B554" s="11" t="str">
        <f t="shared" si="57"/>
        <v/>
      </c>
      <c r="C554" s="15" t="str">
        <f t="shared" si="58"/>
        <v/>
      </c>
      <c r="D554" s="12" t="str">
        <f>IF(A554="","",IF(variable,IF(OR(A554=1,A554&lt;$I$18*periods_per_year),start_rate,MIN($I$19,IF(MOD(A554-1,$I$21)=0,MAX($I$20,D553+$I$22),D553))),start_rate))</f>
        <v/>
      </c>
      <c r="E554" s="13" t="str">
        <f t="shared" si="59"/>
        <v/>
      </c>
      <c r="F554" s="13" t="str">
        <f>IF(A554="","",IF(A554=nper,J553+E554,MIN(J553+E554,IF(D554=D553,F553,IF($E$8="Acc Bi-Weekly",ROUND((-PMT(((1+D554/CP)^(CP/12))-1,(nper-A554+1)*12/26,J553))/2,2),IF($E$8="Acc Weekly",ROUND((-PMT(((1+D554/CP)^(CP/12))-1,(nper-A554+1)*12/52,J553))/4,2),ROUND(-PMT(((1+D554/CP)^(CP/periods_per_year))-1,nper-A554+1,J553),2)))))))</f>
        <v/>
      </c>
      <c r="G554" s="13" t="str">
        <f>IF(OR(A554="",A554&lt;$X$2),"",IF(J553&lt;=F554,0,IF(IF(AND(A554&gt;=$X$2,MOD(A554-$X$2,int)=0),$X$3,0)+F554&gt;=J553+E554,J553+E554-F554,IF(AND(A554&gt;=$X$2,MOD(A554-$X$2,int)=0),$X$3,0)+IF(IF(AND(A554&gt;=$X$2,MOD(A554-$X$2,int)=0),$X$3,0)+IF(MOD(A554-$X$6,periods_per_year)=0,$X$5,0)+F554&lt;J553+E554,IF(MOD(A554-$X$6,periods_per_year)=0,$X$5,0),J553+E554-IF(AND(A554&gt;=$X$2,MOD(A554-$X$2,int)=0),$X$3,0)-F554))))</f>
        <v/>
      </c>
      <c r="H554" s="14"/>
      <c r="I554" s="13" t="str">
        <f t="shared" si="60"/>
        <v/>
      </c>
      <c r="J554" s="13" t="str">
        <f t="shared" si="61"/>
        <v/>
      </c>
      <c r="M554" s="17" t="str">
        <f>IF(S553="","",IF(OR(M553&gt;=nper,ROUND(S553,2)&lt;=0),"",M553+1))</f>
        <v/>
      </c>
      <c r="N554" s="18" t="str">
        <f>IF(M554="","",IF(OR(periods_per_year=26,periods_per_year=52),IF(periods_per_year=26,IF(M554=1,fpdate,N553+14),IF(periods_per_year=52,IF(M554=1,fpdate,N553+7),"n/a")),IF(periods_per_year=24,DATE(YEAR(fpdate),MONTH(fpdate)+(M554-1)/2+IF(AND(DAY(fpdate)&gt;=15,MOD(M554,2)=0),1,0),IF(MOD(M554,2)=0,IF(DAY(fpdate)&gt;=15,DAY(fpdate)-14,DAY(fpdate)+14),DAY(fpdate))),IF(DAY(DATE(YEAR(fpdate),MONTH(fpdate)+M554-1,DAY(fpdate)))&lt;&gt;DAY(fpdate),DATE(YEAR(fpdate),MONTH(fpdate)+M554,0),DATE(YEAR(fpdate),MONTH(fpdate)+M554-1,DAY(fpdate))))))</f>
        <v/>
      </c>
      <c r="O554" s="19" t="str">
        <f>IF(M554="","",IF(variable,IF(M554&lt;MortgageCalculator!$I$18*periods_per_year,start_rate,IF(MortgageCalculator!$I$22&gt;=0,MIN(MortgageCalculator!$I$19,start_rate+MortgageCalculator!$I$22*ROUNDUP((M554-MortgageCalculator!$I$18*periods_per_year)/MortgageCalculator!$I$21,0)),MAX(MortgageCalculator!$I$20,start_rate+MortgageCalculator!$I$22*ROUNDUP((M554-MortgageCalculator!$I$18*periods_per_year)/MortgageCalculator!$I$21,0)))),start_rate))</f>
        <v/>
      </c>
      <c r="P554" s="20" t="str">
        <f>IF(M554="","",ROUND((((1+O554/CP)^(CP/periods_per_year))-1)*S553,2))</f>
        <v/>
      </c>
      <c r="Q554" s="20" t="str">
        <f>IF(M554="","",IF(M554=nper,S553+P554,MIN(S553+P554,IF(O554=O553,Q553,ROUND(-PMT(((1+O554/CP)^(CP/periods_per_year))-1,nper-M554+1,S553),2)))))</f>
        <v/>
      </c>
      <c r="R554" s="20" t="str">
        <f t="shared" si="62"/>
        <v/>
      </c>
      <c r="S554" s="20" t="str">
        <f t="shared" si="63"/>
        <v/>
      </c>
    </row>
    <row r="555" spans="1:19" x14ac:dyDescent="0.2">
      <c r="A555" s="10" t="str">
        <f t="shared" si="56"/>
        <v/>
      </c>
      <c r="B555" s="11" t="str">
        <f t="shared" si="57"/>
        <v/>
      </c>
      <c r="C555" s="15" t="str">
        <f t="shared" si="58"/>
        <v/>
      </c>
      <c r="D555" s="12" t="str">
        <f>IF(A555="","",IF(variable,IF(OR(A555=1,A555&lt;$I$18*periods_per_year),start_rate,MIN($I$19,IF(MOD(A555-1,$I$21)=0,MAX($I$20,D554+$I$22),D554))),start_rate))</f>
        <v/>
      </c>
      <c r="E555" s="13" t="str">
        <f t="shared" si="59"/>
        <v/>
      </c>
      <c r="F555" s="13" t="str">
        <f>IF(A555="","",IF(A555=nper,J554+E555,MIN(J554+E555,IF(D555=D554,F554,IF($E$8="Acc Bi-Weekly",ROUND((-PMT(((1+D555/CP)^(CP/12))-1,(nper-A555+1)*12/26,J554))/2,2),IF($E$8="Acc Weekly",ROUND((-PMT(((1+D555/CP)^(CP/12))-1,(nper-A555+1)*12/52,J554))/4,2),ROUND(-PMT(((1+D555/CP)^(CP/periods_per_year))-1,nper-A555+1,J554),2)))))))</f>
        <v/>
      </c>
      <c r="G555" s="13" t="str">
        <f>IF(OR(A555="",A555&lt;$X$2),"",IF(J554&lt;=F555,0,IF(IF(AND(A555&gt;=$X$2,MOD(A555-$X$2,int)=0),$X$3,0)+F555&gt;=J554+E555,J554+E555-F555,IF(AND(A555&gt;=$X$2,MOD(A555-$X$2,int)=0),$X$3,0)+IF(IF(AND(A555&gt;=$X$2,MOD(A555-$X$2,int)=0),$X$3,0)+IF(MOD(A555-$X$6,periods_per_year)=0,$X$5,0)+F555&lt;J554+E555,IF(MOD(A555-$X$6,periods_per_year)=0,$X$5,0),J554+E555-IF(AND(A555&gt;=$X$2,MOD(A555-$X$2,int)=0),$X$3,0)-F555))))</f>
        <v/>
      </c>
      <c r="H555" s="14"/>
      <c r="I555" s="13" t="str">
        <f t="shared" si="60"/>
        <v/>
      </c>
      <c r="J555" s="13" t="str">
        <f t="shared" si="61"/>
        <v/>
      </c>
      <c r="M555" s="17" t="str">
        <f>IF(S554="","",IF(OR(M554&gt;=nper,ROUND(S554,2)&lt;=0),"",M554+1))</f>
        <v/>
      </c>
      <c r="N555" s="18" t="str">
        <f>IF(M555="","",IF(OR(periods_per_year=26,periods_per_year=52),IF(periods_per_year=26,IF(M555=1,fpdate,N554+14),IF(periods_per_year=52,IF(M555=1,fpdate,N554+7),"n/a")),IF(periods_per_year=24,DATE(YEAR(fpdate),MONTH(fpdate)+(M555-1)/2+IF(AND(DAY(fpdate)&gt;=15,MOD(M555,2)=0),1,0),IF(MOD(M555,2)=0,IF(DAY(fpdate)&gt;=15,DAY(fpdate)-14,DAY(fpdate)+14),DAY(fpdate))),IF(DAY(DATE(YEAR(fpdate),MONTH(fpdate)+M555-1,DAY(fpdate)))&lt;&gt;DAY(fpdate),DATE(YEAR(fpdate),MONTH(fpdate)+M555,0),DATE(YEAR(fpdate),MONTH(fpdate)+M555-1,DAY(fpdate))))))</f>
        <v/>
      </c>
      <c r="O555" s="19" t="str">
        <f>IF(M555="","",IF(variable,IF(M555&lt;MortgageCalculator!$I$18*periods_per_year,start_rate,IF(MortgageCalculator!$I$22&gt;=0,MIN(MortgageCalculator!$I$19,start_rate+MortgageCalculator!$I$22*ROUNDUP((M555-MortgageCalculator!$I$18*periods_per_year)/MortgageCalculator!$I$21,0)),MAX(MortgageCalculator!$I$20,start_rate+MortgageCalculator!$I$22*ROUNDUP((M555-MortgageCalculator!$I$18*periods_per_year)/MortgageCalculator!$I$21,0)))),start_rate))</f>
        <v/>
      </c>
      <c r="P555" s="20" t="str">
        <f>IF(M555="","",ROUND((((1+O555/CP)^(CP/periods_per_year))-1)*S554,2))</f>
        <v/>
      </c>
      <c r="Q555" s="20" t="str">
        <f>IF(M555="","",IF(M555=nper,S554+P555,MIN(S554+P555,IF(O555=O554,Q554,ROUND(-PMT(((1+O555/CP)^(CP/periods_per_year))-1,nper-M555+1,S554),2)))))</f>
        <v/>
      </c>
      <c r="R555" s="20" t="str">
        <f t="shared" si="62"/>
        <v/>
      </c>
      <c r="S555" s="20" t="str">
        <f t="shared" si="63"/>
        <v/>
      </c>
    </row>
    <row r="556" spans="1:19" x14ac:dyDescent="0.2">
      <c r="A556" s="10" t="str">
        <f t="shared" ref="A556:A619" si="64">IF(J555="","",IF(OR(A555&gt;=nper,ROUND(J555,2)&lt;=0),"",A555+1))</f>
        <v/>
      </c>
      <c r="B556" s="11" t="str">
        <f t="shared" ref="B556:B619" si="65">IF(A556="","",IF(OR(periods_per_year=26,periods_per_year=52),IF(periods_per_year=26,IF(A556=1,fpdate,B555+14),IF(periods_per_year=52,IF(A556=1,fpdate,B555+7),"n/a")),IF(periods_per_year=24,DATE(YEAR(fpdate),MONTH(fpdate)+(A556-1)/2+IF(AND(DAY(fpdate)&gt;=15,MOD(A556,2)=0),1,0),IF(MOD(A556,2)=0,IF(DAY(fpdate)&gt;=15,DAY(fpdate)-14,DAY(fpdate)+14),DAY(fpdate))),IF(DAY(DATE(YEAR(fpdate),MONTH(fpdate)+A556-1,DAY(fpdate)))&lt;&gt;DAY(fpdate),DATE(YEAR(fpdate),MONTH(fpdate)+A556,0),DATE(YEAR(fpdate),MONTH(fpdate)+A556-1,DAY(fpdate))))))</f>
        <v/>
      </c>
      <c r="C556" s="15" t="str">
        <f t="shared" ref="C556:C619" si="66">IF(A556="","",IF(MOD(A556,periods_per_year)=0,A556/periods_per_year,""))</f>
        <v/>
      </c>
      <c r="D556" s="12" t="str">
        <f>IF(A556="","",IF(variable,IF(OR(A556=1,A556&lt;$I$18*periods_per_year),start_rate,MIN($I$19,IF(MOD(A556-1,$I$21)=0,MAX($I$20,D555+$I$22),D555))),start_rate))</f>
        <v/>
      </c>
      <c r="E556" s="13" t="str">
        <f t="shared" ref="E556:E619" si="67">IF(A556="","",ROUND((((1+D556/CP)^(CP/periods_per_year))-1)*J555,2))</f>
        <v/>
      </c>
      <c r="F556" s="13" t="str">
        <f>IF(A556="","",IF(A556=nper,J555+E556,MIN(J555+E556,IF(D556=D555,F555,IF($E$8="Acc Bi-Weekly",ROUND((-PMT(((1+D556/CP)^(CP/12))-1,(nper-A556+1)*12/26,J555))/2,2),IF($E$8="Acc Weekly",ROUND((-PMT(((1+D556/CP)^(CP/12))-1,(nper-A556+1)*12/52,J555))/4,2),ROUND(-PMT(((1+D556/CP)^(CP/periods_per_year))-1,nper-A556+1,J555),2)))))))</f>
        <v/>
      </c>
      <c r="G556" s="13" t="str">
        <f>IF(OR(A556="",A556&lt;$X$2),"",IF(J555&lt;=F556,0,IF(IF(AND(A556&gt;=$X$2,MOD(A556-$X$2,int)=0),$X$3,0)+F556&gt;=J555+E556,J555+E556-F556,IF(AND(A556&gt;=$X$2,MOD(A556-$X$2,int)=0),$X$3,0)+IF(IF(AND(A556&gt;=$X$2,MOD(A556-$X$2,int)=0),$X$3,0)+IF(MOD(A556-$X$6,periods_per_year)=0,$X$5,0)+F556&lt;J555+E556,IF(MOD(A556-$X$6,periods_per_year)=0,$X$5,0),J555+E556-IF(AND(A556&gt;=$X$2,MOD(A556-$X$2,int)=0),$X$3,0)-F556))))</f>
        <v/>
      </c>
      <c r="H556" s="14"/>
      <c r="I556" s="13" t="str">
        <f t="shared" ref="I556:I619" si="68">IF(A556="","",F556-E556+H556+IF(G556="",0,G556))</f>
        <v/>
      </c>
      <c r="J556" s="13" t="str">
        <f t="shared" ref="J556:J619" si="69">IF(A556="","",J555-I556)</f>
        <v/>
      </c>
      <c r="M556" s="17" t="str">
        <f>IF(S555="","",IF(OR(M555&gt;=nper,ROUND(S555,2)&lt;=0),"",M555+1))</f>
        <v/>
      </c>
      <c r="N556" s="18" t="str">
        <f>IF(M556="","",IF(OR(periods_per_year=26,periods_per_year=52),IF(periods_per_year=26,IF(M556=1,fpdate,N555+14),IF(periods_per_year=52,IF(M556=1,fpdate,N555+7),"n/a")),IF(periods_per_year=24,DATE(YEAR(fpdate),MONTH(fpdate)+(M556-1)/2+IF(AND(DAY(fpdate)&gt;=15,MOD(M556,2)=0),1,0),IF(MOD(M556,2)=0,IF(DAY(fpdate)&gt;=15,DAY(fpdate)-14,DAY(fpdate)+14),DAY(fpdate))),IF(DAY(DATE(YEAR(fpdate),MONTH(fpdate)+M556-1,DAY(fpdate)))&lt;&gt;DAY(fpdate),DATE(YEAR(fpdate),MONTH(fpdate)+M556,0),DATE(YEAR(fpdate),MONTH(fpdate)+M556-1,DAY(fpdate))))))</f>
        <v/>
      </c>
      <c r="O556" s="19" t="str">
        <f>IF(M556="","",IF(variable,IF(M556&lt;MortgageCalculator!$I$18*periods_per_year,start_rate,IF(MortgageCalculator!$I$22&gt;=0,MIN(MortgageCalculator!$I$19,start_rate+MortgageCalculator!$I$22*ROUNDUP((M556-MortgageCalculator!$I$18*periods_per_year)/MortgageCalculator!$I$21,0)),MAX(MortgageCalculator!$I$20,start_rate+MortgageCalculator!$I$22*ROUNDUP((M556-MortgageCalculator!$I$18*periods_per_year)/MortgageCalculator!$I$21,0)))),start_rate))</f>
        <v/>
      </c>
      <c r="P556" s="20" t="str">
        <f>IF(M556="","",ROUND((((1+O556/CP)^(CP/periods_per_year))-1)*S555,2))</f>
        <v/>
      </c>
      <c r="Q556" s="20" t="str">
        <f>IF(M556="","",IF(M556=nper,S555+P556,MIN(S555+P556,IF(O556=O555,Q555,ROUND(-PMT(((1+O556/CP)^(CP/periods_per_year))-1,nper-M556+1,S555),2)))))</f>
        <v/>
      </c>
      <c r="R556" s="20" t="str">
        <f t="shared" ref="R556:R619" si="70">IF(M556="","",Q556-P556)</f>
        <v/>
      </c>
      <c r="S556" s="20" t="str">
        <f t="shared" ref="S556:S619" si="71">IF(M556="","",S555-R556)</f>
        <v/>
      </c>
    </row>
    <row r="557" spans="1:19" x14ac:dyDescent="0.2">
      <c r="A557" s="10" t="str">
        <f t="shared" si="64"/>
        <v/>
      </c>
      <c r="B557" s="11" t="str">
        <f t="shared" si="65"/>
        <v/>
      </c>
      <c r="C557" s="15" t="str">
        <f t="shared" si="66"/>
        <v/>
      </c>
      <c r="D557" s="12" t="str">
        <f>IF(A557="","",IF(variable,IF(OR(A557=1,A557&lt;$I$18*periods_per_year),start_rate,MIN($I$19,IF(MOD(A557-1,$I$21)=0,MAX($I$20,D556+$I$22),D556))),start_rate))</f>
        <v/>
      </c>
      <c r="E557" s="13" t="str">
        <f t="shared" si="67"/>
        <v/>
      </c>
      <c r="F557" s="13" t="str">
        <f>IF(A557="","",IF(A557=nper,J556+E557,MIN(J556+E557,IF(D557=D556,F556,IF($E$8="Acc Bi-Weekly",ROUND((-PMT(((1+D557/CP)^(CP/12))-1,(nper-A557+1)*12/26,J556))/2,2),IF($E$8="Acc Weekly",ROUND((-PMT(((1+D557/CP)^(CP/12))-1,(nper-A557+1)*12/52,J556))/4,2),ROUND(-PMT(((1+D557/CP)^(CP/periods_per_year))-1,nper-A557+1,J556),2)))))))</f>
        <v/>
      </c>
      <c r="G557" s="13" t="str">
        <f>IF(OR(A557="",A557&lt;$X$2),"",IF(J556&lt;=F557,0,IF(IF(AND(A557&gt;=$X$2,MOD(A557-$X$2,int)=0),$X$3,0)+F557&gt;=J556+E557,J556+E557-F557,IF(AND(A557&gt;=$X$2,MOD(A557-$X$2,int)=0),$X$3,0)+IF(IF(AND(A557&gt;=$X$2,MOD(A557-$X$2,int)=0),$X$3,0)+IF(MOD(A557-$X$6,periods_per_year)=0,$X$5,0)+F557&lt;J556+E557,IF(MOD(A557-$X$6,periods_per_year)=0,$X$5,0),J556+E557-IF(AND(A557&gt;=$X$2,MOD(A557-$X$2,int)=0),$X$3,0)-F557))))</f>
        <v/>
      </c>
      <c r="H557" s="14"/>
      <c r="I557" s="13" t="str">
        <f t="shared" si="68"/>
        <v/>
      </c>
      <c r="J557" s="13" t="str">
        <f t="shared" si="69"/>
        <v/>
      </c>
      <c r="M557" s="17" t="str">
        <f>IF(S556="","",IF(OR(M556&gt;=nper,ROUND(S556,2)&lt;=0),"",M556+1))</f>
        <v/>
      </c>
      <c r="N557" s="18" t="str">
        <f>IF(M557="","",IF(OR(periods_per_year=26,periods_per_year=52),IF(periods_per_year=26,IF(M557=1,fpdate,N556+14),IF(periods_per_year=52,IF(M557=1,fpdate,N556+7),"n/a")),IF(periods_per_year=24,DATE(YEAR(fpdate),MONTH(fpdate)+(M557-1)/2+IF(AND(DAY(fpdate)&gt;=15,MOD(M557,2)=0),1,0),IF(MOD(M557,2)=0,IF(DAY(fpdate)&gt;=15,DAY(fpdate)-14,DAY(fpdate)+14),DAY(fpdate))),IF(DAY(DATE(YEAR(fpdate),MONTH(fpdate)+M557-1,DAY(fpdate)))&lt;&gt;DAY(fpdate),DATE(YEAR(fpdate),MONTH(fpdate)+M557,0),DATE(YEAR(fpdate),MONTH(fpdate)+M557-1,DAY(fpdate))))))</f>
        <v/>
      </c>
      <c r="O557" s="19" t="str">
        <f>IF(M557="","",IF(variable,IF(M557&lt;MortgageCalculator!$I$18*periods_per_year,start_rate,IF(MortgageCalculator!$I$22&gt;=0,MIN(MortgageCalculator!$I$19,start_rate+MortgageCalculator!$I$22*ROUNDUP((M557-MortgageCalculator!$I$18*periods_per_year)/MortgageCalculator!$I$21,0)),MAX(MortgageCalculator!$I$20,start_rate+MortgageCalculator!$I$22*ROUNDUP((M557-MortgageCalculator!$I$18*periods_per_year)/MortgageCalculator!$I$21,0)))),start_rate))</f>
        <v/>
      </c>
      <c r="P557" s="20" t="str">
        <f>IF(M557="","",ROUND((((1+O557/CP)^(CP/periods_per_year))-1)*S556,2))</f>
        <v/>
      </c>
      <c r="Q557" s="20" t="str">
        <f>IF(M557="","",IF(M557=nper,S556+P557,MIN(S556+P557,IF(O557=O556,Q556,ROUND(-PMT(((1+O557/CP)^(CP/periods_per_year))-1,nper-M557+1,S556),2)))))</f>
        <v/>
      </c>
      <c r="R557" s="20" t="str">
        <f t="shared" si="70"/>
        <v/>
      </c>
      <c r="S557" s="20" t="str">
        <f t="shared" si="71"/>
        <v/>
      </c>
    </row>
    <row r="558" spans="1:19" x14ac:dyDescent="0.2">
      <c r="A558" s="10" t="str">
        <f t="shared" si="64"/>
        <v/>
      </c>
      <c r="B558" s="11" t="str">
        <f t="shared" si="65"/>
        <v/>
      </c>
      <c r="C558" s="15" t="str">
        <f t="shared" si="66"/>
        <v/>
      </c>
      <c r="D558" s="12" t="str">
        <f>IF(A558="","",IF(variable,IF(OR(A558=1,A558&lt;$I$18*periods_per_year),start_rate,MIN($I$19,IF(MOD(A558-1,$I$21)=0,MAX($I$20,D557+$I$22),D557))),start_rate))</f>
        <v/>
      </c>
      <c r="E558" s="13" t="str">
        <f t="shared" si="67"/>
        <v/>
      </c>
      <c r="F558" s="13" t="str">
        <f>IF(A558="","",IF(A558=nper,J557+E558,MIN(J557+E558,IF(D558=D557,F557,IF($E$8="Acc Bi-Weekly",ROUND((-PMT(((1+D558/CP)^(CP/12))-1,(nper-A558+1)*12/26,J557))/2,2),IF($E$8="Acc Weekly",ROUND((-PMT(((1+D558/CP)^(CP/12))-1,(nper-A558+1)*12/52,J557))/4,2),ROUND(-PMT(((1+D558/CP)^(CP/periods_per_year))-1,nper-A558+1,J557),2)))))))</f>
        <v/>
      </c>
      <c r="G558" s="13" t="str">
        <f>IF(OR(A558="",A558&lt;$X$2),"",IF(J557&lt;=F558,0,IF(IF(AND(A558&gt;=$X$2,MOD(A558-$X$2,int)=0),$X$3,0)+F558&gt;=J557+E558,J557+E558-F558,IF(AND(A558&gt;=$X$2,MOD(A558-$X$2,int)=0),$X$3,0)+IF(IF(AND(A558&gt;=$X$2,MOD(A558-$X$2,int)=0),$X$3,0)+IF(MOD(A558-$X$6,periods_per_year)=0,$X$5,0)+F558&lt;J557+E558,IF(MOD(A558-$X$6,periods_per_year)=0,$X$5,0),J557+E558-IF(AND(A558&gt;=$X$2,MOD(A558-$X$2,int)=0),$X$3,0)-F558))))</f>
        <v/>
      </c>
      <c r="H558" s="14"/>
      <c r="I558" s="13" t="str">
        <f t="shared" si="68"/>
        <v/>
      </c>
      <c r="J558" s="13" t="str">
        <f t="shared" si="69"/>
        <v/>
      </c>
      <c r="M558" s="17" t="str">
        <f>IF(S557="","",IF(OR(M557&gt;=nper,ROUND(S557,2)&lt;=0),"",M557+1))</f>
        <v/>
      </c>
      <c r="N558" s="18" t="str">
        <f>IF(M558="","",IF(OR(periods_per_year=26,periods_per_year=52),IF(periods_per_year=26,IF(M558=1,fpdate,N557+14),IF(periods_per_year=52,IF(M558=1,fpdate,N557+7),"n/a")),IF(periods_per_year=24,DATE(YEAR(fpdate),MONTH(fpdate)+(M558-1)/2+IF(AND(DAY(fpdate)&gt;=15,MOD(M558,2)=0),1,0),IF(MOD(M558,2)=0,IF(DAY(fpdate)&gt;=15,DAY(fpdate)-14,DAY(fpdate)+14),DAY(fpdate))),IF(DAY(DATE(YEAR(fpdate),MONTH(fpdate)+M558-1,DAY(fpdate)))&lt;&gt;DAY(fpdate),DATE(YEAR(fpdate),MONTH(fpdate)+M558,0),DATE(YEAR(fpdate),MONTH(fpdate)+M558-1,DAY(fpdate))))))</f>
        <v/>
      </c>
      <c r="O558" s="19" t="str">
        <f>IF(M558="","",IF(variable,IF(M558&lt;MortgageCalculator!$I$18*periods_per_year,start_rate,IF(MortgageCalculator!$I$22&gt;=0,MIN(MortgageCalculator!$I$19,start_rate+MortgageCalculator!$I$22*ROUNDUP((M558-MortgageCalculator!$I$18*periods_per_year)/MortgageCalculator!$I$21,0)),MAX(MortgageCalculator!$I$20,start_rate+MortgageCalculator!$I$22*ROUNDUP((M558-MortgageCalculator!$I$18*periods_per_year)/MortgageCalculator!$I$21,0)))),start_rate))</f>
        <v/>
      </c>
      <c r="P558" s="20" t="str">
        <f>IF(M558="","",ROUND((((1+O558/CP)^(CP/periods_per_year))-1)*S557,2))</f>
        <v/>
      </c>
      <c r="Q558" s="20" t="str">
        <f>IF(M558="","",IF(M558=nper,S557+P558,MIN(S557+P558,IF(O558=O557,Q557,ROUND(-PMT(((1+O558/CP)^(CP/periods_per_year))-1,nper-M558+1,S557),2)))))</f>
        <v/>
      </c>
      <c r="R558" s="20" t="str">
        <f t="shared" si="70"/>
        <v/>
      </c>
      <c r="S558" s="20" t="str">
        <f t="shared" si="71"/>
        <v/>
      </c>
    </row>
    <row r="559" spans="1:19" x14ac:dyDescent="0.2">
      <c r="A559" s="10" t="str">
        <f t="shared" si="64"/>
        <v/>
      </c>
      <c r="B559" s="11" t="str">
        <f t="shared" si="65"/>
        <v/>
      </c>
      <c r="C559" s="15" t="str">
        <f t="shared" si="66"/>
        <v/>
      </c>
      <c r="D559" s="12" t="str">
        <f>IF(A559="","",IF(variable,IF(OR(A559=1,A559&lt;$I$18*periods_per_year),start_rate,MIN($I$19,IF(MOD(A559-1,$I$21)=0,MAX($I$20,D558+$I$22),D558))),start_rate))</f>
        <v/>
      </c>
      <c r="E559" s="13" t="str">
        <f t="shared" si="67"/>
        <v/>
      </c>
      <c r="F559" s="13" t="str">
        <f>IF(A559="","",IF(A559=nper,J558+E559,MIN(J558+E559,IF(D559=D558,F558,IF($E$8="Acc Bi-Weekly",ROUND((-PMT(((1+D559/CP)^(CP/12))-1,(nper-A559+1)*12/26,J558))/2,2),IF($E$8="Acc Weekly",ROUND((-PMT(((1+D559/CP)^(CP/12))-1,(nper-A559+1)*12/52,J558))/4,2),ROUND(-PMT(((1+D559/CP)^(CP/periods_per_year))-1,nper-A559+1,J558),2)))))))</f>
        <v/>
      </c>
      <c r="G559" s="13" t="str">
        <f>IF(OR(A559="",A559&lt;$X$2),"",IF(J558&lt;=F559,0,IF(IF(AND(A559&gt;=$X$2,MOD(A559-$X$2,int)=0),$X$3,0)+F559&gt;=J558+E559,J558+E559-F559,IF(AND(A559&gt;=$X$2,MOD(A559-$X$2,int)=0),$X$3,0)+IF(IF(AND(A559&gt;=$X$2,MOD(A559-$X$2,int)=0),$X$3,0)+IF(MOD(A559-$X$6,periods_per_year)=0,$X$5,0)+F559&lt;J558+E559,IF(MOD(A559-$X$6,periods_per_year)=0,$X$5,0),J558+E559-IF(AND(A559&gt;=$X$2,MOD(A559-$X$2,int)=0),$X$3,0)-F559))))</f>
        <v/>
      </c>
      <c r="H559" s="14"/>
      <c r="I559" s="13" t="str">
        <f t="shared" si="68"/>
        <v/>
      </c>
      <c r="J559" s="13" t="str">
        <f t="shared" si="69"/>
        <v/>
      </c>
      <c r="M559" s="17" t="str">
        <f>IF(S558="","",IF(OR(M558&gt;=nper,ROUND(S558,2)&lt;=0),"",M558+1))</f>
        <v/>
      </c>
      <c r="N559" s="18" t="str">
        <f>IF(M559="","",IF(OR(periods_per_year=26,periods_per_year=52),IF(periods_per_year=26,IF(M559=1,fpdate,N558+14),IF(periods_per_year=52,IF(M559=1,fpdate,N558+7),"n/a")),IF(periods_per_year=24,DATE(YEAR(fpdate),MONTH(fpdate)+(M559-1)/2+IF(AND(DAY(fpdate)&gt;=15,MOD(M559,2)=0),1,0),IF(MOD(M559,2)=0,IF(DAY(fpdate)&gt;=15,DAY(fpdate)-14,DAY(fpdate)+14),DAY(fpdate))),IF(DAY(DATE(YEAR(fpdate),MONTH(fpdate)+M559-1,DAY(fpdate)))&lt;&gt;DAY(fpdate),DATE(YEAR(fpdate),MONTH(fpdate)+M559,0),DATE(YEAR(fpdate),MONTH(fpdate)+M559-1,DAY(fpdate))))))</f>
        <v/>
      </c>
      <c r="O559" s="19" t="str">
        <f>IF(M559="","",IF(variable,IF(M559&lt;MortgageCalculator!$I$18*periods_per_year,start_rate,IF(MortgageCalculator!$I$22&gt;=0,MIN(MortgageCalculator!$I$19,start_rate+MortgageCalculator!$I$22*ROUNDUP((M559-MortgageCalculator!$I$18*periods_per_year)/MortgageCalculator!$I$21,0)),MAX(MortgageCalculator!$I$20,start_rate+MortgageCalculator!$I$22*ROUNDUP((M559-MortgageCalculator!$I$18*periods_per_year)/MortgageCalculator!$I$21,0)))),start_rate))</f>
        <v/>
      </c>
      <c r="P559" s="20" t="str">
        <f>IF(M559="","",ROUND((((1+O559/CP)^(CP/periods_per_year))-1)*S558,2))</f>
        <v/>
      </c>
      <c r="Q559" s="20" t="str">
        <f>IF(M559="","",IF(M559=nper,S558+P559,MIN(S558+P559,IF(O559=O558,Q558,ROUND(-PMT(((1+O559/CP)^(CP/periods_per_year))-1,nper-M559+1,S558),2)))))</f>
        <v/>
      </c>
      <c r="R559" s="20" t="str">
        <f t="shared" si="70"/>
        <v/>
      </c>
      <c r="S559" s="20" t="str">
        <f t="shared" si="71"/>
        <v/>
      </c>
    </row>
    <row r="560" spans="1:19" x14ac:dyDescent="0.2">
      <c r="A560" s="10" t="str">
        <f t="shared" si="64"/>
        <v/>
      </c>
      <c r="B560" s="11" t="str">
        <f t="shared" si="65"/>
        <v/>
      </c>
      <c r="C560" s="15" t="str">
        <f t="shared" si="66"/>
        <v/>
      </c>
      <c r="D560" s="12" t="str">
        <f>IF(A560="","",IF(variable,IF(OR(A560=1,A560&lt;$I$18*periods_per_year),start_rate,MIN($I$19,IF(MOD(A560-1,$I$21)=0,MAX($I$20,D559+$I$22),D559))),start_rate))</f>
        <v/>
      </c>
      <c r="E560" s="13" t="str">
        <f t="shared" si="67"/>
        <v/>
      </c>
      <c r="F560" s="13" t="str">
        <f>IF(A560="","",IF(A560=nper,J559+E560,MIN(J559+E560,IF(D560=D559,F559,IF($E$8="Acc Bi-Weekly",ROUND((-PMT(((1+D560/CP)^(CP/12))-1,(nper-A560+1)*12/26,J559))/2,2),IF($E$8="Acc Weekly",ROUND((-PMT(((1+D560/CP)^(CP/12))-1,(nper-A560+1)*12/52,J559))/4,2),ROUND(-PMT(((1+D560/CP)^(CP/periods_per_year))-1,nper-A560+1,J559),2)))))))</f>
        <v/>
      </c>
      <c r="G560" s="13" t="str">
        <f>IF(OR(A560="",A560&lt;$X$2),"",IF(J559&lt;=F560,0,IF(IF(AND(A560&gt;=$X$2,MOD(A560-$X$2,int)=0),$X$3,0)+F560&gt;=J559+E560,J559+E560-F560,IF(AND(A560&gt;=$X$2,MOD(A560-$X$2,int)=0),$X$3,0)+IF(IF(AND(A560&gt;=$X$2,MOD(A560-$X$2,int)=0),$X$3,0)+IF(MOD(A560-$X$6,periods_per_year)=0,$X$5,0)+F560&lt;J559+E560,IF(MOD(A560-$X$6,periods_per_year)=0,$X$5,0),J559+E560-IF(AND(A560&gt;=$X$2,MOD(A560-$X$2,int)=0),$X$3,0)-F560))))</f>
        <v/>
      </c>
      <c r="H560" s="14"/>
      <c r="I560" s="13" t="str">
        <f t="shared" si="68"/>
        <v/>
      </c>
      <c r="J560" s="13" t="str">
        <f t="shared" si="69"/>
        <v/>
      </c>
      <c r="M560" s="17" t="str">
        <f>IF(S559="","",IF(OR(M559&gt;=nper,ROUND(S559,2)&lt;=0),"",M559+1))</f>
        <v/>
      </c>
      <c r="N560" s="18" t="str">
        <f>IF(M560="","",IF(OR(periods_per_year=26,periods_per_year=52),IF(periods_per_year=26,IF(M560=1,fpdate,N559+14),IF(periods_per_year=52,IF(M560=1,fpdate,N559+7),"n/a")),IF(periods_per_year=24,DATE(YEAR(fpdate),MONTH(fpdate)+(M560-1)/2+IF(AND(DAY(fpdate)&gt;=15,MOD(M560,2)=0),1,0),IF(MOD(M560,2)=0,IF(DAY(fpdate)&gt;=15,DAY(fpdate)-14,DAY(fpdate)+14),DAY(fpdate))),IF(DAY(DATE(YEAR(fpdate),MONTH(fpdate)+M560-1,DAY(fpdate)))&lt;&gt;DAY(fpdate),DATE(YEAR(fpdate),MONTH(fpdate)+M560,0),DATE(YEAR(fpdate),MONTH(fpdate)+M560-1,DAY(fpdate))))))</f>
        <v/>
      </c>
      <c r="O560" s="19" t="str">
        <f>IF(M560="","",IF(variable,IF(M560&lt;MortgageCalculator!$I$18*periods_per_year,start_rate,IF(MortgageCalculator!$I$22&gt;=0,MIN(MortgageCalculator!$I$19,start_rate+MortgageCalculator!$I$22*ROUNDUP((M560-MortgageCalculator!$I$18*periods_per_year)/MortgageCalculator!$I$21,0)),MAX(MortgageCalculator!$I$20,start_rate+MortgageCalculator!$I$22*ROUNDUP((M560-MortgageCalculator!$I$18*periods_per_year)/MortgageCalculator!$I$21,0)))),start_rate))</f>
        <v/>
      </c>
      <c r="P560" s="20" t="str">
        <f>IF(M560="","",ROUND((((1+O560/CP)^(CP/periods_per_year))-1)*S559,2))</f>
        <v/>
      </c>
      <c r="Q560" s="20" t="str">
        <f>IF(M560="","",IF(M560=nper,S559+P560,MIN(S559+P560,IF(O560=O559,Q559,ROUND(-PMT(((1+O560/CP)^(CP/periods_per_year))-1,nper-M560+1,S559),2)))))</f>
        <v/>
      </c>
      <c r="R560" s="20" t="str">
        <f t="shared" si="70"/>
        <v/>
      </c>
      <c r="S560" s="20" t="str">
        <f t="shared" si="71"/>
        <v/>
      </c>
    </row>
    <row r="561" spans="1:19" x14ac:dyDescent="0.2">
      <c r="A561" s="10" t="str">
        <f t="shared" si="64"/>
        <v/>
      </c>
      <c r="B561" s="11" t="str">
        <f t="shared" si="65"/>
        <v/>
      </c>
      <c r="C561" s="15" t="str">
        <f t="shared" si="66"/>
        <v/>
      </c>
      <c r="D561" s="12" t="str">
        <f>IF(A561="","",IF(variable,IF(OR(A561=1,A561&lt;$I$18*periods_per_year),start_rate,MIN($I$19,IF(MOD(A561-1,$I$21)=0,MAX($I$20,D560+$I$22),D560))),start_rate))</f>
        <v/>
      </c>
      <c r="E561" s="13" t="str">
        <f t="shared" si="67"/>
        <v/>
      </c>
      <c r="F561" s="13" t="str">
        <f>IF(A561="","",IF(A561=nper,J560+E561,MIN(J560+E561,IF(D561=D560,F560,IF($E$8="Acc Bi-Weekly",ROUND((-PMT(((1+D561/CP)^(CP/12))-1,(nper-A561+1)*12/26,J560))/2,2),IF($E$8="Acc Weekly",ROUND((-PMT(((1+D561/CP)^(CP/12))-1,(nper-A561+1)*12/52,J560))/4,2),ROUND(-PMT(((1+D561/CP)^(CP/periods_per_year))-1,nper-A561+1,J560),2)))))))</f>
        <v/>
      </c>
      <c r="G561" s="13" t="str">
        <f>IF(OR(A561="",A561&lt;$X$2),"",IF(J560&lt;=F561,0,IF(IF(AND(A561&gt;=$X$2,MOD(A561-$X$2,int)=0),$X$3,0)+F561&gt;=J560+E561,J560+E561-F561,IF(AND(A561&gt;=$X$2,MOD(A561-$X$2,int)=0),$X$3,0)+IF(IF(AND(A561&gt;=$X$2,MOD(A561-$X$2,int)=0),$X$3,0)+IF(MOD(A561-$X$6,periods_per_year)=0,$X$5,0)+F561&lt;J560+E561,IF(MOD(A561-$X$6,periods_per_year)=0,$X$5,0),J560+E561-IF(AND(A561&gt;=$X$2,MOD(A561-$X$2,int)=0),$X$3,0)-F561))))</f>
        <v/>
      </c>
      <c r="H561" s="14"/>
      <c r="I561" s="13" t="str">
        <f t="shared" si="68"/>
        <v/>
      </c>
      <c r="J561" s="13" t="str">
        <f t="shared" si="69"/>
        <v/>
      </c>
      <c r="M561" s="17" t="str">
        <f>IF(S560="","",IF(OR(M560&gt;=nper,ROUND(S560,2)&lt;=0),"",M560+1))</f>
        <v/>
      </c>
      <c r="N561" s="18" t="str">
        <f>IF(M561="","",IF(OR(periods_per_year=26,periods_per_year=52),IF(periods_per_year=26,IF(M561=1,fpdate,N560+14),IF(periods_per_year=52,IF(M561=1,fpdate,N560+7),"n/a")),IF(periods_per_year=24,DATE(YEAR(fpdate),MONTH(fpdate)+(M561-1)/2+IF(AND(DAY(fpdate)&gt;=15,MOD(M561,2)=0),1,0),IF(MOD(M561,2)=0,IF(DAY(fpdate)&gt;=15,DAY(fpdate)-14,DAY(fpdate)+14),DAY(fpdate))),IF(DAY(DATE(YEAR(fpdate),MONTH(fpdate)+M561-1,DAY(fpdate)))&lt;&gt;DAY(fpdate),DATE(YEAR(fpdate),MONTH(fpdate)+M561,0),DATE(YEAR(fpdate),MONTH(fpdate)+M561-1,DAY(fpdate))))))</f>
        <v/>
      </c>
      <c r="O561" s="19" t="str">
        <f>IF(M561="","",IF(variable,IF(M561&lt;MortgageCalculator!$I$18*periods_per_year,start_rate,IF(MortgageCalculator!$I$22&gt;=0,MIN(MortgageCalculator!$I$19,start_rate+MortgageCalculator!$I$22*ROUNDUP((M561-MortgageCalculator!$I$18*periods_per_year)/MortgageCalculator!$I$21,0)),MAX(MortgageCalculator!$I$20,start_rate+MortgageCalculator!$I$22*ROUNDUP((M561-MortgageCalculator!$I$18*periods_per_year)/MortgageCalculator!$I$21,0)))),start_rate))</f>
        <v/>
      </c>
      <c r="P561" s="20" t="str">
        <f>IF(M561="","",ROUND((((1+O561/CP)^(CP/periods_per_year))-1)*S560,2))</f>
        <v/>
      </c>
      <c r="Q561" s="20" t="str">
        <f>IF(M561="","",IF(M561=nper,S560+P561,MIN(S560+P561,IF(O561=O560,Q560,ROUND(-PMT(((1+O561/CP)^(CP/periods_per_year))-1,nper-M561+1,S560),2)))))</f>
        <v/>
      </c>
      <c r="R561" s="20" t="str">
        <f t="shared" si="70"/>
        <v/>
      </c>
      <c r="S561" s="20" t="str">
        <f t="shared" si="71"/>
        <v/>
      </c>
    </row>
    <row r="562" spans="1:19" x14ac:dyDescent="0.2">
      <c r="A562" s="10" t="str">
        <f t="shared" si="64"/>
        <v/>
      </c>
      <c r="B562" s="11" t="str">
        <f t="shared" si="65"/>
        <v/>
      </c>
      <c r="C562" s="15" t="str">
        <f t="shared" si="66"/>
        <v/>
      </c>
      <c r="D562" s="12" t="str">
        <f>IF(A562="","",IF(variable,IF(OR(A562=1,A562&lt;$I$18*periods_per_year),start_rate,MIN($I$19,IF(MOD(A562-1,$I$21)=0,MAX($I$20,D561+$I$22),D561))),start_rate))</f>
        <v/>
      </c>
      <c r="E562" s="13" t="str">
        <f t="shared" si="67"/>
        <v/>
      </c>
      <c r="F562" s="13" t="str">
        <f>IF(A562="","",IF(A562=nper,J561+E562,MIN(J561+E562,IF(D562=D561,F561,IF($E$8="Acc Bi-Weekly",ROUND((-PMT(((1+D562/CP)^(CP/12))-1,(nper-A562+1)*12/26,J561))/2,2),IF($E$8="Acc Weekly",ROUND((-PMT(((1+D562/CP)^(CP/12))-1,(nper-A562+1)*12/52,J561))/4,2),ROUND(-PMT(((1+D562/CP)^(CP/periods_per_year))-1,nper-A562+1,J561),2)))))))</f>
        <v/>
      </c>
      <c r="G562" s="13" t="str">
        <f>IF(OR(A562="",A562&lt;$X$2),"",IF(J561&lt;=F562,0,IF(IF(AND(A562&gt;=$X$2,MOD(A562-$X$2,int)=0),$X$3,0)+F562&gt;=J561+E562,J561+E562-F562,IF(AND(A562&gt;=$X$2,MOD(A562-$X$2,int)=0),$X$3,0)+IF(IF(AND(A562&gt;=$X$2,MOD(A562-$X$2,int)=0),$X$3,0)+IF(MOD(A562-$X$6,periods_per_year)=0,$X$5,0)+F562&lt;J561+E562,IF(MOD(A562-$X$6,periods_per_year)=0,$X$5,0),J561+E562-IF(AND(A562&gt;=$X$2,MOD(A562-$X$2,int)=0),$X$3,0)-F562))))</f>
        <v/>
      </c>
      <c r="H562" s="14"/>
      <c r="I562" s="13" t="str">
        <f t="shared" si="68"/>
        <v/>
      </c>
      <c r="J562" s="13" t="str">
        <f t="shared" si="69"/>
        <v/>
      </c>
      <c r="M562" s="17" t="str">
        <f>IF(S561="","",IF(OR(M561&gt;=nper,ROUND(S561,2)&lt;=0),"",M561+1))</f>
        <v/>
      </c>
      <c r="N562" s="18" t="str">
        <f>IF(M562="","",IF(OR(periods_per_year=26,periods_per_year=52),IF(periods_per_year=26,IF(M562=1,fpdate,N561+14),IF(periods_per_year=52,IF(M562=1,fpdate,N561+7),"n/a")),IF(periods_per_year=24,DATE(YEAR(fpdate),MONTH(fpdate)+(M562-1)/2+IF(AND(DAY(fpdate)&gt;=15,MOD(M562,2)=0),1,0),IF(MOD(M562,2)=0,IF(DAY(fpdate)&gt;=15,DAY(fpdate)-14,DAY(fpdate)+14),DAY(fpdate))),IF(DAY(DATE(YEAR(fpdate),MONTH(fpdate)+M562-1,DAY(fpdate)))&lt;&gt;DAY(fpdate),DATE(YEAR(fpdate),MONTH(fpdate)+M562,0),DATE(YEAR(fpdate),MONTH(fpdate)+M562-1,DAY(fpdate))))))</f>
        <v/>
      </c>
      <c r="O562" s="19" t="str">
        <f>IF(M562="","",IF(variable,IF(M562&lt;MortgageCalculator!$I$18*periods_per_year,start_rate,IF(MortgageCalculator!$I$22&gt;=0,MIN(MortgageCalculator!$I$19,start_rate+MortgageCalculator!$I$22*ROUNDUP((M562-MortgageCalculator!$I$18*periods_per_year)/MortgageCalculator!$I$21,0)),MAX(MortgageCalculator!$I$20,start_rate+MortgageCalculator!$I$22*ROUNDUP((M562-MortgageCalculator!$I$18*periods_per_year)/MortgageCalculator!$I$21,0)))),start_rate))</f>
        <v/>
      </c>
      <c r="P562" s="20" t="str">
        <f>IF(M562="","",ROUND((((1+O562/CP)^(CP/periods_per_year))-1)*S561,2))</f>
        <v/>
      </c>
      <c r="Q562" s="20" t="str">
        <f>IF(M562="","",IF(M562=nper,S561+P562,MIN(S561+P562,IF(O562=O561,Q561,ROUND(-PMT(((1+O562/CP)^(CP/periods_per_year))-1,nper-M562+1,S561),2)))))</f>
        <v/>
      </c>
      <c r="R562" s="20" t="str">
        <f t="shared" si="70"/>
        <v/>
      </c>
      <c r="S562" s="20" t="str">
        <f t="shared" si="71"/>
        <v/>
      </c>
    </row>
    <row r="563" spans="1:19" x14ac:dyDescent="0.2">
      <c r="A563" s="10" t="str">
        <f t="shared" si="64"/>
        <v/>
      </c>
      <c r="B563" s="11" t="str">
        <f t="shared" si="65"/>
        <v/>
      </c>
      <c r="C563" s="15" t="str">
        <f t="shared" si="66"/>
        <v/>
      </c>
      <c r="D563" s="12" t="str">
        <f>IF(A563="","",IF(variable,IF(OR(A563=1,A563&lt;$I$18*periods_per_year),start_rate,MIN($I$19,IF(MOD(A563-1,$I$21)=0,MAX($I$20,D562+$I$22),D562))),start_rate))</f>
        <v/>
      </c>
      <c r="E563" s="13" t="str">
        <f t="shared" si="67"/>
        <v/>
      </c>
      <c r="F563" s="13" t="str">
        <f>IF(A563="","",IF(A563=nper,J562+E563,MIN(J562+E563,IF(D563=D562,F562,IF($E$8="Acc Bi-Weekly",ROUND((-PMT(((1+D563/CP)^(CP/12))-1,(nper-A563+1)*12/26,J562))/2,2),IF($E$8="Acc Weekly",ROUND((-PMT(((1+D563/CP)^(CP/12))-1,(nper-A563+1)*12/52,J562))/4,2),ROUND(-PMT(((1+D563/CP)^(CP/periods_per_year))-1,nper-A563+1,J562),2)))))))</f>
        <v/>
      </c>
      <c r="G563" s="13" t="str">
        <f>IF(OR(A563="",A563&lt;$X$2),"",IF(J562&lt;=F563,0,IF(IF(AND(A563&gt;=$X$2,MOD(A563-$X$2,int)=0),$X$3,0)+F563&gt;=J562+E563,J562+E563-F563,IF(AND(A563&gt;=$X$2,MOD(A563-$X$2,int)=0),$X$3,0)+IF(IF(AND(A563&gt;=$X$2,MOD(A563-$X$2,int)=0),$X$3,0)+IF(MOD(A563-$X$6,periods_per_year)=0,$X$5,0)+F563&lt;J562+E563,IF(MOD(A563-$X$6,periods_per_year)=0,$X$5,0),J562+E563-IF(AND(A563&gt;=$X$2,MOD(A563-$X$2,int)=0),$X$3,0)-F563))))</f>
        <v/>
      </c>
      <c r="H563" s="14"/>
      <c r="I563" s="13" t="str">
        <f t="shared" si="68"/>
        <v/>
      </c>
      <c r="J563" s="13" t="str">
        <f t="shared" si="69"/>
        <v/>
      </c>
      <c r="M563" s="17" t="str">
        <f>IF(S562="","",IF(OR(M562&gt;=nper,ROUND(S562,2)&lt;=0),"",M562+1))</f>
        <v/>
      </c>
      <c r="N563" s="18" t="str">
        <f>IF(M563="","",IF(OR(periods_per_year=26,periods_per_year=52),IF(periods_per_year=26,IF(M563=1,fpdate,N562+14),IF(periods_per_year=52,IF(M563=1,fpdate,N562+7),"n/a")),IF(periods_per_year=24,DATE(YEAR(fpdate),MONTH(fpdate)+(M563-1)/2+IF(AND(DAY(fpdate)&gt;=15,MOD(M563,2)=0),1,0),IF(MOD(M563,2)=0,IF(DAY(fpdate)&gt;=15,DAY(fpdate)-14,DAY(fpdate)+14),DAY(fpdate))),IF(DAY(DATE(YEAR(fpdate),MONTH(fpdate)+M563-1,DAY(fpdate)))&lt;&gt;DAY(fpdate),DATE(YEAR(fpdate),MONTH(fpdate)+M563,0),DATE(YEAR(fpdate),MONTH(fpdate)+M563-1,DAY(fpdate))))))</f>
        <v/>
      </c>
      <c r="O563" s="19" t="str">
        <f>IF(M563="","",IF(variable,IF(M563&lt;MortgageCalculator!$I$18*periods_per_year,start_rate,IF(MortgageCalculator!$I$22&gt;=0,MIN(MortgageCalculator!$I$19,start_rate+MortgageCalculator!$I$22*ROUNDUP((M563-MortgageCalculator!$I$18*periods_per_year)/MortgageCalculator!$I$21,0)),MAX(MortgageCalculator!$I$20,start_rate+MortgageCalculator!$I$22*ROUNDUP((M563-MortgageCalculator!$I$18*periods_per_year)/MortgageCalculator!$I$21,0)))),start_rate))</f>
        <v/>
      </c>
      <c r="P563" s="20" t="str">
        <f>IF(M563="","",ROUND((((1+O563/CP)^(CP/periods_per_year))-1)*S562,2))</f>
        <v/>
      </c>
      <c r="Q563" s="20" t="str">
        <f>IF(M563="","",IF(M563=nper,S562+P563,MIN(S562+P563,IF(O563=O562,Q562,ROUND(-PMT(((1+O563/CP)^(CP/periods_per_year))-1,nper-M563+1,S562),2)))))</f>
        <v/>
      </c>
      <c r="R563" s="20" t="str">
        <f t="shared" si="70"/>
        <v/>
      </c>
      <c r="S563" s="20" t="str">
        <f t="shared" si="71"/>
        <v/>
      </c>
    </row>
    <row r="564" spans="1:19" x14ac:dyDescent="0.2">
      <c r="A564" s="10" t="str">
        <f t="shared" si="64"/>
        <v/>
      </c>
      <c r="B564" s="11" t="str">
        <f t="shared" si="65"/>
        <v/>
      </c>
      <c r="C564" s="15" t="str">
        <f t="shared" si="66"/>
        <v/>
      </c>
      <c r="D564" s="12" t="str">
        <f>IF(A564="","",IF(variable,IF(OR(A564=1,A564&lt;$I$18*periods_per_year),start_rate,MIN($I$19,IF(MOD(A564-1,$I$21)=0,MAX($I$20,D563+$I$22),D563))),start_rate))</f>
        <v/>
      </c>
      <c r="E564" s="13" t="str">
        <f t="shared" si="67"/>
        <v/>
      </c>
      <c r="F564" s="13" t="str">
        <f>IF(A564="","",IF(A564=nper,J563+E564,MIN(J563+E564,IF(D564=D563,F563,IF($E$8="Acc Bi-Weekly",ROUND((-PMT(((1+D564/CP)^(CP/12))-1,(nper-A564+1)*12/26,J563))/2,2),IF($E$8="Acc Weekly",ROUND((-PMT(((1+D564/CP)^(CP/12))-1,(nper-A564+1)*12/52,J563))/4,2),ROUND(-PMT(((1+D564/CP)^(CP/periods_per_year))-1,nper-A564+1,J563),2)))))))</f>
        <v/>
      </c>
      <c r="G564" s="13" t="str">
        <f>IF(OR(A564="",A564&lt;$X$2),"",IF(J563&lt;=F564,0,IF(IF(AND(A564&gt;=$X$2,MOD(A564-$X$2,int)=0),$X$3,0)+F564&gt;=J563+E564,J563+E564-F564,IF(AND(A564&gt;=$X$2,MOD(A564-$X$2,int)=0),$X$3,0)+IF(IF(AND(A564&gt;=$X$2,MOD(A564-$X$2,int)=0),$X$3,0)+IF(MOD(A564-$X$6,periods_per_year)=0,$X$5,0)+F564&lt;J563+E564,IF(MOD(A564-$X$6,periods_per_year)=0,$X$5,0),J563+E564-IF(AND(A564&gt;=$X$2,MOD(A564-$X$2,int)=0),$X$3,0)-F564))))</f>
        <v/>
      </c>
      <c r="H564" s="14"/>
      <c r="I564" s="13" t="str">
        <f t="shared" si="68"/>
        <v/>
      </c>
      <c r="J564" s="13" t="str">
        <f t="shared" si="69"/>
        <v/>
      </c>
      <c r="M564" s="17" t="str">
        <f>IF(S563="","",IF(OR(M563&gt;=nper,ROUND(S563,2)&lt;=0),"",M563+1))</f>
        <v/>
      </c>
      <c r="N564" s="18" t="str">
        <f>IF(M564="","",IF(OR(periods_per_year=26,periods_per_year=52),IF(periods_per_year=26,IF(M564=1,fpdate,N563+14),IF(periods_per_year=52,IF(M564=1,fpdate,N563+7),"n/a")),IF(periods_per_year=24,DATE(YEAR(fpdate),MONTH(fpdate)+(M564-1)/2+IF(AND(DAY(fpdate)&gt;=15,MOD(M564,2)=0),1,0),IF(MOD(M564,2)=0,IF(DAY(fpdate)&gt;=15,DAY(fpdate)-14,DAY(fpdate)+14),DAY(fpdate))),IF(DAY(DATE(YEAR(fpdate),MONTH(fpdate)+M564-1,DAY(fpdate)))&lt;&gt;DAY(fpdate),DATE(YEAR(fpdate),MONTH(fpdate)+M564,0),DATE(YEAR(fpdate),MONTH(fpdate)+M564-1,DAY(fpdate))))))</f>
        <v/>
      </c>
      <c r="O564" s="19" t="str">
        <f>IF(M564="","",IF(variable,IF(M564&lt;MortgageCalculator!$I$18*periods_per_year,start_rate,IF(MortgageCalculator!$I$22&gt;=0,MIN(MortgageCalculator!$I$19,start_rate+MortgageCalculator!$I$22*ROUNDUP((M564-MortgageCalculator!$I$18*periods_per_year)/MortgageCalculator!$I$21,0)),MAX(MortgageCalculator!$I$20,start_rate+MortgageCalculator!$I$22*ROUNDUP((M564-MortgageCalculator!$I$18*periods_per_year)/MortgageCalculator!$I$21,0)))),start_rate))</f>
        <v/>
      </c>
      <c r="P564" s="20" t="str">
        <f>IF(M564="","",ROUND((((1+O564/CP)^(CP/periods_per_year))-1)*S563,2))</f>
        <v/>
      </c>
      <c r="Q564" s="20" t="str">
        <f>IF(M564="","",IF(M564=nper,S563+P564,MIN(S563+P564,IF(O564=O563,Q563,ROUND(-PMT(((1+O564/CP)^(CP/periods_per_year))-1,nper-M564+1,S563),2)))))</f>
        <v/>
      </c>
      <c r="R564" s="20" t="str">
        <f t="shared" si="70"/>
        <v/>
      </c>
      <c r="S564" s="20" t="str">
        <f t="shared" si="71"/>
        <v/>
      </c>
    </row>
    <row r="565" spans="1:19" x14ac:dyDescent="0.2">
      <c r="A565" s="10" t="str">
        <f t="shared" si="64"/>
        <v/>
      </c>
      <c r="B565" s="11" t="str">
        <f t="shared" si="65"/>
        <v/>
      </c>
      <c r="C565" s="15" t="str">
        <f t="shared" si="66"/>
        <v/>
      </c>
      <c r="D565" s="12" t="str">
        <f>IF(A565="","",IF(variable,IF(OR(A565=1,A565&lt;$I$18*periods_per_year),start_rate,MIN($I$19,IF(MOD(A565-1,$I$21)=0,MAX($I$20,D564+$I$22),D564))),start_rate))</f>
        <v/>
      </c>
      <c r="E565" s="13" t="str">
        <f t="shared" si="67"/>
        <v/>
      </c>
      <c r="F565" s="13" t="str">
        <f>IF(A565="","",IF(A565=nper,J564+E565,MIN(J564+E565,IF(D565=D564,F564,IF($E$8="Acc Bi-Weekly",ROUND((-PMT(((1+D565/CP)^(CP/12))-1,(nper-A565+1)*12/26,J564))/2,2),IF($E$8="Acc Weekly",ROUND((-PMT(((1+D565/CP)^(CP/12))-1,(nper-A565+1)*12/52,J564))/4,2),ROUND(-PMT(((1+D565/CP)^(CP/periods_per_year))-1,nper-A565+1,J564),2)))))))</f>
        <v/>
      </c>
      <c r="G565" s="13" t="str">
        <f>IF(OR(A565="",A565&lt;$X$2),"",IF(J564&lt;=F565,0,IF(IF(AND(A565&gt;=$X$2,MOD(A565-$X$2,int)=0),$X$3,0)+F565&gt;=J564+E565,J564+E565-F565,IF(AND(A565&gt;=$X$2,MOD(A565-$X$2,int)=0),$X$3,0)+IF(IF(AND(A565&gt;=$X$2,MOD(A565-$X$2,int)=0),$X$3,0)+IF(MOD(A565-$X$6,periods_per_year)=0,$X$5,0)+F565&lt;J564+E565,IF(MOD(A565-$X$6,periods_per_year)=0,$X$5,0),J564+E565-IF(AND(A565&gt;=$X$2,MOD(A565-$X$2,int)=0),$X$3,0)-F565))))</f>
        <v/>
      </c>
      <c r="H565" s="14"/>
      <c r="I565" s="13" t="str">
        <f t="shared" si="68"/>
        <v/>
      </c>
      <c r="J565" s="13" t="str">
        <f t="shared" si="69"/>
        <v/>
      </c>
      <c r="M565" s="17" t="str">
        <f>IF(S564="","",IF(OR(M564&gt;=nper,ROUND(S564,2)&lt;=0),"",M564+1))</f>
        <v/>
      </c>
      <c r="N565" s="18" t="str">
        <f>IF(M565="","",IF(OR(periods_per_year=26,periods_per_year=52),IF(periods_per_year=26,IF(M565=1,fpdate,N564+14),IF(periods_per_year=52,IF(M565=1,fpdate,N564+7),"n/a")),IF(periods_per_year=24,DATE(YEAR(fpdate),MONTH(fpdate)+(M565-1)/2+IF(AND(DAY(fpdate)&gt;=15,MOD(M565,2)=0),1,0),IF(MOD(M565,2)=0,IF(DAY(fpdate)&gt;=15,DAY(fpdate)-14,DAY(fpdate)+14),DAY(fpdate))),IF(DAY(DATE(YEAR(fpdate),MONTH(fpdate)+M565-1,DAY(fpdate)))&lt;&gt;DAY(fpdate),DATE(YEAR(fpdate),MONTH(fpdate)+M565,0),DATE(YEAR(fpdate),MONTH(fpdate)+M565-1,DAY(fpdate))))))</f>
        <v/>
      </c>
      <c r="O565" s="19" t="str">
        <f>IF(M565="","",IF(variable,IF(M565&lt;MortgageCalculator!$I$18*periods_per_year,start_rate,IF(MortgageCalculator!$I$22&gt;=0,MIN(MortgageCalculator!$I$19,start_rate+MortgageCalculator!$I$22*ROUNDUP((M565-MortgageCalculator!$I$18*periods_per_year)/MortgageCalculator!$I$21,0)),MAX(MortgageCalculator!$I$20,start_rate+MortgageCalculator!$I$22*ROUNDUP((M565-MortgageCalculator!$I$18*periods_per_year)/MortgageCalculator!$I$21,0)))),start_rate))</f>
        <v/>
      </c>
      <c r="P565" s="20" t="str">
        <f>IF(M565="","",ROUND((((1+O565/CP)^(CP/periods_per_year))-1)*S564,2))</f>
        <v/>
      </c>
      <c r="Q565" s="20" t="str">
        <f>IF(M565="","",IF(M565=nper,S564+P565,MIN(S564+P565,IF(O565=O564,Q564,ROUND(-PMT(((1+O565/CP)^(CP/periods_per_year))-1,nper-M565+1,S564),2)))))</f>
        <v/>
      </c>
      <c r="R565" s="20" t="str">
        <f t="shared" si="70"/>
        <v/>
      </c>
      <c r="S565" s="20" t="str">
        <f t="shared" si="71"/>
        <v/>
      </c>
    </row>
    <row r="566" spans="1:19" x14ac:dyDescent="0.2">
      <c r="A566" s="10" t="str">
        <f t="shared" si="64"/>
        <v/>
      </c>
      <c r="B566" s="11" t="str">
        <f t="shared" si="65"/>
        <v/>
      </c>
      <c r="C566" s="15" t="str">
        <f t="shared" si="66"/>
        <v/>
      </c>
      <c r="D566" s="12" t="str">
        <f>IF(A566="","",IF(variable,IF(OR(A566=1,A566&lt;$I$18*periods_per_year),start_rate,MIN($I$19,IF(MOD(A566-1,$I$21)=0,MAX($I$20,D565+$I$22),D565))),start_rate))</f>
        <v/>
      </c>
      <c r="E566" s="13" t="str">
        <f t="shared" si="67"/>
        <v/>
      </c>
      <c r="F566" s="13" t="str">
        <f>IF(A566="","",IF(A566=nper,J565+E566,MIN(J565+E566,IF(D566=D565,F565,IF($E$8="Acc Bi-Weekly",ROUND((-PMT(((1+D566/CP)^(CP/12))-1,(nper-A566+1)*12/26,J565))/2,2),IF($E$8="Acc Weekly",ROUND((-PMT(((1+D566/CP)^(CP/12))-1,(nper-A566+1)*12/52,J565))/4,2),ROUND(-PMT(((1+D566/CP)^(CP/periods_per_year))-1,nper-A566+1,J565),2)))))))</f>
        <v/>
      </c>
      <c r="G566" s="13" t="str">
        <f>IF(OR(A566="",A566&lt;$X$2),"",IF(J565&lt;=F566,0,IF(IF(AND(A566&gt;=$X$2,MOD(A566-$X$2,int)=0),$X$3,0)+F566&gt;=J565+E566,J565+E566-F566,IF(AND(A566&gt;=$X$2,MOD(A566-$X$2,int)=0),$X$3,0)+IF(IF(AND(A566&gt;=$X$2,MOD(A566-$X$2,int)=0),$X$3,0)+IF(MOD(A566-$X$6,periods_per_year)=0,$X$5,0)+F566&lt;J565+E566,IF(MOD(A566-$X$6,periods_per_year)=0,$X$5,0),J565+E566-IF(AND(A566&gt;=$X$2,MOD(A566-$X$2,int)=0),$X$3,0)-F566))))</f>
        <v/>
      </c>
      <c r="H566" s="14"/>
      <c r="I566" s="13" t="str">
        <f t="shared" si="68"/>
        <v/>
      </c>
      <c r="J566" s="13" t="str">
        <f t="shared" si="69"/>
        <v/>
      </c>
      <c r="M566" s="17" t="str">
        <f>IF(S565="","",IF(OR(M565&gt;=nper,ROUND(S565,2)&lt;=0),"",M565+1))</f>
        <v/>
      </c>
      <c r="N566" s="18" t="str">
        <f>IF(M566="","",IF(OR(periods_per_year=26,periods_per_year=52),IF(periods_per_year=26,IF(M566=1,fpdate,N565+14),IF(periods_per_year=52,IF(M566=1,fpdate,N565+7),"n/a")),IF(periods_per_year=24,DATE(YEAR(fpdate),MONTH(fpdate)+(M566-1)/2+IF(AND(DAY(fpdate)&gt;=15,MOD(M566,2)=0),1,0),IF(MOD(M566,2)=0,IF(DAY(fpdate)&gt;=15,DAY(fpdate)-14,DAY(fpdate)+14),DAY(fpdate))),IF(DAY(DATE(YEAR(fpdate),MONTH(fpdate)+M566-1,DAY(fpdate)))&lt;&gt;DAY(fpdate),DATE(YEAR(fpdate),MONTH(fpdate)+M566,0),DATE(YEAR(fpdate),MONTH(fpdate)+M566-1,DAY(fpdate))))))</f>
        <v/>
      </c>
      <c r="O566" s="19" t="str">
        <f>IF(M566="","",IF(variable,IF(M566&lt;MortgageCalculator!$I$18*periods_per_year,start_rate,IF(MortgageCalculator!$I$22&gt;=0,MIN(MortgageCalculator!$I$19,start_rate+MortgageCalculator!$I$22*ROUNDUP((M566-MortgageCalculator!$I$18*periods_per_year)/MortgageCalculator!$I$21,0)),MAX(MortgageCalculator!$I$20,start_rate+MortgageCalculator!$I$22*ROUNDUP((M566-MortgageCalculator!$I$18*periods_per_year)/MortgageCalculator!$I$21,0)))),start_rate))</f>
        <v/>
      </c>
      <c r="P566" s="20" t="str">
        <f>IF(M566="","",ROUND((((1+O566/CP)^(CP/periods_per_year))-1)*S565,2))</f>
        <v/>
      </c>
      <c r="Q566" s="20" t="str">
        <f>IF(M566="","",IF(M566=nper,S565+P566,MIN(S565+P566,IF(O566=O565,Q565,ROUND(-PMT(((1+O566/CP)^(CP/periods_per_year))-1,nper-M566+1,S565),2)))))</f>
        <v/>
      </c>
      <c r="R566" s="20" t="str">
        <f t="shared" si="70"/>
        <v/>
      </c>
      <c r="S566" s="20" t="str">
        <f t="shared" si="71"/>
        <v/>
      </c>
    </row>
    <row r="567" spans="1:19" x14ac:dyDescent="0.2">
      <c r="A567" s="10" t="str">
        <f t="shared" si="64"/>
        <v/>
      </c>
      <c r="B567" s="11" t="str">
        <f t="shared" si="65"/>
        <v/>
      </c>
      <c r="C567" s="15" t="str">
        <f t="shared" si="66"/>
        <v/>
      </c>
      <c r="D567" s="12" t="str">
        <f>IF(A567="","",IF(variable,IF(OR(A567=1,A567&lt;$I$18*periods_per_year),start_rate,MIN($I$19,IF(MOD(A567-1,$I$21)=0,MAX($I$20,D566+$I$22),D566))),start_rate))</f>
        <v/>
      </c>
      <c r="E567" s="13" t="str">
        <f t="shared" si="67"/>
        <v/>
      </c>
      <c r="F567" s="13" t="str">
        <f>IF(A567="","",IF(A567=nper,J566+E567,MIN(J566+E567,IF(D567=D566,F566,IF($E$8="Acc Bi-Weekly",ROUND((-PMT(((1+D567/CP)^(CP/12))-1,(nper-A567+1)*12/26,J566))/2,2),IF($E$8="Acc Weekly",ROUND((-PMT(((1+D567/CP)^(CP/12))-1,(nper-A567+1)*12/52,J566))/4,2),ROUND(-PMT(((1+D567/CP)^(CP/periods_per_year))-1,nper-A567+1,J566),2)))))))</f>
        <v/>
      </c>
      <c r="G567" s="13" t="str">
        <f>IF(OR(A567="",A567&lt;$X$2),"",IF(J566&lt;=F567,0,IF(IF(AND(A567&gt;=$X$2,MOD(A567-$X$2,int)=0),$X$3,0)+F567&gt;=J566+E567,J566+E567-F567,IF(AND(A567&gt;=$X$2,MOD(A567-$X$2,int)=0),$X$3,0)+IF(IF(AND(A567&gt;=$X$2,MOD(A567-$X$2,int)=0),$X$3,0)+IF(MOD(A567-$X$6,periods_per_year)=0,$X$5,0)+F567&lt;J566+E567,IF(MOD(A567-$X$6,periods_per_year)=0,$X$5,0),J566+E567-IF(AND(A567&gt;=$X$2,MOD(A567-$X$2,int)=0),$X$3,0)-F567))))</f>
        <v/>
      </c>
      <c r="H567" s="14"/>
      <c r="I567" s="13" t="str">
        <f t="shared" si="68"/>
        <v/>
      </c>
      <c r="J567" s="13" t="str">
        <f t="shared" si="69"/>
        <v/>
      </c>
      <c r="M567" s="17" t="str">
        <f>IF(S566="","",IF(OR(M566&gt;=nper,ROUND(S566,2)&lt;=0),"",M566+1))</f>
        <v/>
      </c>
      <c r="N567" s="18" t="str">
        <f>IF(M567="","",IF(OR(periods_per_year=26,periods_per_year=52),IF(periods_per_year=26,IF(M567=1,fpdate,N566+14),IF(periods_per_year=52,IF(M567=1,fpdate,N566+7),"n/a")),IF(periods_per_year=24,DATE(YEAR(fpdate),MONTH(fpdate)+(M567-1)/2+IF(AND(DAY(fpdate)&gt;=15,MOD(M567,2)=0),1,0),IF(MOD(M567,2)=0,IF(DAY(fpdate)&gt;=15,DAY(fpdate)-14,DAY(fpdate)+14),DAY(fpdate))),IF(DAY(DATE(YEAR(fpdate),MONTH(fpdate)+M567-1,DAY(fpdate)))&lt;&gt;DAY(fpdate),DATE(YEAR(fpdate),MONTH(fpdate)+M567,0),DATE(YEAR(fpdate),MONTH(fpdate)+M567-1,DAY(fpdate))))))</f>
        <v/>
      </c>
      <c r="O567" s="19" t="str">
        <f>IF(M567="","",IF(variable,IF(M567&lt;MortgageCalculator!$I$18*periods_per_year,start_rate,IF(MortgageCalculator!$I$22&gt;=0,MIN(MortgageCalculator!$I$19,start_rate+MortgageCalculator!$I$22*ROUNDUP((M567-MortgageCalculator!$I$18*periods_per_year)/MortgageCalculator!$I$21,0)),MAX(MortgageCalculator!$I$20,start_rate+MortgageCalculator!$I$22*ROUNDUP((M567-MortgageCalculator!$I$18*periods_per_year)/MortgageCalculator!$I$21,0)))),start_rate))</f>
        <v/>
      </c>
      <c r="P567" s="20" t="str">
        <f>IF(M567="","",ROUND((((1+O567/CP)^(CP/periods_per_year))-1)*S566,2))</f>
        <v/>
      </c>
      <c r="Q567" s="20" t="str">
        <f>IF(M567="","",IF(M567=nper,S566+P567,MIN(S566+P567,IF(O567=O566,Q566,ROUND(-PMT(((1+O567/CP)^(CP/periods_per_year))-1,nper-M567+1,S566),2)))))</f>
        <v/>
      </c>
      <c r="R567" s="20" t="str">
        <f t="shared" si="70"/>
        <v/>
      </c>
      <c r="S567" s="20" t="str">
        <f t="shared" si="71"/>
        <v/>
      </c>
    </row>
    <row r="568" spans="1:19" x14ac:dyDescent="0.2">
      <c r="A568" s="10" t="str">
        <f t="shared" si="64"/>
        <v/>
      </c>
      <c r="B568" s="11" t="str">
        <f t="shared" si="65"/>
        <v/>
      </c>
      <c r="C568" s="15" t="str">
        <f t="shared" si="66"/>
        <v/>
      </c>
      <c r="D568" s="12" t="str">
        <f>IF(A568="","",IF(variable,IF(OR(A568=1,A568&lt;$I$18*periods_per_year),start_rate,MIN($I$19,IF(MOD(A568-1,$I$21)=0,MAX($I$20,D567+$I$22),D567))),start_rate))</f>
        <v/>
      </c>
      <c r="E568" s="13" t="str">
        <f t="shared" si="67"/>
        <v/>
      </c>
      <c r="F568" s="13" t="str">
        <f>IF(A568="","",IF(A568=nper,J567+E568,MIN(J567+E568,IF(D568=D567,F567,IF($E$8="Acc Bi-Weekly",ROUND((-PMT(((1+D568/CP)^(CP/12))-1,(nper-A568+1)*12/26,J567))/2,2),IF($E$8="Acc Weekly",ROUND((-PMT(((1+D568/CP)^(CP/12))-1,(nper-A568+1)*12/52,J567))/4,2),ROUND(-PMT(((1+D568/CP)^(CP/periods_per_year))-1,nper-A568+1,J567),2)))))))</f>
        <v/>
      </c>
      <c r="G568" s="13" t="str">
        <f>IF(OR(A568="",A568&lt;$X$2),"",IF(J567&lt;=F568,0,IF(IF(AND(A568&gt;=$X$2,MOD(A568-$X$2,int)=0),$X$3,0)+F568&gt;=J567+E568,J567+E568-F568,IF(AND(A568&gt;=$X$2,MOD(A568-$X$2,int)=0),$X$3,0)+IF(IF(AND(A568&gt;=$X$2,MOD(A568-$X$2,int)=0),$X$3,0)+IF(MOD(A568-$X$6,periods_per_year)=0,$X$5,0)+F568&lt;J567+E568,IF(MOD(A568-$X$6,periods_per_year)=0,$X$5,0),J567+E568-IF(AND(A568&gt;=$X$2,MOD(A568-$X$2,int)=0),$X$3,0)-F568))))</f>
        <v/>
      </c>
      <c r="H568" s="14"/>
      <c r="I568" s="13" t="str">
        <f t="shared" si="68"/>
        <v/>
      </c>
      <c r="J568" s="13" t="str">
        <f t="shared" si="69"/>
        <v/>
      </c>
      <c r="M568" s="17" t="str">
        <f>IF(S567="","",IF(OR(M567&gt;=nper,ROUND(S567,2)&lt;=0),"",M567+1))</f>
        <v/>
      </c>
      <c r="N568" s="18" t="str">
        <f>IF(M568="","",IF(OR(periods_per_year=26,periods_per_year=52),IF(periods_per_year=26,IF(M568=1,fpdate,N567+14),IF(periods_per_year=52,IF(M568=1,fpdate,N567+7),"n/a")),IF(periods_per_year=24,DATE(YEAR(fpdate),MONTH(fpdate)+(M568-1)/2+IF(AND(DAY(fpdate)&gt;=15,MOD(M568,2)=0),1,0),IF(MOD(M568,2)=0,IF(DAY(fpdate)&gt;=15,DAY(fpdate)-14,DAY(fpdate)+14),DAY(fpdate))),IF(DAY(DATE(YEAR(fpdate),MONTH(fpdate)+M568-1,DAY(fpdate)))&lt;&gt;DAY(fpdate),DATE(YEAR(fpdate),MONTH(fpdate)+M568,0),DATE(YEAR(fpdate),MONTH(fpdate)+M568-1,DAY(fpdate))))))</f>
        <v/>
      </c>
      <c r="O568" s="19" t="str">
        <f>IF(M568="","",IF(variable,IF(M568&lt;MortgageCalculator!$I$18*periods_per_year,start_rate,IF(MortgageCalculator!$I$22&gt;=0,MIN(MortgageCalculator!$I$19,start_rate+MortgageCalculator!$I$22*ROUNDUP((M568-MortgageCalculator!$I$18*periods_per_year)/MortgageCalculator!$I$21,0)),MAX(MortgageCalculator!$I$20,start_rate+MortgageCalculator!$I$22*ROUNDUP((M568-MortgageCalculator!$I$18*periods_per_year)/MortgageCalculator!$I$21,0)))),start_rate))</f>
        <v/>
      </c>
      <c r="P568" s="20" t="str">
        <f>IF(M568="","",ROUND((((1+O568/CP)^(CP/periods_per_year))-1)*S567,2))</f>
        <v/>
      </c>
      <c r="Q568" s="20" t="str">
        <f>IF(M568="","",IF(M568=nper,S567+P568,MIN(S567+P568,IF(O568=O567,Q567,ROUND(-PMT(((1+O568/CP)^(CP/periods_per_year))-1,nper-M568+1,S567),2)))))</f>
        <v/>
      </c>
      <c r="R568" s="20" t="str">
        <f t="shared" si="70"/>
        <v/>
      </c>
      <c r="S568" s="20" t="str">
        <f t="shared" si="71"/>
        <v/>
      </c>
    </row>
    <row r="569" spans="1:19" x14ac:dyDescent="0.2">
      <c r="A569" s="10" t="str">
        <f t="shared" si="64"/>
        <v/>
      </c>
      <c r="B569" s="11" t="str">
        <f t="shared" si="65"/>
        <v/>
      </c>
      <c r="C569" s="15" t="str">
        <f t="shared" si="66"/>
        <v/>
      </c>
      <c r="D569" s="12" t="str">
        <f>IF(A569="","",IF(variable,IF(OR(A569=1,A569&lt;$I$18*periods_per_year),start_rate,MIN($I$19,IF(MOD(A569-1,$I$21)=0,MAX($I$20,D568+$I$22),D568))),start_rate))</f>
        <v/>
      </c>
      <c r="E569" s="13" t="str">
        <f t="shared" si="67"/>
        <v/>
      </c>
      <c r="F569" s="13" t="str">
        <f>IF(A569="","",IF(A569=nper,J568+E569,MIN(J568+E569,IF(D569=D568,F568,IF($E$8="Acc Bi-Weekly",ROUND((-PMT(((1+D569/CP)^(CP/12))-1,(nper-A569+1)*12/26,J568))/2,2),IF($E$8="Acc Weekly",ROUND((-PMT(((1+D569/CP)^(CP/12))-1,(nper-A569+1)*12/52,J568))/4,2),ROUND(-PMT(((1+D569/CP)^(CP/periods_per_year))-1,nper-A569+1,J568),2)))))))</f>
        <v/>
      </c>
      <c r="G569" s="13" t="str">
        <f>IF(OR(A569="",A569&lt;$X$2),"",IF(J568&lt;=F569,0,IF(IF(AND(A569&gt;=$X$2,MOD(A569-$X$2,int)=0),$X$3,0)+F569&gt;=J568+E569,J568+E569-F569,IF(AND(A569&gt;=$X$2,MOD(A569-$X$2,int)=0),$X$3,0)+IF(IF(AND(A569&gt;=$X$2,MOD(A569-$X$2,int)=0),$X$3,0)+IF(MOD(A569-$X$6,periods_per_year)=0,$X$5,0)+F569&lt;J568+E569,IF(MOD(A569-$X$6,periods_per_year)=0,$X$5,0),J568+E569-IF(AND(A569&gt;=$X$2,MOD(A569-$X$2,int)=0),$X$3,0)-F569))))</f>
        <v/>
      </c>
      <c r="H569" s="14"/>
      <c r="I569" s="13" t="str">
        <f t="shared" si="68"/>
        <v/>
      </c>
      <c r="J569" s="13" t="str">
        <f t="shared" si="69"/>
        <v/>
      </c>
      <c r="M569" s="17" t="str">
        <f>IF(S568="","",IF(OR(M568&gt;=nper,ROUND(S568,2)&lt;=0),"",M568+1))</f>
        <v/>
      </c>
      <c r="N569" s="18" t="str">
        <f>IF(M569="","",IF(OR(periods_per_year=26,periods_per_year=52),IF(periods_per_year=26,IF(M569=1,fpdate,N568+14),IF(periods_per_year=52,IF(M569=1,fpdate,N568+7),"n/a")),IF(periods_per_year=24,DATE(YEAR(fpdate),MONTH(fpdate)+(M569-1)/2+IF(AND(DAY(fpdate)&gt;=15,MOD(M569,2)=0),1,0),IF(MOD(M569,2)=0,IF(DAY(fpdate)&gt;=15,DAY(fpdate)-14,DAY(fpdate)+14),DAY(fpdate))),IF(DAY(DATE(YEAR(fpdate),MONTH(fpdate)+M569-1,DAY(fpdate)))&lt;&gt;DAY(fpdate),DATE(YEAR(fpdate),MONTH(fpdate)+M569,0),DATE(YEAR(fpdate),MONTH(fpdate)+M569-1,DAY(fpdate))))))</f>
        <v/>
      </c>
      <c r="O569" s="19" t="str">
        <f>IF(M569="","",IF(variable,IF(M569&lt;MortgageCalculator!$I$18*periods_per_year,start_rate,IF(MortgageCalculator!$I$22&gt;=0,MIN(MortgageCalculator!$I$19,start_rate+MortgageCalculator!$I$22*ROUNDUP((M569-MortgageCalculator!$I$18*periods_per_year)/MortgageCalculator!$I$21,0)),MAX(MortgageCalculator!$I$20,start_rate+MortgageCalculator!$I$22*ROUNDUP((M569-MortgageCalculator!$I$18*periods_per_year)/MortgageCalculator!$I$21,0)))),start_rate))</f>
        <v/>
      </c>
      <c r="P569" s="20" t="str">
        <f>IF(M569="","",ROUND((((1+O569/CP)^(CP/periods_per_year))-1)*S568,2))</f>
        <v/>
      </c>
      <c r="Q569" s="20" t="str">
        <f>IF(M569="","",IF(M569=nper,S568+P569,MIN(S568+P569,IF(O569=O568,Q568,ROUND(-PMT(((1+O569/CP)^(CP/periods_per_year))-1,nper-M569+1,S568),2)))))</f>
        <v/>
      </c>
      <c r="R569" s="20" t="str">
        <f t="shared" si="70"/>
        <v/>
      </c>
      <c r="S569" s="20" t="str">
        <f t="shared" si="71"/>
        <v/>
      </c>
    </row>
    <row r="570" spans="1:19" x14ac:dyDescent="0.2">
      <c r="A570" s="10" t="str">
        <f t="shared" si="64"/>
        <v/>
      </c>
      <c r="B570" s="11" t="str">
        <f t="shared" si="65"/>
        <v/>
      </c>
      <c r="C570" s="15" t="str">
        <f t="shared" si="66"/>
        <v/>
      </c>
      <c r="D570" s="12" t="str">
        <f>IF(A570="","",IF(variable,IF(OR(A570=1,A570&lt;$I$18*periods_per_year),start_rate,MIN($I$19,IF(MOD(A570-1,$I$21)=0,MAX($I$20,D569+$I$22),D569))),start_rate))</f>
        <v/>
      </c>
      <c r="E570" s="13" t="str">
        <f t="shared" si="67"/>
        <v/>
      </c>
      <c r="F570" s="13" t="str">
        <f>IF(A570="","",IF(A570=nper,J569+E570,MIN(J569+E570,IF(D570=D569,F569,IF($E$8="Acc Bi-Weekly",ROUND((-PMT(((1+D570/CP)^(CP/12))-1,(nper-A570+1)*12/26,J569))/2,2),IF($E$8="Acc Weekly",ROUND((-PMT(((1+D570/CP)^(CP/12))-1,(nper-A570+1)*12/52,J569))/4,2),ROUND(-PMT(((1+D570/CP)^(CP/periods_per_year))-1,nper-A570+1,J569),2)))))))</f>
        <v/>
      </c>
      <c r="G570" s="13" t="str">
        <f>IF(OR(A570="",A570&lt;$X$2),"",IF(J569&lt;=F570,0,IF(IF(AND(A570&gt;=$X$2,MOD(A570-$X$2,int)=0),$X$3,0)+F570&gt;=J569+E570,J569+E570-F570,IF(AND(A570&gt;=$X$2,MOD(A570-$X$2,int)=0),$X$3,0)+IF(IF(AND(A570&gt;=$X$2,MOD(A570-$X$2,int)=0),$X$3,0)+IF(MOD(A570-$X$6,periods_per_year)=0,$X$5,0)+F570&lt;J569+E570,IF(MOD(A570-$X$6,periods_per_year)=0,$X$5,0),J569+E570-IF(AND(A570&gt;=$X$2,MOD(A570-$X$2,int)=0),$X$3,0)-F570))))</f>
        <v/>
      </c>
      <c r="H570" s="14"/>
      <c r="I570" s="13" t="str">
        <f t="shared" si="68"/>
        <v/>
      </c>
      <c r="J570" s="13" t="str">
        <f t="shared" si="69"/>
        <v/>
      </c>
      <c r="M570" s="17" t="str">
        <f>IF(S569="","",IF(OR(M569&gt;=nper,ROUND(S569,2)&lt;=0),"",M569+1))</f>
        <v/>
      </c>
      <c r="N570" s="18" t="str">
        <f>IF(M570="","",IF(OR(periods_per_year=26,periods_per_year=52),IF(periods_per_year=26,IF(M570=1,fpdate,N569+14),IF(periods_per_year=52,IF(M570=1,fpdate,N569+7),"n/a")),IF(periods_per_year=24,DATE(YEAR(fpdate),MONTH(fpdate)+(M570-1)/2+IF(AND(DAY(fpdate)&gt;=15,MOD(M570,2)=0),1,0),IF(MOD(M570,2)=0,IF(DAY(fpdate)&gt;=15,DAY(fpdate)-14,DAY(fpdate)+14),DAY(fpdate))),IF(DAY(DATE(YEAR(fpdate),MONTH(fpdate)+M570-1,DAY(fpdate)))&lt;&gt;DAY(fpdate),DATE(YEAR(fpdate),MONTH(fpdate)+M570,0),DATE(YEAR(fpdate),MONTH(fpdate)+M570-1,DAY(fpdate))))))</f>
        <v/>
      </c>
      <c r="O570" s="19" t="str">
        <f>IF(M570="","",IF(variable,IF(M570&lt;MortgageCalculator!$I$18*periods_per_year,start_rate,IF(MortgageCalculator!$I$22&gt;=0,MIN(MortgageCalculator!$I$19,start_rate+MortgageCalculator!$I$22*ROUNDUP((M570-MortgageCalculator!$I$18*periods_per_year)/MortgageCalculator!$I$21,0)),MAX(MortgageCalculator!$I$20,start_rate+MortgageCalculator!$I$22*ROUNDUP((M570-MortgageCalculator!$I$18*periods_per_year)/MortgageCalculator!$I$21,0)))),start_rate))</f>
        <v/>
      </c>
      <c r="P570" s="20" t="str">
        <f>IF(M570="","",ROUND((((1+O570/CP)^(CP/periods_per_year))-1)*S569,2))</f>
        <v/>
      </c>
      <c r="Q570" s="20" t="str">
        <f>IF(M570="","",IF(M570=nper,S569+P570,MIN(S569+P570,IF(O570=O569,Q569,ROUND(-PMT(((1+O570/CP)^(CP/periods_per_year))-1,nper-M570+1,S569),2)))))</f>
        <v/>
      </c>
      <c r="R570" s="20" t="str">
        <f t="shared" si="70"/>
        <v/>
      </c>
      <c r="S570" s="20" t="str">
        <f t="shared" si="71"/>
        <v/>
      </c>
    </row>
    <row r="571" spans="1:19" x14ac:dyDescent="0.2">
      <c r="A571" s="10" t="str">
        <f t="shared" si="64"/>
        <v/>
      </c>
      <c r="B571" s="11" t="str">
        <f t="shared" si="65"/>
        <v/>
      </c>
      <c r="C571" s="15" t="str">
        <f t="shared" si="66"/>
        <v/>
      </c>
      <c r="D571" s="12" t="str">
        <f>IF(A571="","",IF(variable,IF(OR(A571=1,A571&lt;$I$18*periods_per_year),start_rate,MIN($I$19,IF(MOD(A571-1,$I$21)=0,MAX($I$20,D570+$I$22),D570))),start_rate))</f>
        <v/>
      </c>
      <c r="E571" s="13" t="str">
        <f t="shared" si="67"/>
        <v/>
      </c>
      <c r="F571" s="13" t="str">
        <f>IF(A571="","",IF(A571=nper,J570+E571,MIN(J570+E571,IF(D571=D570,F570,IF($E$8="Acc Bi-Weekly",ROUND((-PMT(((1+D571/CP)^(CP/12))-1,(nper-A571+1)*12/26,J570))/2,2),IF($E$8="Acc Weekly",ROUND((-PMT(((1+D571/CP)^(CP/12))-1,(nper-A571+1)*12/52,J570))/4,2),ROUND(-PMT(((1+D571/CP)^(CP/periods_per_year))-1,nper-A571+1,J570),2)))))))</f>
        <v/>
      </c>
      <c r="G571" s="13" t="str">
        <f>IF(OR(A571="",A571&lt;$X$2),"",IF(J570&lt;=F571,0,IF(IF(AND(A571&gt;=$X$2,MOD(A571-$X$2,int)=0),$X$3,0)+F571&gt;=J570+E571,J570+E571-F571,IF(AND(A571&gt;=$X$2,MOD(A571-$X$2,int)=0),$X$3,0)+IF(IF(AND(A571&gt;=$X$2,MOD(A571-$X$2,int)=0),$X$3,0)+IF(MOD(A571-$X$6,periods_per_year)=0,$X$5,0)+F571&lt;J570+E571,IF(MOD(A571-$X$6,periods_per_year)=0,$X$5,0),J570+E571-IF(AND(A571&gt;=$X$2,MOD(A571-$X$2,int)=0),$X$3,0)-F571))))</f>
        <v/>
      </c>
      <c r="H571" s="14"/>
      <c r="I571" s="13" t="str">
        <f t="shared" si="68"/>
        <v/>
      </c>
      <c r="J571" s="13" t="str">
        <f t="shared" si="69"/>
        <v/>
      </c>
      <c r="M571" s="17" t="str">
        <f>IF(S570="","",IF(OR(M570&gt;=nper,ROUND(S570,2)&lt;=0),"",M570+1))</f>
        <v/>
      </c>
      <c r="N571" s="18" t="str">
        <f>IF(M571="","",IF(OR(periods_per_year=26,periods_per_year=52),IF(periods_per_year=26,IF(M571=1,fpdate,N570+14),IF(periods_per_year=52,IF(M571=1,fpdate,N570+7),"n/a")),IF(periods_per_year=24,DATE(YEAR(fpdate),MONTH(fpdate)+(M571-1)/2+IF(AND(DAY(fpdate)&gt;=15,MOD(M571,2)=0),1,0),IF(MOD(M571,2)=0,IF(DAY(fpdate)&gt;=15,DAY(fpdate)-14,DAY(fpdate)+14),DAY(fpdate))),IF(DAY(DATE(YEAR(fpdate),MONTH(fpdate)+M571-1,DAY(fpdate)))&lt;&gt;DAY(fpdate),DATE(YEAR(fpdate),MONTH(fpdate)+M571,0),DATE(YEAR(fpdate),MONTH(fpdate)+M571-1,DAY(fpdate))))))</f>
        <v/>
      </c>
      <c r="O571" s="19" t="str">
        <f>IF(M571="","",IF(variable,IF(M571&lt;MortgageCalculator!$I$18*periods_per_year,start_rate,IF(MortgageCalculator!$I$22&gt;=0,MIN(MortgageCalculator!$I$19,start_rate+MortgageCalculator!$I$22*ROUNDUP((M571-MortgageCalculator!$I$18*periods_per_year)/MortgageCalculator!$I$21,0)),MAX(MortgageCalculator!$I$20,start_rate+MortgageCalculator!$I$22*ROUNDUP((M571-MortgageCalculator!$I$18*periods_per_year)/MortgageCalculator!$I$21,0)))),start_rate))</f>
        <v/>
      </c>
      <c r="P571" s="20" t="str">
        <f>IF(M571="","",ROUND((((1+O571/CP)^(CP/periods_per_year))-1)*S570,2))</f>
        <v/>
      </c>
      <c r="Q571" s="20" t="str">
        <f>IF(M571="","",IF(M571=nper,S570+P571,MIN(S570+P571,IF(O571=O570,Q570,ROUND(-PMT(((1+O571/CP)^(CP/periods_per_year))-1,nper-M571+1,S570),2)))))</f>
        <v/>
      </c>
      <c r="R571" s="20" t="str">
        <f t="shared" si="70"/>
        <v/>
      </c>
      <c r="S571" s="20" t="str">
        <f t="shared" si="71"/>
        <v/>
      </c>
    </row>
    <row r="572" spans="1:19" x14ac:dyDescent="0.2">
      <c r="A572" s="10" t="str">
        <f t="shared" si="64"/>
        <v/>
      </c>
      <c r="B572" s="11" t="str">
        <f t="shared" si="65"/>
        <v/>
      </c>
      <c r="C572" s="15" t="str">
        <f t="shared" si="66"/>
        <v/>
      </c>
      <c r="D572" s="12" t="str">
        <f>IF(A572="","",IF(variable,IF(OR(A572=1,A572&lt;$I$18*periods_per_year),start_rate,MIN($I$19,IF(MOD(A572-1,$I$21)=0,MAX($I$20,D571+$I$22),D571))),start_rate))</f>
        <v/>
      </c>
      <c r="E572" s="13" t="str">
        <f t="shared" si="67"/>
        <v/>
      </c>
      <c r="F572" s="13" t="str">
        <f>IF(A572="","",IF(A572=nper,J571+E572,MIN(J571+E572,IF(D572=D571,F571,IF($E$8="Acc Bi-Weekly",ROUND((-PMT(((1+D572/CP)^(CP/12))-1,(nper-A572+1)*12/26,J571))/2,2),IF($E$8="Acc Weekly",ROUND((-PMT(((1+D572/CP)^(CP/12))-1,(nper-A572+1)*12/52,J571))/4,2),ROUND(-PMT(((1+D572/CP)^(CP/periods_per_year))-1,nper-A572+1,J571),2)))))))</f>
        <v/>
      </c>
      <c r="G572" s="13" t="str">
        <f>IF(OR(A572="",A572&lt;$X$2),"",IF(J571&lt;=F572,0,IF(IF(AND(A572&gt;=$X$2,MOD(A572-$X$2,int)=0),$X$3,0)+F572&gt;=J571+E572,J571+E572-F572,IF(AND(A572&gt;=$X$2,MOD(A572-$X$2,int)=0),$X$3,0)+IF(IF(AND(A572&gt;=$X$2,MOD(A572-$X$2,int)=0),$X$3,0)+IF(MOD(A572-$X$6,periods_per_year)=0,$X$5,0)+F572&lt;J571+E572,IF(MOD(A572-$X$6,periods_per_year)=0,$X$5,0),J571+E572-IF(AND(A572&gt;=$X$2,MOD(A572-$X$2,int)=0),$X$3,0)-F572))))</f>
        <v/>
      </c>
      <c r="H572" s="14"/>
      <c r="I572" s="13" t="str">
        <f t="shared" si="68"/>
        <v/>
      </c>
      <c r="J572" s="13" t="str">
        <f t="shared" si="69"/>
        <v/>
      </c>
      <c r="M572" s="17" t="str">
        <f>IF(S571="","",IF(OR(M571&gt;=nper,ROUND(S571,2)&lt;=0),"",M571+1))</f>
        <v/>
      </c>
      <c r="N572" s="18" t="str">
        <f>IF(M572="","",IF(OR(periods_per_year=26,periods_per_year=52),IF(periods_per_year=26,IF(M572=1,fpdate,N571+14),IF(periods_per_year=52,IF(M572=1,fpdate,N571+7),"n/a")),IF(periods_per_year=24,DATE(YEAR(fpdate),MONTH(fpdate)+(M572-1)/2+IF(AND(DAY(fpdate)&gt;=15,MOD(M572,2)=0),1,0),IF(MOD(M572,2)=0,IF(DAY(fpdate)&gt;=15,DAY(fpdate)-14,DAY(fpdate)+14),DAY(fpdate))),IF(DAY(DATE(YEAR(fpdate),MONTH(fpdate)+M572-1,DAY(fpdate)))&lt;&gt;DAY(fpdate),DATE(YEAR(fpdate),MONTH(fpdate)+M572,0),DATE(YEAR(fpdate),MONTH(fpdate)+M572-1,DAY(fpdate))))))</f>
        <v/>
      </c>
      <c r="O572" s="19" t="str">
        <f>IF(M572="","",IF(variable,IF(M572&lt;MortgageCalculator!$I$18*periods_per_year,start_rate,IF(MortgageCalculator!$I$22&gt;=0,MIN(MortgageCalculator!$I$19,start_rate+MortgageCalculator!$I$22*ROUNDUP((M572-MortgageCalculator!$I$18*periods_per_year)/MortgageCalculator!$I$21,0)),MAX(MortgageCalculator!$I$20,start_rate+MortgageCalculator!$I$22*ROUNDUP((M572-MortgageCalculator!$I$18*periods_per_year)/MortgageCalculator!$I$21,0)))),start_rate))</f>
        <v/>
      </c>
      <c r="P572" s="20" t="str">
        <f>IF(M572="","",ROUND((((1+O572/CP)^(CP/periods_per_year))-1)*S571,2))</f>
        <v/>
      </c>
      <c r="Q572" s="20" t="str">
        <f>IF(M572="","",IF(M572=nper,S571+P572,MIN(S571+P572,IF(O572=O571,Q571,ROUND(-PMT(((1+O572/CP)^(CP/periods_per_year))-1,nper-M572+1,S571),2)))))</f>
        <v/>
      </c>
      <c r="R572" s="20" t="str">
        <f t="shared" si="70"/>
        <v/>
      </c>
      <c r="S572" s="20" t="str">
        <f t="shared" si="71"/>
        <v/>
      </c>
    </row>
    <row r="573" spans="1:19" x14ac:dyDescent="0.2">
      <c r="A573" s="10" t="str">
        <f t="shared" si="64"/>
        <v/>
      </c>
      <c r="B573" s="11" t="str">
        <f t="shared" si="65"/>
        <v/>
      </c>
      <c r="C573" s="15" t="str">
        <f t="shared" si="66"/>
        <v/>
      </c>
      <c r="D573" s="12" t="str">
        <f>IF(A573="","",IF(variable,IF(OR(A573=1,A573&lt;$I$18*periods_per_year),start_rate,MIN($I$19,IF(MOD(A573-1,$I$21)=0,MAX($I$20,D572+$I$22),D572))),start_rate))</f>
        <v/>
      </c>
      <c r="E573" s="13" t="str">
        <f t="shared" si="67"/>
        <v/>
      </c>
      <c r="F573" s="13" t="str">
        <f>IF(A573="","",IF(A573=nper,J572+E573,MIN(J572+E573,IF(D573=D572,F572,IF($E$8="Acc Bi-Weekly",ROUND((-PMT(((1+D573/CP)^(CP/12))-1,(nper-A573+1)*12/26,J572))/2,2),IF($E$8="Acc Weekly",ROUND((-PMT(((1+D573/CP)^(CP/12))-1,(nper-A573+1)*12/52,J572))/4,2),ROUND(-PMT(((1+D573/CP)^(CP/periods_per_year))-1,nper-A573+1,J572),2)))))))</f>
        <v/>
      </c>
      <c r="G573" s="13" t="str">
        <f>IF(OR(A573="",A573&lt;$X$2),"",IF(J572&lt;=F573,0,IF(IF(AND(A573&gt;=$X$2,MOD(A573-$X$2,int)=0),$X$3,0)+F573&gt;=J572+E573,J572+E573-F573,IF(AND(A573&gt;=$X$2,MOD(A573-$X$2,int)=0),$X$3,0)+IF(IF(AND(A573&gt;=$X$2,MOD(A573-$X$2,int)=0),$X$3,0)+IF(MOD(A573-$X$6,periods_per_year)=0,$X$5,0)+F573&lt;J572+E573,IF(MOD(A573-$X$6,periods_per_year)=0,$X$5,0),J572+E573-IF(AND(A573&gt;=$X$2,MOD(A573-$X$2,int)=0),$X$3,0)-F573))))</f>
        <v/>
      </c>
      <c r="H573" s="14"/>
      <c r="I573" s="13" t="str">
        <f t="shared" si="68"/>
        <v/>
      </c>
      <c r="J573" s="13" t="str">
        <f t="shared" si="69"/>
        <v/>
      </c>
      <c r="M573" s="17" t="str">
        <f>IF(S572="","",IF(OR(M572&gt;=nper,ROUND(S572,2)&lt;=0),"",M572+1))</f>
        <v/>
      </c>
      <c r="N573" s="18" t="str">
        <f>IF(M573="","",IF(OR(periods_per_year=26,periods_per_year=52),IF(periods_per_year=26,IF(M573=1,fpdate,N572+14),IF(periods_per_year=52,IF(M573=1,fpdate,N572+7),"n/a")),IF(periods_per_year=24,DATE(YEAR(fpdate),MONTH(fpdate)+(M573-1)/2+IF(AND(DAY(fpdate)&gt;=15,MOD(M573,2)=0),1,0),IF(MOD(M573,2)=0,IF(DAY(fpdate)&gt;=15,DAY(fpdate)-14,DAY(fpdate)+14),DAY(fpdate))),IF(DAY(DATE(YEAR(fpdate),MONTH(fpdate)+M573-1,DAY(fpdate)))&lt;&gt;DAY(fpdate),DATE(YEAR(fpdate),MONTH(fpdate)+M573,0),DATE(YEAR(fpdate),MONTH(fpdate)+M573-1,DAY(fpdate))))))</f>
        <v/>
      </c>
      <c r="O573" s="19" t="str">
        <f>IF(M573="","",IF(variable,IF(M573&lt;MortgageCalculator!$I$18*periods_per_year,start_rate,IF(MortgageCalculator!$I$22&gt;=0,MIN(MortgageCalculator!$I$19,start_rate+MortgageCalculator!$I$22*ROUNDUP((M573-MortgageCalculator!$I$18*periods_per_year)/MortgageCalculator!$I$21,0)),MAX(MortgageCalculator!$I$20,start_rate+MortgageCalculator!$I$22*ROUNDUP((M573-MortgageCalculator!$I$18*periods_per_year)/MortgageCalculator!$I$21,0)))),start_rate))</f>
        <v/>
      </c>
      <c r="P573" s="20" t="str">
        <f>IF(M573="","",ROUND((((1+O573/CP)^(CP/periods_per_year))-1)*S572,2))</f>
        <v/>
      </c>
      <c r="Q573" s="20" t="str">
        <f>IF(M573="","",IF(M573=nper,S572+P573,MIN(S572+P573,IF(O573=O572,Q572,ROUND(-PMT(((1+O573/CP)^(CP/periods_per_year))-1,nper-M573+1,S572),2)))))</f>
        <v/>
      </c>
      <c r="R573" s="20" t="str">
        <f t="shared" si="70"/>
        <v/>
      </c>
      <c r="S573" s="20" t="str">
        <f t="shared" si="71"/>
        <v/>
      </c>
    </row>
    <row r="574" spans="1:19" x14ac:dyDescent="0.2">
      <c r="A574" s="10" t="str">
        <f t="shared" si="64"/>
        <v/>
      </c>
      <c r="B574" s="11" t="str">
        <f t="shared" si="65"/>
        <v/>
      </c>
      <c r="C574" s="15" t="str">
        <f t="shared" si="66"/>
        <v/>
      </c>
      <c r="D574" s="12" t="str">
        <f>IF(A574="","",IF(variable,IF(OR(A574=1,A574&lt;$I$18*periods_per_year),start_rate,MIN($I$19,IF(MOD(A574-1,$I$21)=0,MAX($I$20,D573+$I$22),D573))),start_rate))</f>
        <v/>
      </c>
      <c r="E574" s="13" t="str">
        <f t="shared" si="67"/>
        <v/>
      </c>
      <c r="F574" s="13" t="str">
        <f>IF(A574="","",IF(A574=nper,J573+E574,MIN(J573+E574,IF(D574=D573,F573,IF($E$8="Acc Bi-Weekly",ROUND((-PMT(((1+D574/CP)^(CP/12))-1,(nper-A574+1)*12/26,J573))/2,2),IF($E$8="Acc Weekly",ROUND((-PMT(((1+D574/CP)^(CP/12))-1,(nper-A574+1)*12/52,J573))/4,2),ROUND(-PMT(((1+D574/CP)^(CP/periods_per_year))-1,nper-A574+1,J573),2)))))))</f>
        <v/>
      </c>
      <c r="G574" s="13" t="str">
        <f>IF(OR(A574="",A574&lt;$X$2),"",IF(J573&lt;=F574,0,IF(IF(AND(A574&gt;=$X$2,MOD(A574-$X$2,int)=0),$X$3,0)+F574&gt;=J573+E574,J573+E574-F574,IF(AND(A574&gt;=$X$2,MOD(A574-$X$2,int)=0),$X$3,0)+IF(IF(AND(A574&gt;=$X$2,MOD(A574-$X$2,int)=0),$X$3,0)+IF(MOD(A574-$X$6,periods_per_year)=0,$X$5,0)+F574&lt;J573+E574,IF(MOD(A574-$X$6,periods_per_year)=0,$X$5,0),J573+E574-IF(AND(A574&gt;=$X$2,MOD(A574-$X$2,int)=0),$X$3,0)-F574))))</f>
        <v/>
      </c>
      <c r="H574" s="14"/>
      <c r="I574" s="13" t="str">
        <f t="shared" si="68"/>
        <v/>
      </c>
      <c r="J574" s="13" t="str">
        <f t="shared" si="69"/>
        <v/>
      </c>
      <c r="M574" s="17" t="str">
        <f>IF(S573="","",IF(OR(M573&gt;=nper,ROUND(S573,2)&lt;=0),"",M573+1))</f>
        <v/>
      </c>
      <c r="N574" s="18" t="str">
        <f>IF(M574="","",IF(OR(periods_per_year=26,periods_per_year=52),IF(periods_per_year=26,IF(M574=1,fpdate,N573+14),IF(periods_per_year=52,IF(M574=1,fpdate,N573+7),"n/a")),IF(periods_per_year=24,DATE(YEAR(fpdate),MONTH(fpdate)+(M574-1)/2+IF(AND(DAY(fpdate)&gt;=15,MOD(M574,2)=0),1,0),IF(MOD(M574,2)=0,IF(DAY(fpdate)&gt;=15,DAY(fpdate)-14,DAY(fpdate)+14),DAY(fpdate))),IF(DAY(DATE(YEAR(fpdate),MONTH(fpdate)+M574-1,DAY(fpdate)))&lt;&gt;DAY(fpdate),DATE(YEAR(fpdate),MONTH(fpdate)+M574,0),DATE(YEAR(fpdate),MONTH(fpdate)+M574-1,DAY(fpdate))))))</f>
        <v/>
      </c>
      <c r="O574" s="19" t="str">
        <f>IF(M574="","",IF(variable,IF(M574&lt;MortgageCalculator!$I$18*periods_per_year,start_rate,IF(MortgageCalculator!$I$22&gt;=0,MIN(MortgageCalculator!$I$19,start_rate+MortgageCalculator!$I$22*ROUNDUP((M574-MortgageCalculator!$I$18*periods_per_year)/MortgageCalculator!$I$21,0)),MAX(MortgageCalculator!$I$20,start_rate+MortgageCalculator!$I$22*ROUNDUP((M574-MortgageCalculator!$I$18*periods_per_year)/MortgageCalculator!$I$21,0)))),start_rate))</f>
        <v/>
      </c>
      <c r="P574" s="20" t="str">
        <f>IF(M574="","",ROUND((((1+O574/CP)^(CP/periods_per_year))-1)*S573,2))</f>
        <v/>
      </c>
      <c r="Q574" s="20" t="str">
        <f>IF(M574="","",IF(M574=nper,S573+P574,MIN(S573+P574,IF(O574=O573,Q573,ROUND(-PMT(((1+O574/CP)^(CP/periods_per_year))-1,nper-M574+1,S573),2)))))</f>
        <v/>
      </c>
      <c r="R574" s="20" t="str">
        <f t="shared" si="70"/>
        <v/>
      </c>
      <c r="S574" s="20" t="str">
        <f t="shared" si="71"/>
        <v/>
      </c>
    </row>
    <row r="575" spans="1:19" x14ac:dyDescent="0.2">
      <c r="A575" s="10" t="str">
        <f t="shared" si="64"/>
        <v/>
      </c>
      <c r="B575" s="11" t="str">
        <f t="shared" si="65"/>
        <v/>
      </c>
      <c r="C575" s="15" t="str">
        <f t="shared" si="66"/>
        <v/>
      </c>
      <c r="D575" s="12" t="str">
        <f>IF(A575="","",IF(variable,IF(OR(A575=1,A575&lt;$I$18*periods_per_year),start_rate,MIN($I$19,IF(MOD(A575-1,$I$21)=0,MAX($I$20,D574+$I$22),D574))),start_rate))</f>
        <v/>
      </c>
      <c r="E575" s="13" t="str">
        <f t="shared" si="67"/>
        <v/>
      </c>
      <c r="F575" s="13" t="str">
        <f>IF(A575="","",IF(A575=nper,J574+E575,MIN(J574+E575,IF(D575=D574,F574,IF($E$8="Acc Bi-Weekly",ROUND((-PMT(((1+D575/CP)^(CP/12))-1,(nper-A575+1)*12/26,J574))/2,2),IF($E$8="Acc Weekly",ROUND((-PMT(((1+D575/CP)^(CP/12))-1,(nper-A575+1)*12/52,J574))/4,2),ROUND(-PMT(((1+D575/CP)^(CP/periods_per_year))-1,nper-A575+1,J574),2)))))))</f>
        <v/>
      </c>
      <c r="G575" s="13" t="str">
        <f>IF(OR(A575="",A575&lt;$X$2),"",IF(J574&lt;=F575,0,IF(IF(AND(A575&gt;=$X$2,MOD(A575-$X$2,int)=0),$X$3,0)+F575&gt;=J574+E575,J574+E575-F575,IF(AND(A575&gt;=$X$2,MOD(A575-$X$2,int)=0),$X$3,0)+IF(IF(AND(A575&gt;=$X$2,MOD(A575-$X$2,int)=0),$X$3,0)+IF(MOD(A575-$X$6,periods_per_year)=0,$X$5,0)+F575&lt;J574+E575,IF(MOD(A575-$X$6,periods_per_year)=0,$X$5,0),J574+E575-IF(AND(A575&gt;=$X$2,MOD(A575-$X$2,int)=0),$X$3,0)-F575))))</f>
        <v/>
      </c>
      <c r="H575" s="14"/>
      <c r="I575" s="13" t="str">
        <f t="shared" si="68"/>
        <v/>
      </c>
      <c r="J575" s="13" t="str">
        <f t="shared" si="69"/>
        <v/>
      </c>
      <c r="M575" s="17" t="str">
        <f>IF(S574="","",IF(OR(M574&gt;=nper,ROUND(S574,2)&lt;=0),"",M574+1))</f>
        <v/>
      </c>
      <c r="N575" s="18" t="str">
        <f>IF(M575="","",IF(OR(periods_per_year=26,periods_per_year=52),IF(periods_per_year=26,IF(M575=1,fpdate,N574+14),IF(periods_per_year=52,IF(M575=1,fpdate,N574+7),"n/a")),IF(periods_per_year=24,DATE(YEAR(fpdate),MONTH(fpdate)+(M575-1)/2+IF(AND(DAY(fpdate)&gt;=15,MOD(M575,2)=0),1,0),IF(MOD(M575,2)=0,IF(DAY(fpdate)&gt;=15,DAY(fpdate)-14,DAY(fpdate)+14),DAY(fpdate))),IF(DAY(DATE(YEAR(fpdate),MONTH(fpdate)+M575-1,DAY(fpdate)))&lt;&gt;DAY(fpdate),DATE(YEAR(fpdate),MONTH(fpdate)+M575,0),DATE(YEAR(fpdate),MONTH(fpdate)+M575-1,DAY(fpdate))))))</f>
        <v/>
      </c>
      <c r="O575" s="19" t="str">
        <f>IF(M575="","",IF(variable,IF(M575&lt;MortgageCalculator!$I$18*periods_per_year,start_rate,IF(MortgageCalculator!$I$22&gt;=0,MIN(MortgageCalculator!$I$19,start_rate+MortgageCalculator!$I$22*ROUNDUP((M575-MortgageCalculator!$I$18*periods_per_year)/MortgageCalculator!$I$21,0)),MAX(MortgageCalculator!$I$20,start_rate+MortgageCalculator!$I$22*ROUNDUP((M575-MortgageCalculator!$I$18*periods_per_year)/MortgageCalculator!$I$21,0)))),start_rate))</f>
        <v/>
      </c>
      <c r="P575" s="20" t="str">
        <f>IF(M575="","",ROUND((((1+O575/CP)^(CP/periods_per_year))-1)*S574,2))</f>
        <v/>
      </c>
      <c r="Q575" s="20" t="str">
        <f>IF(M575="","",IF(M575=nper,S574+P575,MIN(S574+P575,IF(O575=O574,Q574,ROUND(-PMT(((1+O575/CP)^(CP/periods_per_year))-1,nper-M575+1,S574),2)))))</f>
        <v/>
      </c>
      <c r="R575" s="20" t="str">
        <f t="shared" si="70"/>
        <v/>
      </c>
      <c r="S575" s="20" t="str">
        <f t="shared" si="71"/>
        <v/>
      </c>
    </row>
    <row r="576" spans="1:19" x14ac:dyDescent="0.2">
      <c r="A576" s="10" t="str">
        <f t="shared" si="64"/>
        <v/>
      </c>
      <c r="B576" s="11" t="str">
        <f t="shared" si="65"/>
        <v/>
      </c>
      <c r="C576" s="15" t="str">
        <f t="shared" si="66"/>
        <v/>
      </c>
      <c r="D576" s="12" t="str">
        <f>IF(A576="","",IF(variable,IF(OR(A576=1,A576&lt;$I$18*periods_per_year),start_rate,MIN($I$19,IF(MOD(A576-1,$I$21)=0,MAX($I$20,D575+$I$22),D575))),start_rate))</f>
        <v/>
      </c>
      <c r="E576" s="13" t="str">
        <f t="shared" si="67"/>
        <v/>
      </c>
      <c r="F576" s="13" t="str">
        <f>IF(A576="","",IF(A576=nper,J575+E576,MIN(J575+E576,IF(D576=D575,F575,IF($E$8="Acc Bi-Weekly",ROUND((-PMT(((1+D576/CP)^(CP/12))-1,(nper-A576+1)*12/26,J575))/2,2),IF($E$8="Acc Weekly",ROUND((-PMT(((1+D576/CP)^(CP/12))-1,(nper-A576+1)*12/52,J575))/4,2),ROUND(-PMT(((1+D576/CP)^(CP/periods_per_year))-1,nper-A576+1,J575),2)))))))</f>
        <v/>
      </c>
      <c r="G576" s="13" t="str">
        <f>IF(OR(A576="",A576&lt;$X$2),"",IF(J575&lt;=F576,0,IF(IF(AND(A576&gt;=$X$2,MOD(A576-$X$2,int)=0),$X$3,0)+F576&gt;=J575+E576,J575+E576-F576,IF(AND(A576&gt;=$X$2,MOD(A576-$X$2,int)=0),$X$3,0)+IF(IF(AND(A576&gt;=$X$2,MOD(A576-$X$2,int)=0),$X$3,0)+IF(MOD(A576-$X$6,periods_per_year)=0,$X$5,0)+F576&lt;J575+E576,IF(MOD(A576-$X$6,periods_per_year)=0,$X$5,0),J575+E576-IF(AND(A576&gt;=$X$2,MOD(A576-$X$2,int)=0),$X$3,0)-F576))))</f>
        <v/>
      </c>
      <c r="H576" s="14"/>
      <c r="I576" s="13" t="str">
        <f t="shared" si="68"/>
        <v/>
      </c>
      <c r="J576" s="13" t="str">
        <f t="shared" si="69"/>
        <v/>
      </c>
      <c r="M576" s="17" t="str">
        <f>IF(S575="","",IF(OR(M575&gt;=nper,ROUND(S575,2)&lt;=0),"",M575+1))</f>
        <v/>
      </c>
      <c r="N576" s="18" t="str">
        <f>IF(M576="","",IF(OR(periods_per_year=26,periods_per_year=52),IF(periods_per_year=26,IF(M576=1,fpdate,N575+14),IF(periods_per_year=52,IF(M576=1,fpdate,N575+7),"n/a")),IF(periods_per_year=24,DATE(YEAR(fpdate),MONTH(fpdate)+(M576-1)/2+IF(AND(DAY(fpdate)&gt;=15,MOD(M576,2)=0),1,0),IF(MOD(M576,2)=0,IF(DAY(fpdate)&gt;=15,DAY(fpdate)-14,DAY(fpdate)+14),DAY(fpdate))),IF(DAY(DATE(YEAR(fpdate),MONTH(fpdate)+M576-1,DAY(fpdate)))&lt;&gt;DAY(fpdate),DATE(YEAR(fpdate),MONTH(fpdate)+M576,0),DATE(YEAR(fpdate),MONTH(fpdate)+M576-1,DAY(fpdate))))))</f>
        <v/>
      </c>
      <c r="O576" s="19" t="str">
        <f>IF(M576="","",IF(variable,IF(M576&lt;MortgageCalculator!$I$18*periods_per_year,start_rate,IF(MortgageCalculator!$I$22&gt;=0,MIN(MortgageCalculator!$I$19,start_rate+MortgageCalculator!$I$22*ROUNDUP((M576-MortgageCalculator!$I$18*periods_per_year)/MortgageCalculator!$I$21,0)),MAX(MortgageCalculator!$I$20,start_rate+MortgageCalculator!$I$22*ROUNDUP((M576-MortgageCalculator!$I$18*periods_per_year)/MortgageCalculator!$I$21,0)))),start_rate))</f>
        <v/>
      </c>
      <c r="P576" s="20" t="str">
        <f>IF(M576="","",ROUND((((1+O576/CP)^(CP/periods_per_year))-1)*S575,2))</f>
        <v/>
      </c>
      <c r="Q576" s="20" t="str">
        <f>IF(M576="","",IF(M576=nper,S575+P576,MIN(S575+P576,IF(O576=O575,Q575,ROUND(-PMT(((1+O576/CP)^(CP/periods_per_year))-1,nper-M576+1,S575),2)))))</f>
        <v/>
      </c>
      <c r="R576" s="20" t="str">
        <f t="shared" si="70"/>
        <v/>
      </c>
      <c r="S576" s="20" t="str">
        <f t="shared" si="71"/>
        <v/>
      </c>
    </row>
    <row r="577" spans="1:19" x14ac:dyDescent="0.2">
      <c r="A577" s="10" t="str">
        <f t="shared" si="64"/>
        <v/>
      </c>
      <c r="B577" s="11" t="str">
        <f t="shared" si="65"/>
        <v/>
      </c>
      <c r="C577" s="15" t="str">
        <f t="shared" si="66"/>
        <v/>
      </c>
      <c r="D577" s="12" t="str">
        <f>IF(A577="","",IF(variable,IF(OR(A577=1,A577&lt;$I$18*periods_per_year),start_rate,MIN($I$19,IF(MOD(A577-1,$I$21)=0,MAX($I$20,D576+$I$22),D576))),start_rate))</f>
        <v/>
      </c>
      <c r="E577" s="13" t="str">
        <f t="shared" si="67"/>
        <v/>
      </c>
      <c r="F577" s="13" t="str">
        <f>IF(A577="","",IF(A577=nper,J576+E577,MIN(J576+E577,IF(D577=D576,F576,IF($E$8="Acc Bi-Weekly",ROUND((-PMT(((1+D577/CP)^(CP/12))-1,(nper-A577+1)*12/26,J576))/2,2),IF($E$8="Acc Weekly",ROUND((-PMT(((1+D577/CP)^(CP/12))-1,(nper-A577+1)*12/52,J576))/4,2),ROUND(-PMT(((1+D577/CP)^(CP/periods_per_year))-1,nper-A577+1,J576),2)))))))</f>
        <v/>
      </c>
      <c r="G577" s="13" t="str">
        <f>IF(OR(A577="",A577&lt;$X$2),"",IF(J576&lt;=F577,0,IF(IF(AND(A577&gt;=$X$2,MOD(A577-$X$2,int)=0),$X$3,0)+F577&gt;=J576+E577,J576+E577-F577,IF(AND(A577&gt;=$X$2,MOD(A577-$X$2,int)=0),$X$3,0)+IF(IF(AND(A577&gt;=$X$2,MOD(A577-$X$2,int)=0),$X$3,0)+IF(MOD(A577-$X$6,periods_per_year)=0,$X$5,0)+F577&lt;J576+E577,IF(MOD(A577-$X$6,periods_per_year)=0,$X$5,0),J576+E577-IF(AND(A577&gt;=$X$2,MOD(A577-$X$2,int)=0),$X$3,0)-F577))))</f>
        <v/>
      </c>
      <c r="H577" s="14"/>
      <c r="I577" s="13" t="str">
        <f t="shared" si="68"/>
        <v/>
      </c>
      <c r="J577" s="13" t="str">
        <f t="shared" si="69"/>
        <v/>
      </c>
      <c r="M577" s="17" t="str">
        <f>IF(S576="","",IF(OR(M576&gt;=nper,ROUND(S576,2)&lt;=0),"",M576+1))</f>
        <v/>
      </c>
      <c r="N577" s="18" t="str">
        <f>IF(M577="","",IF(OR(periods_per_year=26,periods_per_year=52),IF(periods_per_year=26,IF(M577=1,fpdate,N576+14),IF(periods_per_year=52,IF(M577=1,fpdate,N576+7),"n/a")),IF(periods_per_year=24,DATE(YEAR(fpdate),MONTH(fpdate)+(M577-1)/2+IF(AND(DAY(fpdate)&gt;=15,MOD(M577,2)=0),1,0),IF(MOD(M577,2)=0,IF(DAY(fpdate)&gt;=15,DAY(fpdate)-14,DAY(fpdate)+14),DAY(fpdate))),IF(DAY(DATE(YEAR(fpdate),MONTH(fpdate)+M577-1,DAY(fpdate)))&lt;&gt;DAY(fpdate),DATE(YEAR(fpdate),MONTH(fpdate)+M577,0),DATE(YEAR(fpdate),MONTH(fpdate)+M577-1,DAY(fpdate))))))</f>
        <v/>
      </c>
      <c r="O577" s="19" t="str">
        <f>IF(M577="","",IF(variable,IF(M577&lt;MortgageCalculator!$I$18*periods_per_year,start_rate,IF(MortgageCalculator!$I$22&gt;=0,MIN(MortgageCalculator!$I$19,start_rate+MortgageCalculator!$I$22*ROUNDUP((M577-MortgageCalculator!$I$18*periods_per_year)/MortgageCalculator!$I$21,0)),MAX(MortgageCalculator!$I$20,start_rate+MortgageCalculator!$I$22*ROUNDUP((M577-MortgageCalculator!$I$18*periods_per_year)/MortgageCalculator!$I$21,0)))),start_rate))</f>
        <v/>
      </c>
      <c r="P577" s="20" t="str">
        <f>IF(M577="","",ROUND((((1+O577/CP)^(CP/periods_per_year))-1)*S576,2))</f>
        <v/>
      </c>
      <c r="Q577" s="20" t="str">
        <f>IF(M577="","",IF(M577=nper,S576+P577,MIN(S576+P577,IF(O577=O576,Q576,ROUND(-PMT(((1+O577/CP)^(CP/periods_per_year))-1,nper-M577+1,S576),2)))))</f>
        <v/>
      </c>
      <c r="R577" s="20" t="str">
        <f t="shared" si="70"/>
        <v/>
      </c>
      <c r="S577" s="20" t="str">
        <f t="shared" si="71"/>
        <v/>
      </c>
    </row>
    <row r="578" spans="1:19" x14ac:dyDescent="0.2">
      <c r="A578" s="10" t="str">
        <f t="shared" si="64"/>
        <v/>
      </c>
      <c r="B578" s="11" t="str">
        <f t="shared" si="65"/>
        <v/>
      </c>
      <c r="C578" s="15" t="str">
        <f t="shared" si="66"/>
        <v/>
      </c>
      <c r="D578" s="12" t="str">
        <f>IF(A578="","",IF(variable,IF(OR(A578=1,A578&lt;$I$18*periods_per_year),start_rate,MIN($I$19,IF(MOD(A578-1,$I$21)=0,MAX($I$20,D577+$I$22),D577))),start_rate))</f>
        <v/>
      </c>
      <c r="E578" s="13" t="str">
        <f t="shared" si="67"/>
        <v/>
      </c>
      <c r="F578" s="13" t="str">
        <f>IF(A578="","",IF(A578=nper,J577+E578,MIN(J577+E578,IF(D578=D577,F577,IF($E$8="Acc Bi-Weekly",ROUND((-PMT(((1+D578/CP)^(CP/12))-1,(nper-A578+1)*12/26,J577))/2,2),IF($E$8="Acc Weekly",ROUND((-PMT(((1+D578/CP)^(CP/12))-1,(nper-A578+1)*12/52,J577))/4,2),ROUND(-PMT(((1+D578/CP)^(CP/periods_per_year))-1,nper-A578+1,J577),2)))))))</f>
        <v/>
      </c>
      <c r="G578" s="13" t="str">
        <f>IF(OR(A578="",A578&lt;$X$2),"",IF(J577&lt;=F578,0,IF(IF(AND(A578&gt;=$X$2,MOD(A578-$X$2,int)=0),$X$3,0)+F578&gt;=J577+E578,J577+E578-F578,IF(AND(A578&gt;=$X$2,MOD(A578-$X$2,int)=0),$X$3,0)+IF(IF(AND(A578&gt;=$X$2,MOD(A578-$X$2,int)=0),$X$3,0)+IF(MOD(A578-$X$6,periods_per_year)=0,$X$5,0)+F578&lt;J577+E578,IF(MOD(A578-$X$6,periods_per_year)=0,$X$5,0),J577+E578-IF(AND(A578&gt;=$X$2,MOD(A578-$X$2,int)=0),$X$3,0)-F578))))</f>
        <v/>
      </c>
      <c r="H578" s="14"/>
      <c r="I578" s="13" t="str">
        <f t="shared" si="68"/>
        <v/>
      </c>
      <c r="J578" s="13" t="str">
        <f t="shared" si="69"/>
        <v/>
      </c>
      <c r="M578" s="17" t="str">
        <f>IF(S577="","",IF(OR(M577&gt;=nper,ROUND(S577,2)&lt;=0),"",M577+1))</f>
        <v/>
      </c>
      <c r="N578" s="18" t="str">
        <f>IF(M578="","",IF(OR(periods_per_year=26,periods_per_year=52),IF(periods_per_year=26,IF(M578=1,fpdate,N577+14),IF(periods_per_year=52,IF(M578=1,fpdate,N577+7),"n/a")),IF(periods_per_year=24,DATE(YEAR(fpdate),MONTH(fpdate)+(M578-1)/2+IF(AND(DAY(fpdate)&gt;=15,MOD(M578,2)=0),1,0),IF(MOD(M578,2)=0,IF(DAY(fpdate)&gt;=15,DAY(fpdate)-14,DAY(fpdate)+14),DAY(fpdate))),IF(DAY(DATE(YEAR(fpdate),MONTH(fpdate)+M578-1,DAY(fpdate)))&lt;&gt;DAY(fpdate),DATE(YEAR(fpdate),MONTH(fpdate)+M578,0),DATE(YEAR(fpdate),MONTH(fpdate)+M578-1,DAY(fpdate))))))</f>
        <v/>
      </c>
      <c r="O578" s="19" t="str">
        <f>IF(M578="","",IF(variable,IF(M578&lt;MortgageCalculator!$I$18*periods_per_year,start_rate,IF(MortgageCalculator!$I$22&gt;=0,MIN(MortgageCalculator!$I$19,start_rate+MortgageCalculator!$I$22*ROUNDUP((M578-MortgageCalculator!$I$18*periods_per_year)/MortgageCalculator!$I$21,0)),MAX(MortgageCalculator!$I$20,start_rate+MortgageCalculator!$I$22*ROUNDUP((M578-MortgageCalculator!$I$18*periods_per_year)/MortgageCalculator!$I$21,0)))),start_rate))</f>
        <v/>
      </c>
      <c r="P578" s="20" t="str">
        <f>IF(M578="","",ROUND((((1+O578/CP)^(CP/periods_per_year))-1)*S577,2))</f>
        <v/>
      </c>
      <c r="Q578" s="20" t="str">
        <f>IF(M578="","",IF(M578=nper,S577+P578,MIN(S577+P578,IF(O578=O577,Q577,ROUND(-PMT(((1+O578/CP)^(CP/periods_per_year))-1,nper-M578+1,S577),2)))))</f>
        <v/>
      </c>
      <c r="R578" s="20" t="str">
        <f t="shared" si="70"/>
        <v/>
      </c>
      <c r="S578" s="20" t="str">
        <f t="shared" si="71"/>
        <v/>
      </c>
    </row>
    <row r="579" spans="1:19" x14ac:dyDescent="0.2">
      <c r="A579" s="10" t="str">
        <f t="shared" si="64"/>
        <v/>
      </c>
      <c r="B579" s="11" t="str">
        <f t="shared" si="65"/>
        <v/>
      </c>
      <c r="C579" s="15" t="str">
        <f t="shared" si="66"/>
        <v/>
      </c>
      <c r="D579" s="12" t="str">
        <f>IF(A579="","",IF(variable,IF(OR(A579=1,A579&lt;$I$18*periods_per_year),start_rate,MIN($I$19,IF(MOD(A579-1,$I$21)=0,MAX($I$20,D578+$I$22),D578))),start_rate))</f>
        <v/>
      </c>
      <c r="E579" s="13" t="str">
        <f t="shared" si="67"/>
        <v/>
      </c>
      <c r="F579" s="13" t="str">
        <f>IF(A579="","",IF(A579=nper,J578+E579,MIN(J578+E579,IF(D579=D578,F578,IF($E$8="Acc Bi-Weekly",ROUND((-PMT(((1+D579/CP)^(CP/12))-1,(nper-A579+1)*12/26,J578))/2,2),IF($E$8="Acc Weekly",ROUND((-PMT(((1+D579/CP)^(CP/12))-1,(nper-A579+1)*12/52,J578))/4,2),ROUND(-PMT(((1+D579/CP)^(CP/periods_per_year))-1,nper-A579+1,J578),2)))))))</f>
        <v/>
      </c>
      <c r="G579" s="13" t="str">
        <f>IF(OR(A579="",A579&lt;$X$2),"",IF(J578&lt;=F579,0,IF(IF(AND(A579&gt;=$X$2,MOD(A579-$X$2,int)=0),$X$3,0)+F579&gt;=J578+E579,J578+E579-F579,IF(AND(A579&gt;=$X$2,MOD(A579-$X$2,int)=0),$X$3,0)+IF(IF(AND(A579&gt;=$X$2,MOD(A579-$X$2,int)=0),$X$3,0)+IF(MOD(A579-$X$6,periods_per_year)=0,$X$5,0)+F579&lt;J578+E579,IF(MOD(A579-$X$6,periods_per_year)=0,$X$5,0),J578+E579-IF(AND(A579&gt;=$X$2,MOD(A579-$X$2,int)=0),$X$3,0)-F579))))</f>
        <v/>
      </c>
      <c r="H579" s="14"/>
      <c r="I579" s="13" t="str">
        <f t="shared" si="68"/>
        <v/>
      </c>
      <c r="J579" s="13" t="str">
        <f t="shared" si="69"/>
        <v/>
      </c>
      <c r="M579" s="17" t="str">
        <f>IF(S578="","",IF(OR(M578&gt;=nper,ROUND(S578,2)&lt;=0),"",M578+1))</f>
        <v/>
      </c>
      <c r="N579" s="18" t="str">
        <f>IF(M579="","",IF(OR(periods_per_year=26,periods_per_year=52),IF(periods_per_year=26,IF(M579=1,fpdate,N578+14),IF(periods_per_year=52,IF(M579=1,fpdate,N578+7),"n/a")),IF(periods_per_year=24,DATE(YEAR(fpdate),MONTH(fpdate)+(M579-1)/2+IF(AND(DAY(fpdate)&gt;=15,MOD(M579,2)=0),1,0),IF(MOD(M579,2)=0,IF(DAY(fpdate)&gt;=15,DAY(fpdate)-14,DAY(fpdate)+14),DAY(fpdate))),IF(DAY(DATE(YEAR(fpdate),MONTH(fpdate)+M579-1,DAY(fpdate)))&lt;&gt;DAY(fpdate),DATE(YEAR(fpdate),MONTH(fpdate)+M579,0),DATE(YEAR(fpdate),MONTH(fpdate)+M579-1,DAY(fpdate))))))</f>
        <v/>
      </c>
      <c r="O579" s="19" t="str">
        <f>IF(M579="","",IF(variable,IF(M579&lt;MortgageCalculator!$I$18*periods_per_year,start_rate,IF(MortgageCalculator!$I$22&gt;=0,MIN(MortgageCalculator!$I$19,start_rate+MortgageCalculator!$I$22*ROUNDUP((M579-MortgageCalculator!$I$18*periods_per_year)/MortgageCalculator!$I$21,0)),MAX(MortgageCalculator!$I$20,start_rate+MortgageCalculator!$I$22*ROUNDUP((M579-MortgageCalculator!$I$18*periods_per_year)/MortgageCalculator!$I$21,0)))),start_rate))</f>
        <v/>
      </c>
      <c r="P579" s="20" t="str">
        <f>IF(M579="","",ROUND((((1+O579/CP)^(CP/periods_per_year))-1)*S578,2))</f>
        <v/>
      </c>
      <c r="Q579" s="20" t="str">
        <f>IF(M579="","",IF(M579=nper,S578+P579,MIN(S578+P579,IF(O579=O578,Q578,ROUND(-PMT(((1+O579/CP)^(CP/periods_per_year))-1,nper-M579+1,S578),2)))))</f>
        <v/>
      </c>
      <c r="R579" s="20" t="str">
        <f t="shared" si="70"/>
        <v/>
      </c>
      <c r="S579" s="20" t="str">
        <f t="shared" si="71"/>
        <v/>
      </c>
    </row>
    <row r="580" spans="1:19" x14ac:dyDescent="0.2">
      <c r="A580" s="10" t="str">
        <f t="shared" si="64"/>
        <v/>
      </c>
      <c r="B580" s="11" t="str">
        <f t="shared" si="65"/>
        <v/>
      </c>
      <c r="C580" s="15" t="str">
        <f t="shared" si="66"/>
        <v/>
      </c>
      <c r="D580" s="12" t="str">
        <f>IF(A580="","",IF(variable,IF(OR(A580=1,A580&lt;$I$18*periods_per_year),start_rate,MIN($I$19,IF(MOD(A580-1,$I$21)=0,MAX($I$20,D579+$I$22),D579))),start_rate))</f>
        <v/>
      </c>
      <c r="E580" s="13" t="str">
        <f t="shared" si="67"/>
        <v/>
      </c>
      <c r="F580" s="13" t="str">
        <f>IF(A580="","",IF(A580=nper,J579+E580,MIN(J579+E580,IF(D580=D579,F579,IF($E$8="Acc Bi-Weekly",ROUND((-PMT(((1+D580/CP)^(CP/12))-1,(nper-A580+1)*12/26,J579))/2,2),IF($E$8="Acc Weekly",ROUND((-PMT(((1+D580/CP)^(CP/12))-1,(nper-A580+1)*12/52,J579))/4,2),ROUND(-PMT(((1+D580/CP)^(CP/periods_per_year))-1,nper-A580+1,J579),2)))))))</f>
        <v/>
      </c>
      <c r="G580" s="13" t="str">
        <f>IF(OR(A580="",A580&lt;$X$2),"",IF(J579&lt;=F580,0,IF(IF(AND(A580&gt;=$X$2,MOD(A580-$X$2,int)=0),$X$3,0)+F580&gt;=J579+E580,J579+E580-F580,IF(AND(A580&gt;=$X$2,MOD(A580-$X$2,int)=0),$X$3,0)+IF(IF(AND(A580&gt;=$X$2,MOD(A580-$X$2,int)=0),$X$3,0)+IF(MOD(A580-$X$6,periods_per_year)=0,$X$5,0)+F580&lt;J579+E580,IF(MOD(A580-$X$6,periods_per_year)=0,$X$5,0),J579+E580-IF(AND(A580&gt;=$X$2,MOD(A580-$X$2,int)=0),$X$3,0)-F580))))</f>
        <v/>
      </c>
      <c r="H580" s="14"/>
      <c r="I580" s="13" t="str">
        <f t="shared" si="68"/>
        <v/>
      </c>
      <c r="J580" s="13" t="str">
        <f t="shared" si="69"/>
        <v/>
      </c>
      <c r="M580" s="17" t="str">
        <f>IF(S579="","",IF(OR(M579&gt;=nper,ROUND(S579,2)&lt;=0),"",M579+1))</f>
        <v/>
      </c>
      <c r="N580" s="18" t="str">
        <f>IF(M580="","",IF(OR(periods_per_year=26,periods_per_year=52),IF(periods_per_year=26,IF(M580=1,fpdate,N579+14),IF(periods_per_year=52,IF(M580=1,fpdate,N579+7),"n/a")),IF(periods_per_year=24,DATE(YEAR(fpdate),MONTH(fpdate)+(M580-1)/2+IF(AND(DAY(fpdate)&gt;=15,MOD(M580,2)=0),1,0),IF(MOD(M580,2)=0,IF(DAY(fpdate)&gt;=15,DAY(fpdate)-14,DAY(fpdate)+14),DAY(fpdate))),IF(DAY(DATE(YEAR(fpdate),MONTH(fpdate)+M580-1,DAY(fpdate)))&lt;&gt;DAY(fpdate),DATE(YEAR(fpdate),MONTH(fpdate)+M580,0),DATE(YEAR(fpdate),MONTH(fpdate)+M580-1,DAY(fpdate))))))</f>
        <v/>
      </c>
      <c r="O580" s="19" t="str">
        <f>IF(M580="","",IF(variable,IF(M580&lt;MortgageCalculator!$I$18*periods_per_year,start_rate,IF(MortgageCalculator!$I$22&gt;=0,MIN(MortgageCalculator!$I$19,start_rate+MortgageCalculator!$I$22*ROUNDUP((M580-MortgageCalculator!$I$18*periods_per_year)/MortgageCalculator!$I$21,0)),MAX(MortgageCalculator!$I$20,start_rate+MortgageCalculator!$I$22*ROUNDUP((M580-MortgageCalculator!$I$18*periods_per_year)/MortgageCalculator!$I$21,0)))),start_rate))</f>
        <v/>
      </c>
      <c r="P580" s="20" t="str">
        <f>IF(M580="","",ROUND((((1+O580/CP)^(CP/periods_per_year))-1)*S579,2))</f>
        <v/>
      </c>
      <c r="Q580" s="20" t="str">
        <f>IF(M580="","",IF(M580=nper,S579+P580,MIN(S579+P580,IF(O580=O579,Q579,ROUND(-PMT(((1+O580/CP)^(CP/periods_per_year))-1,nper-M580+1,S579),2)))))</f>
        <v/>
      </c>
      <c r="R580" s="20" t="str">
        <f t="shared" si="70"/>
        <v/>
      </c>
      <c r="S580" s="20" t="str">
        <f t="shared" si="71"/>
        <v/>
      </c>
    </row>
    <row r="581" spans="1:19" x14ac:dyDescent="0.2">
      <c r="A581" s="10" t="str">
        <f t="shared" si="64"/>
        <v/>
      </c>
      <c r="B581" s="11" t="str">
        <f t="shared" si="65"/>
        <v/>
      </c>
      <c r="C581" s="15" t="str">
        <f t="shared" si="66"/>
        <v/>
      </c>
      <c r="D581" s="12" t="str">
        <f>IF(A581="","",IF(variable,IF(OR(A581=1,A581&lt;$I$18*periods_per_year),start_rate,MIN($I$19,IF(MOD(A581-1,$I$21)=0,MAX($I$20,D580+$I$22),D580))),start_rate))</f>
        <v/>
      </c>
      <c r="E581" s="13" t="str">
        <f t="shared" si="67"/>
        <v/>
      </c>
      <c r="F581" s="13" t="str">
        <f>IF(A581="","",IF(A581=nper,J580+E581,MIN(J580+E581,IF(D581=D580,F580,IF($E$8="Acc Bi-Weekly",ROUND((-PMT(((1+D581/CP)^(CP/12))-1,(nper-A581+1)*12/26,J580))/2,2),IF($E$8="Acc Weekly",ROUND((-PMT(((1+D581/CP)^(CP/12))-1,(nper-A581+1)*12/52,J580))/4,2),ROUND(-PMT(((1+D581/CP)^(CP/periods_per_year))-1,nper-A581+1,J580),2)))))))</f>
        <v/>
      </c>
      <c r="G581" s="13" t="str">
        <f>IF(OR(A581="",A581&lt;$X$2),"",IF(J580&lt;=F581,0,IF(IF(AND(A581&gt;=$X$2,MOD(A581-$X$2,int)=0),$X$3,0)+F581&gt;=J580+E581,J580+E581-F581,IF(AND(A581&gt;=$X$2,MOD(A581-$X$2,int)=0),$X$3,0)+IF(IF(AND(A581&gt;=$X$2,MOD(A581-$X$2,int)=0),$X$3,0)+IF(MOD(A581-$X$6,periods_per_year)=0,$X$5,0)+F581&lt;J580+E581,IF(MOD(A581-$X$6,periods_per_year)=0,$X$5,0),J580+E581-IF(AND(A581&gt;=$X$2,MOD(A581-$X$2,int)=0),$X$3,0)-F581))))</f>
        <v/>
      </c>
      <c r="H581" s="14"/>
      <c r="I581" s="13" t="str">
        <f t="shared" si="68"/>
        <v/>
      </c>
      <c r="J581" s="13" t="str">
        <f t="shared" si="69"/>
        <v/>
      </c>
      <c r="M581" s="17" t="str">
        <f>IF(S580="","",IF(OR(M580&gt;=nper,ROUND(S580,2)&lt;=0),"",M580+1))</f>
        <v/>
      </c>
      <c r="N581" s="18" t="str">
        <f>IF(M581="","",IF(OR(periods_per_year=26,periods_per_year=52),IF(periods_per_year=26,IF(M581=1,fpdate,N580+14),IF(periods_per_year=52,IF(M581=1,fpdate,N580+7),"n/a")),IF(periods_per_year=24,DATE(YEAR(fpdate),MONTH(fpdate)+(M581-1)/2+IF(AND(DAY(fpdate)&gt;=15,MOD(M581,2)=0),1,0),IF(MOD(M581,2)=0,IF(DAY(fpdate)&gt;=15,DAY(fpdate)-14,DAY(fpdate)+14),DAY(fpdate))),IF(DAY(DATE(YEAR(fpdate),MONTH(fpdate)+M581-1,DAY(fpdate)))&lt;&gt;DAY(fpdate),DATE(YEAR(fpdate),MONTH(fpdate)+M581,0),DATE(YEAR(fpdate),MONTH(fpdate)+M581-1,DAY(fpdate))))))</f>
        <v/>
      </c>
      <c r="O581" s="19" t="str">
        <f>IF(M581="","",IF(variable,IF(M581&lt;MortgageCalculator!$I$18*periods_per_year,start_rate,IF(MortgageCalculator!$I$22&gt;=0,MIN(MortgageCalculator!$I$19,start_rate+MortgageCalculator!$I$22*ROUNDUP((M581-MortgageCalculator!$I$18*periods_per_year)/MortgageCalculator!$I$21,0)),MAX(MortgageCalculator!$I$20,start_rate+MortgageCalculator!$I$22*ROUNDUP((M581-MortgageCalculator!$I$18*periods_per_year)/MortgageCalculator!$I$21,0)))),start_rate))</f>
        <v/>
      </c>
      <c r="P581" s="20" t="str">
        <f>IF(M581="","",ROUND((((1+O581/CP)^(CP/periods_per_year))-1)*S580,2))</f>
        <v/>
      </c>
      <c r="Q581" s="20" t="str">
        <f>IF(M581="","",IF(M581=nper,S580+P581,MIN(S580+P581,IF(O581=O580,Q580,ROUND(-PMT(((1+O581/CP)^(CP/periods_per_year))-1,nper-M581+1,S580),2)))))</f>
        <v/>
      </c>
      <c r="R581" s="20" t="str">
        <f t="shared" si="70"/>
        <v/>
      </c>
      <c r="S581" s="20" t="str">
        <f t="shared" si="71"/>
        <v/>
      </c>
    </row>
    <row r="582" spans="1:19" x14ac:dyDescent="0.2">
      <c r="A582" s="10" t="str">
        <f t="shared" si="64"/>
        <v/>
      </c>
      <c r="B582" s="11" t="str">
        <f t="shared" si="65"/>
        <v/>
      </c>
      <c r="C582" s="15" t="str">
        <f t="shared" si="66"/>
        <v/>
      </c>
      <c r="D582" s="12" t="str">
        <f>IF(A582="","",IF(variable,IF(OR(A582=1,A582&lt;$I$18*periods_per_year),start_rate,MIN($I$19,IF(MOD(A582-1,$I$21)=0,MAX($I$20,D581+$I$22),D581))),start_rate))</f>
        <v/>
      </c>
      <c r="E582" s="13" t="str">
        <f t="shared" si="67"/>
        <v/>
      </c>
      <c r="F582" s="13" t="str">
        <f>IF(A582="","",IF(A582=nper,J581+E582,MIN(J581+E582,IF(D582=D581,F581,IF($E$8="Acc Bi-Weekly",ROUND((-PMT(((1+D582/CP)^(CP/12))-1,(nper-A582+1)*12/26,J581))/2,2),IF($E$8="Acc Weekly",ROUND((-PMT(((1+D582/CP)^(CP/12))-1,(nper-A582+1)*12/52,J581))/4,2),ROUND(-PMT(((1+D582/CP)^(CP/periods_per_year))-1,nper-A582+1,J581),2)))))))</f>
        <v/>
      </c>
      <c r="G582" s="13" t="str">
        <f>IF(OR(A582="",A582&lt;$X$2),"",IF(J581&lt;=F582,0,IF(IF(AND(A582&gt;=$X$2,MOD(A582-$X$2,int)=0),$X$3,0)+F582&gt;=J581+E582,J581+E582-F582,IF(AND(A582&gt;=$X$2,MOD(A582-$X$2,int)=0),$X$3,0)+IF(IF(AND(A582&gt;=$X$2,MOD(A582-$X$2,int)=0),$X$3,0)+IF(MOD(A582-$X$6,periods_per_year)=0,$X$5,0)+F582&lt;J581+E582,IF(MOD(A582-$X$6,periods_per_year)=0,$X$5,0),J581+E582-IF(AND(A582&gt;=$X$2,MOD(A582-$X$2,int)=0),$X$3,0)-F582))))</f>
        <v/>
      </c>
      <c r="H582" s="14"/>
      <c r="I582" s="13" t="str">
        <f t="shared" si="68"/>
        <v/>
      </c>
      <c r="J582" s="13" t="str">
        <f t="shared" si="69"/>
        <v/>
      </c>
      <c r="M582" s="17" t="str">
        <f>IF(S581="","",IF(OR(M581&gt;=nper,ROUND(S581,2)&lt;=0),"",M581+1))</f>
        <v/>
      </c>
      <c r="N582" s="18" t="str">
        <f>IF(M582="","",IF(OR(periods_per_year=26,periods_per_year=52),IF(periods_per_year=26,IF(M582=1,fpdate,N581+14),IF(periods_per_year=52,IF(M582=1,fpdate,N581+7),"n/a")),IF(periods_per_year=24,DATE(YEAR(fpdate),MONTH(fpdate)+(M582-1)/2+IF(AND(DAY(fpdate)&gt;=15,MOD(M582,2)=0),1,0),IF(MOD(M582,2)=0,IF(DAY(fpdate)&gt;=15,DAY(fpdate)-14,DAY(fpdate)+14),DAY(fpdate))),IF(DAY(DATE(YEAR(fpdate),MONTH(fpdate)+M582-1,DAY(fpdate)))&lt;&gt;DAY(fpdate),DATE(YEAR(fpdate),MONTH(fpdate)+M582,0),DATE(YEAR(fpdate),MONTH(fpdate)+M582-1,DAY(fpdate))))))</f>
        <v/>
      </c>
      <c r="O582" s="19" t="str">
        <f>IF(M582="","",IF(variable,IF(M582&lt;MortgageCalculator!$I$18*periods_per_year,start_rate,IF(MortgageCalculator!$I$22&gt;=0,MIN(MortgageCalculator!$I$19,start_rate+MortgageCalculator!$I$22*ROUNDUP((M582-MortgageCalculator!$I$18*periods_per_year)/MortgageCalculator!$I$21,0)),MAX(MortgageCalculator!$I$20,start_rate+MortgageCalculator!$I$22*ROUNDUP((M582-MortgageCalculator!$I$18*periods_per_year)/MortgageCalculator!$I$21,0)))),start_rate))</f>
        <v/>
      </c>
      <c r="P582" s="20" t="str">
        <f>IF(M582="","",ROUND((((1+O582/CP)^(CP/periods_per_year))-1)*S581,2))</f>
        <v/>
      </c>
      <c r="Q582" s="20" t="str">
        <f>IF(M582="","",IF(M582=nper,S581+P582,MIN(S581+P582,IF(O582=O581,Q581,ROUND(-PMT(((1+O582/CP)^(CP/periods_per_year))-1,nper-M582+1,S581),2)))))</f>
        <v/>
      </c>
      <c r="R582" s="20" t="str">
        <f t="shared" si="70"/>
        <v/>
      </c>
      <c r="S582" s="20" t="str">
        <f t="shared" si="71"/>
        <v/>
      </c>
    </row>
    <row r="583" spans="1:19" x14ac:dyDescent="0.2">
      <c r="A583" s="10" t="str">
        <f t="shared" si="64"/>
        <v/>
      </c>
      <c r="B583" s="11" t="str">
        <f t="shared" si="65"/>
        <v/>
      </c>
      <c r="C583" s="15" t="str">
        <f t="shared" si="66"/>
        <v/>
      </c>
      <c r="D583" s="12" t="str">
        <f>IF(A583="","",IF(variable,IF(OR(A583=1,A583&lt;$I$18*periods_per_year),start_rate,MIN($I$19,IF(MOD(A583-1,$I$21)=0,MAX($I$20,D582+$I$22),D582))),start_rate))</f>
        <v/>
      </c>
      <c r="E583" s="13" t="str">
        <f t="shared" si="67"/>
        <v/>
      </c>
      <c r="F583" s="13" t="str">
        <f>IF(A583="","",IF(A583=nper,J582+E583,MIN(J582+E583,IF(D583=D582,F582,IF($E$8="Acc Bi-Weekly",ROUND((-PMT(((1+D583/CP)^(CP/12))-1,(nper-A583+1)*12/26,J582))/2,2),IF($E$8="Acc Weekly",ROUND((-PMT(((1+D583/CP)^(CP/12))-1,(nper-A583+1)*12/52,J582))/4,2),ROUND(-PMT(((1+D583/CP)^(CP/periods_per_year))-1,nper-A583+1,J582),2)))))))</f>
        <v/>
      </c>
      <c r="G583" s="13" t="str">
        <f>IF(OR(A583="",A583&lt;$X$2),"",IF(J582&lt;=F583,0,IF(IF(AND(A583&gt;=$X$2,MOD(A583-$X$2,int)=0),$X$3,0)+F583&gt;=J582+E583,J582+E583-F583,IF(AND(A583&gt;=$X$2,MOD(A583-$X$2,int)=0),$X$3,0)+IF(IF(AND(A583&gt;=$X$2,MOD(A583-$X$2,int)=0),$X$3,0)+IF(MOD(A583-$X$6,periods_per_year)=0,$X$5,0)+F583&lt;J582+E583,IF(MOD(A583-$X$6,periods_per_year)=0,$X$5,0),J582+E583-IF(AND(A583&gt;=$X$2,MOD(A583-$X$2,int)=0),$X$3,0)-F583))))</f>
        <v/>
      </c>
      <c r="H583" s="14"/>
      <c r="I583" s="13" t="str">
        <f t="shared" si="68"/>
        <v/>
      </c>
      <c r="J583" s="13" t="str">
        <f t="shared" si="69"/>
        <v/>
      </c>
      <c r="M583" s="17" t="str">
        <f>IF(S582="","",IF(OR(M582&gt;=nper,ROUND(S582,2)&lt;=0),"",M582+1))</f>
        <v/>
      </c>
      <c r="N583" s="18" t="str">
        <f>IF(M583="","",IF(OR(periods_per_year=26,periods_per_year=52),IF(periods_per_year=26,IF(M583=1,fpdate,N582+14),IF(periods_per_year=52,IF(M583=1,fpdate,N582+7),"n/a")),IF(periods_per_year=24,DATE(YEAR(fpdate),MONTH(fpdate)+(M583-1)/2+IF(AND(DAY(fpdate)&gt;=15,MOD(M583,2)=0),1,0),IF(MOD(M583,2)=0,IF(DAY(fpdate)&gt;=15,DAY(fpdate)-14,DAY(fpdate)+14),DAY(fpdate))),IF(DAY(DATE(YEAR(fpdate),MONTH(fpdate)+M583-1,DAY(fpdate)))&lt;&gt;DAY(fpdate),DATE(YEAR(fpdate),MONTH(fpdate)+M583,0),DATE(YEAR(fpdate),MONTH(fpdate)+M583-1,DAY(fpdate))))))</f>
        <v/>
      </c>
      <c r="O583" s="19" t="str">
        <f>IF(M583="","",IF(variable,IF(M583&lt;MortgageCalculator!$I$18*periods_per_year,start_rate,IF(MortgageCalculator!$I$22&gt;=0,MIN(MortgageCalculator!$I$19,start_rate+MortgageCalculator!$I$22*ROUNDUP((M583-MortgageCalculator!$I$18*periods_per_year)/MortgageCalculator!$I$21,0)),MAX(MortgageCalculator!$I$20,start_rate+MortgageCalculator!$I$22*ROUNDUP((M583-MortgageCalculator!$I$18*periods_per_year)/MortgageCalculator!$I$21,0)))),start_rate))</f>
        <v/>
      </c>
      <c r="P583" s="20" t="str">
        <f>IF(M583="","",ROUND((((1+O583/CP)^(CP/periods_per_year))-1)*S582,2))</f>
        <v/>
      </c>
      <c r="Q583" s="20" t="str">
        <f>IF(M583="","",IF(M583=nper,S582+P583,MIN(S582+P583,IF(O583=O582,Q582,ROUND(-PMT(((1+O583/CP)^(CP/periods_per_year))-1,nper-M583+1,S582),2)))))</f>
        <v/>
      </c>
      <c r="R583" s="20" t="str">
        <f t="shared" si="70"/>
        <v/>
      </c>
      <c r="S583" s="20" t="str">
        <f t="shared" si="71"/>
        <v/>
      </c>
    </row>
    <row r="584" spans="1:19" x14ac:dyDescent="0.2">
      <c r="A584" s="10" t="str">
        <f t="shared" si="64"/>
        <v/>
      </c>
      <c r="B584" s="11" t="str">
        <f t="shared" si="65"/>
        <v/>
      </c>
      <c r="C584" s="15" t="str">
        <f t="shared" si="66"/>
        <v/>
      </c>
      <c r="D584" s="12" t="str">
        <f>IF(A584="","",IF(variable,IF(OR(A584=1,A584&lt;$I$18*periods_per_year),start_rate,MIN($I$19,IF(MOD(A584-1,$I$21)=0,MAX($I$20,D583+$I$22),D583))),start_rate))</f>
        <v/>
      </c>
      <c r="E584" s="13" t="str">
        <f t="shared" si="67"/>
        <v/>
      </c>
      <c r="F584" s="13" t="str">
        <f>IF(A584="","",IF(A584=nper,J583+E584,MIN(J583+E584,IF(D584=D583,F583,IF($E$8="Acc Bi-Weekly",ROUND((-PMT(((1+D584/CP)^(CP/12))-1,(nper-A584+1)*12/26,J583))/2,2),IF($E$8="Acc Weekly",ROUND((-PMT(((1+D584/CP)^(CP/12))-1,(nper-A584+1)*12/52,J583))/4,2),ROUND(-PMT(((1+D584/CP)^(CP/periods_per_year))-1,nper-A584+1,J583),2)))))))</f>
        <v/>
      </c>
      <c r="G584" s="13" t="str">
        <f>IF(OR(A584="",A584&lt;$X$2),"",IF(J583&lt;=F584,0,IF(IF(AND(A584&gt;=$X$2,MOD(A584-$X$2,int)=0),$X$3,0)+F584&gt;=J583+E584,J583+E584-F584,IF(AND(A584&gt;=$X$2,MOD(A584-$X$2,int)=0),$X$3,0)+IF(IF(AND(A584&gt;=$X$2,MOD(A584-$X$2,int)=0),$X$3,0)+IF(MOD(A584-$X$6,periods_per_year)=0,$X$5,0)+F584&lt;J583+E584,IF(MOD(A584-$X$6,periods_per_year)=0,$X$5,0),J583+E584-IF(AND(A584&gt;=$X$2,MOD(A584-$X$2,int)=0),$X$3,0)-F584))))</f>
        <v/>
      </c>
      <c r="H584" s="14"/>
      <c r="I584" s="13" t="str">
        <f t="shared" si="68"/>
        <v/>
      </c>
      <c r="J584" s="13" t="str">
        <f t="shared" si="69"/>
        <v/>
      </c>
      <c r="M584" s="17" t="str">
        <f>IF(S583="","",IF(OR(M583&gt;=nper,ROUND(S583,2)&lt;=0),"",M583+1))</f>
        <v/>
      </c>
      <c r="N584" s="18" t="str">
        <f>IF(M584="","",IF(OR(periods_per_year=26,periods_per_year=52),IF(periods_per_year=26,IF(M584=1,fpdate,N583+14),IF(periods_per_year=52,IF(M584=1,fpdate,N583+7),"n/a")),IF(periods_per_year=24,DATE(YEAR(fpdate),MONTH(fpdate)+(M584-1)/2+IF(AND(DAY(fpdate)&gt;=15,MOD(M584,2)=0),1,0),IF(MOD(M584,2)=0,IF(DAY(fpdate)&gt;=15,DAY(fpdate)-14,DAY(fpdate)+14),DAY(fpdate))),IF(DAY(DATE(YEAR(fpdate),MONTH(fpdate)+M584-1,DAY(fpdate)))&lt;&gt;DAY(fpdate),DATE(YEAR(fpdate),MONTH(fpdate)+M584,0),DATE(YEAR(fpdate),MONTH(fpdate)+M584-1,DAY(fpdate))))))</f>
        <v/>
      </c>
      <c r="O584" s="19" t="str">
        <f>IF(M584="","",IF(variable,IF(M584&lt;MortgageCalculator!$I$18*periods_per_year,start_rate,IF(MortgageCalculator!$I$22&gt;=0,MIN(MortgageCalculator!$I$19,start_rate+MortgageCalculator!$I$22*ROUNDUP((M584-MortgageCalculator!$I$18*periods_per_year)/MortgageCalculator!$I$21,0)),MAX(MortgageCalculator!$I$20,start_rate+MortgageCalculator!$I$22*ROUNDUP((M584-MortgageCalculator!$I$18*periods_per_year)/MortgageCalculator!$I$21,0)))),start_rate))</f>
        <v/>
      </c>
      <c r="P584" s="20" t="str">
        <f>IF(M584="","",ROUND((((1+O584/CP)^(CP/periods_per_year))-1)*S583,2))</f>
        <v/>
      </c>
      <c r="Q584" s="20" t="str">
        <f>IF(M584="","",IF(M584=nper,S583+P584,MIN(S583+P584,IF(O584=O583,Q583,ROUND(-PMT(((1+O584/CP)^(CP/periods_per_year))-1,nper-M584+1,S583),2)))))</f>
        <v/>
      </c>
      <c r="R584" s="20" t="str">
        <f t="shared" si="70"/>
        <v/>
      </c>
      <c r="S584" s="20" t="str">
        <f t="shared" si="71"/>
        <v/>
      </c>
    </row>
    <row r="585" spans="1:19" x14ac:dyDescent="0.2">
      <c r="A585" s="10" t="str">
        <f t="shared" si="64"/>
        <v/>
      </c>
      <c r="B585" s="11" t="str">
        <f t="shared" si="65"/>
        <v/>
      </c>
      <c r="C585" s="15" t="str">
        <f t="shared" si="66"/>
        <v/>
      </c>
      <c r="D585" s="12" t="str">
        <f>IF(A585="","",IF(variable,IF(OR(A585=1,A585&lt;$I$18*periods_per_year),start_rate,MIN($I$19,IF(MOD(A585-1,$I$21)=0,MAX($I$20,D584+$I$22),D584))),start_rate))</f>
        <v/>
      </c>
      <c r="E585" s="13" t="str">
        <f t="shared" si="67"/>
        <v/>
      </c>
      <c r="F585" s="13" t="str">
        <f>IF(A585="","",IF(A585=nper,J584+E585,MIN(J584+E585,IF(D585=D584,F584,IF($E$8="Acc Bi-Weekly",ROUND((-PMT(((1+D585/CP)^(CP/12))-1,(nper-A585+1)*12/26,J584))/2,2),IF($E$8="Acc Weekly",ROUND((-PMT(((1+D585/CP)^(CP/12))-1,(nper-A585+1)*12/52,J584))/4,2),ROUND(-PMT(((1+D585/CP)^(CP/periods_per_year))-1,nper-A585+1,J584),2)))))))</f>
        <v/>
      </c>
      <c r="G585" s="13" t="str">
        <f>IF(OR(A585="",A585&lt;$X$2),"",IF(J584&lt;=F585,0,IF(IF(AND(A585&gt;=$X$2,MOD(A585-$X$2,int)=0),$X$3,0)+F585&gt;=J584+E585,J584+E585-F585,IF(AND(A585&gt;=$X$2,MOD(A585-$X$2,int)=0),$X$3,0)+IF(IF(AND(A585&gt;=$X$2,MOD(A585-$X$2,int)=0),$X$3,0)+IF(MOD(A585-$X$6,periods_per_year)=0,$X$5,0)+F585&lt;J584+E585,IF(MOD(A585-$X$6,periods_per_year)=0,$X$5,0),J584+E585-IF(AND(A585&gt;=$X$2,MOD(A585-$X$2,int)=0),$X$3,0)-F585))))</f>
        <v/>
      </c>
      <c r="H585" s="14"/>
      <c r="I585" s="13" t="str">
        <f t="shared" si="68"/>
        <v/>
      </c>
      <c r="J585" s="13" t="str">
        <f t="shared" si="69"/>
        <v/>
      </c>
      <c r="M585" s="17" t="str">
        <f>IF(S584="","",IF(OR(M584&gt;=nper,ROUND(S584,2)&lt;=0),"",M584+1))</f>
        <v/>
      </c>
      <c r="N585" s="18" t="str">
        <f>IF(M585="","",IF(OR(periods_per_year=26,periods_per_year=52),IF(periods_per_year=26,IF(M585=1,fpdate,N584+14),IF(periods_per_year=52,IF(M585=1,fpdate,N584+7),"n/a")),IF(periods_per_year=24,DATE(YEAR(fpdate),MONTH(fpdate)+(M585-1)/2+IF(AND(DAY(fpdate)&gt;=15,MOD(M585,2)=0),1,0),IF(MOD(M585,2)=0,IF(DAY(fpdate)&gt;=15,DAY(fpdate)-14,DAY(fpdate)+14),DAY(fpdate))),IF(DAY(DATE(YEAR(fpdate),MONTH(fpdate)+M585-1,DAY(fpdate)))&lt;&gt;DAY(fpdate),DATE(YEAR(fpdate),MONTH(fpdate)+M585,0),DATE(YEAR(fpdate),MONTH(fpdate)+M585-1,DAY(fpdate))))))</f>
        <v/>
      </c>
      <c r="O585" s="19" t="str">
        <f>IF(M585="","",IF(variable,IF(M585&lt;MortgageCalculator!$I$18*periods_per_year,start_rate,IF(MortgageCalculator!$I$22&gt;=0,MIN(MortgageCalculator!$I$19,start_rate+MortgageCalculator!$I$22*ROUNDUP((M585-MortgageCalculator!$I$18*periods_per_year)/MortgageCalculator!$I$21,0)),MAX(MortgageCalculator!$I$20,start_rate+MortgageCalculator!$I$22*ROUNDUP((M585-MortgageCalculator!$I$18*periods_per_year)/MortgageCalculator!$I$21,0)))),start_rate))</f>
        <v/>
      </c>
      <c r="P585" s="20" t="str">
        <f>IF(M585="","",ROUND((((1+O585/CP)^(CP/periods_per_year))-1)*S584,2))</f>
        <v/>
      </c>
      <c r="Q585" s="20" t="str">
        <f>IF(M585="","",IF(M585=nper,S584+P585,MIN(S584+P585,IF(O585=O584,Q584,ROUND(-PMT(((1+O585/CP)^(CP/periods_per_year))-1,nper-M585+1,S584),2)))))</f>
        <v/>
      </c>
      <c r="R585" s="20" t="str">
        <f t="shared" si="70"/>
        <v/>
      </c>
      <c r="S585" s="20" t="str">
        <f t="shared" si="71"/>
        <v/>
      </c>
    </row>
    <row r="586" spans="1:19" x14ac:dyDescent="0.2">
      <c r="A586" s="10" t="str">
        <f t="shared" si="64"/>
        <v/>
      </c>
      <c r="B586" s="11" t="str">
        <f t="shared" si="65"/>
        <v/>
      </c>
      <c r="C586" s="15" t="str">
        <f t="shared" si="66"/>
        <v/>
      </c>
      <c r="D586" s="12" t="str">
        <f>IF(A586="","",IF(variable,IF(OR(A586=1,A586&lt;$I$18*periods_per_year),start_rate,MIN($I$19,IF(MOD(A586-1,$I$21)=0,MAX($I$20,D585+$I$22),D585))),start_rate))</f>
        <v/>
      </c>
      <c r="E586" s="13" t="str">
        <f t="shared" si="67"/>
        <v/>
      </c>
      <c r="F586" s="13" t="str">
        <f>IF(A586="","",IF(A586=nper,J585+E586,MIN(J585+E586,IF(D586=D585,F585,IF($E$8="Acc Bi-Weekly",ROUND((-PMT(((1+D586/CP)^(CP/12))-1,(nper-A586+1)*12/26,J585))/2,2),IF($E$8="Acc Weekly",ROUND((-PMT(((1+D586/CP)^(CP/12))-1,(nper-A586+1)*12/52,J585))/4,2),ROUND(-PMT(((1+D586/CP)^(CP/periods_per_year))-1,nper-A586+1,J585),2)))))))</f>
        <v/>
      </c>
      <c r="G586" s="13" t="str">
        <f>IF(OR(A586="",A586&lt;$X$2),"",IF(J585&lt;=F586,0,IF(IF(AND(A586&gt;=$X$2,MOD(A586-$X$2,int)=0),$X$3,0)+F586&gt;=J585+E586,J585+E586-F586,IF(AND(A586&gt;=$X$2,MOD(A586-$X$2,int)=0),$X$3,0)+IF(IF(AND(A586&gt;=$X$2,MOD(A586-$X$2,int)=0),$X$3,0)+IF(MOD(A586-$X$6,periods_per_year)=0,$X$5,0)+F586&lt;J585+E586,IF(MOD(A586-$X$6,periods_per_year)=0,$X$5,0),J585+E586-IF(AND(A586&gt;=$X$2,MOD(A586-$X$2,int)=0),$X$3,0)-F586))))</f>
        <v/>
      </c>
      <c r="H586" s="14"/>
      <c r="I586" s="13" t="str">
        <f t="shared" si="68"/>
        <v/>
      </c>
      <c r="J586" s="13" t="str">
        <f t="shared" si="69"/>
        <v/>
      </c>
      <c r="M586" s="17" t="str">
        <f>IF(S585="","",IF(OR(M585&gt;=nper,ROUND(S585,2)&lt;=0),"",M585+1))</f>
        <v/>
      </c>
      <c r="N586" s="18" t="str">
        <f>IF(M586="","",IF(OR(periods_per_year=26,periods_per_year=52),IF(periods_per_year=26,IF(M586=1,fpdate,N585+14),IF(periods_per_year=52,IF(M586=1,fpdate,N585+7),"n/a")),IF(periods_per_year=24,DATE(YEAR(fpdate),MONTH(fpdate)+(M586-1)/2+IF(AND(DAY(fpdate)&gt;=15,MOD(M586,2)=0),1,0),IF(MOD(M586,2)=0,IF(DAY(fpdate)&gt;=15,DAY(fpdate)-14,DAY(fpdate)+14),DAY(fpdate))),IF(DAY(DATE(YEAR(fpdate),MONTH(fpdate)+M586-1,DAY(fpdate)))&lt;&gt;DAY(fpdate),DATE(YEAR(fpdate),MONTH(fpdate)+M586,0),DATE(YEAR(fpdate),MONTH(fpdate)+M586-1,DAY(fpdate))))))</f>
        <v/>
      </c>
      <c r="O586" s="19" t="str">
        <f>IF(M586="","",IF(variable,IF(M586&lt;MortgageCalculator!$I$18*periods_per_year,start_rate,IF(MortgageCalculator!$I$22&gt;=0,MIN(MortgageCalculator!$I$19,start_rate+MortgageCalculator!$I$22*ROUNDUP((M586-MortgageCalculator!$I$18*periods_per_year)/MortgageCalculator!$I$21,0)),MAX(MortgageCalculator!$I$20,start_rate+MortgageCalculator!$I$22*ROUNDUP((M586-MortgageCalculator!$I$18*periods_per_year)/MortgageCalculator!$I$21,0)))),start_rate))</f>
        <v/>
      </c>
      <c r="P586" s="20" t="str">
        <f>IF(M586="","",ROUND((((1+O586/CP)^(CP/periods_per_year))-1)*S585,2))</f>
        <v/>
      </c>
      <c r="Q586" s="20" t="str">
        <f>IF(M586="","",IF(M586=nper,S585+P586,MIN(S585+P586,IF(O586=O585,Q585,ROUND(-PMT(((1+O586/CP)^(CP/periods_per_year))-1,nper-M586+1,S585),2)))))</f>
        <v/>
      </c>
      <c r="R586" s="20" t="str">
        <f t="shared" si="70"/>
        <v/>
      </c>
      <c r="S586" s="20" t="str">
        <f t="shared" si="71"/>
        <v/>
      </c>
    </row>
    <row r="587" spans="1:19" x14ac:dyDescent="0.2">
      <c r="A587" s="10" t="str">
        <f t="shared" si="64"/>
        <v/>
      </c>
      <c r="B587" s="11" t="str">
        <f t="shared" si="65"/>
        <v/>
      </c>
      <c r="C587" s="15" t="str">
        <f t="shared" si="66"/>
        <v/>
      </c>
      <c r="D587" s="12" t="str">
        <f>IF(A587="","",IF(variable,IF(OR(A587=1,A587&lt;$I$18*periods_per_year),start_rate,MIN($I$19,IF(MOD(A587-1,$I$21)=0,MAX($I$20,D586+$I$22),D586))),start_rate))</f>
        <v/>
      </c>
      <c r="E587" s="13" t="str">
        <f t="shared" si="67"/>
        <v/>
      </c>
      <c r="F587" s="13" t="str">
        <f>IF(A587="","",IF(A587=nper,J586+E587,MIN(J586+E587,IF(D587=D586,F586,IF($E$8="Acc Bi-Weekly",ROUND((-PMT(((1+D587/CP)^(CP/12))-1,(nper-A587+1)*12/26,J586))/2,2),IF($E$8="Acc Weekly",ROUND((-PMT(((1+D587/CP)^(CP/12))-1,(nper-A587+1)*12/52,J586))/4,2),ROUND(-PMT(((1+D587/CP)^(CP/periods_per_year))-1,nper-A587+1,J586),2)))))))</f>
        <v/>
      </c>
      <c r="G587" s="13" t="str">
        <f>IF(OR(A587="",A587&lt;$X$2),"",IF(J586&lt;=F587,0,IF(IF(AND(A587&gt;=$X$2,MOD(A587-$X$2,int)=0),$X$3,0)+F587&gt;=J586+E587,J586+E587-F587,IF(AND(A587&gt;=$X$2,MOD(A587-$X$2,int)=0),$X$3,0)+IF(IF(AND(A587&gt;=$X$2,MOD(A587-$X$2,int)=0),$X$3,0)+IF(MOD(A587-$X$6,periods_per_year)=0,$X$5,0)+F587&lt;J586+E587,IF(MOD(A587-$X$6,periods_per_year)=0,$X$5,0),J586+E587-IF(AND(A587&gt;=$X$2,MOD(A587-$X$2,int)=0),$X$3,0)-F587))))</f>
        <v/>
      </c>
      <c r="H587" s="14"/>
      <c r="I587" s="13" t="str">
        <f t="shared" si="68"/>
        <v/>
      </c>
      <c r="J587" s="13" t="str">
        <f t="shared" si="69"/>
        <v/>
      </c>
      <c r="M587" s="17" t="str">
        <f>IF(S586="","",IF(OR(M586&gt;=nper,ROUND(S586,2)&lt;=0),"",M586+1))</f>
        <v/>
      </c>
      <c r="N587" s="18" t="str">
        <f>IF(M587="","",IF(OR(periods_per_year=26,periods_per_year=52),IF(periods_per_year=26,IF(M587=1,fpdate,N586+14),IF(periods_per_year=52,IF(M587=1,fpdate,N586+7),"n/a")),IF(periods_per_year=24,DATE(YEAR(fpdate),MONTH(fpdate)+(M587-1)/2+IF(AND(DAY(fpdate)&gt;=15,MOD(M587,2)=0),1,0),IF(MOD(M587,2)=0,IF(DAY(fpdate)&gt;=15,DAY(fpdate)-14,DAY(fpdate)+14),DAY(fpdate))),IF(DAY(DATE(YEAR(fpdate),MONTH(fpdate)+M587-1,DAY(fpdate)))&lt;&gt;DAY(fpdate),DATE(YEAR(fpdate),MONTH(fpdate)+M587,0),DATE(YEAR(fpdate),MONTH(fpdate)+M587-1,DAY(fpdate))))))</f>
        <v/>
      </c>
      <c r="O587" s="19" t="str">
        <f>IF(M587="","",IF(variable,IF(M587&lt;MortgageCalculator!$I$18*periods_per_year,start_rate,IF(MortgageCalculator!$I$22&gt;=0,MIN(MortgageCalculator!$I$19,start_rate+MortgageCalculator!$I$22*ROUNDUP((M587-MortgageCalculator!$I$18*periods_per_year)/MortgageCalculator!$I$21,0)),MAX(MortgageCalculator!$I$20,start_rate+MortgageCalculator!$I$22*ROUNDUP((M587-MortgageCalculator!$I$18*periods_per_year)/MortgageCalculator!$I$21,0)))),start_rate))</f>
        <v/>
      </c>
      <c r="P587" s="20" t="str">
        <f>IF(M587="","",ROUND((((1+O587/CP)^(CP/periods_per_year))-1)*S586,2))</f>
        <v/>
      </c>
      <c r="Q587" s="20" t="str">
        <f>IF(M587="","",IF(M587=nper,S586+P587,MIN(S586+P587,IF(O587=O586,Q586,ROUND(-PMT(((1+O587/CP)^(CP/periods_per_year))-1,nper-M587+1,S586),2)))))</f>
        <v/>
      </c>
      <c r="R587" s="20" t="str">
        <f t="shared" si="70"/>
        <v/>
      </c>
      <c r="S587" s="20" t="str">
        <f t="shared" si="71"/>
        <v/>
      </c>
    </row>
    <row r="588" spans="1:19" x14ac:dyDescent="0.2">
      <c r="A588" s="10" t="str">
        <f t="shared" si="64"/>
        <v/>
      </c>
      <c r="B588" s="11" t="str">
        <f t="shared" si="65"/>
        <v/>
      </c>
      <c r="C588" s="15" t="str">
        <f t="shared" si="66"/>
        <v/>
      </c>
      <c r="D588" s="12" t="str">
        <f>IF(A588="","",IF(variable,IF(OR(A588=1,A588&lt;$I$18*periods_per_year),start_rate,MIN($I$19,IF(MOD(A588-1,$I$21)=0,MAX($I$20,D587+$I$22),D587))),start_rate))</f>
        <v/>
      </c>
      <c r="E588" s="13" t="str">
        <f t="shared" si="67"/>
        <v/>
      </c>
      <c r="F588" s="13" t="str">
        <f>IF(A588="","",IF(A588=nper,J587+E588,MIN(J587+E588,IF(D588=D587,F587,IF($E$8="Acc Bi-Weekly",ROUND((-PMT(((1+D588/CP)^(CP/12))-1,(nper-A588+1)*12/26,J587))/2,2),IF($E$8="Acc Weekly",ROUND((-PMT(((1+D588/CP)^(CP/12))-1,(nper-A588+1)*12/52,J587))/4,2),ROUND(-PMT(((1+D588/CP)^(CP/periods_per_year))-1,nper-A588+1,J587),2)))))))</f>
        <v/>
      </c>
      <c r="G588" s="13" t="str">
        <f>IF(OR(A588="",A588&lt;$X$2),"",IF(J587&lt;=F588,0,IF(IF(AND(A588&gt;=$X$2,MOD(A588-$X$2,int)=0),$X$3,0)+F588&gt;=J587+E588,J587+E588-F588,IF(AND(A588&gt;=$X$2,MOD(A588-$X$2,int)=0),$X$3,0)+IF(IF(AND(A588&gt;=$X$2,MOD(A588-$X$2,int)=0),$X$3,0)+IF(MOD(A588-$X$6,periods_per_year)=0,$X$5,0)+F588&lt;J587+E588,IF(MOD(A588-$X$6,periods_per_year)=0,$X$5,0),J587+E588-IF(AND(A588&gt;=$X$2,MOD(A588-$X$2,int)=0),$X$3,0)-F588))))</f>
        <v/>
      </c>
      <c r="H588" s="14"/>
      <c r="I588" s="13" t="str">
        <f t="shared" si="68"/>
        <v/>
      </c>
      <c r="J588" s="13" t="str">
        <f t="shared" si="69"/>
        <v/>
      </c>
      <c r="M588" s="17" t="str">
        <f>IF(S587="","",IF(OR(M587&gt;=nper,ROUND(S587,2)&lt;=0),"",M587+1))</f>
        <v/>
      </c>
      <c r="N588" s="18" t="str">
        <f>IF(M588="","",IF(OR(periods_per_year=26,periods_per_year=52),IF(periods_per_year=26,IF(M588=1,fpdate,N587+14),IF(periods_per_year=52,IF(M588=1,fpdate,N587+7),"n/a")),IF(periods_per_year=24,DATE(YEAR(fpdate),MONTH(fpdate)+(M588-1)/2+IF(AND(DAY(fpdate)&gt;=15,MOD(M588,2)=0),1,0),IF(MOD(M588,2)=0,IF(DAY(fpdate)&gt;=15,DAY(fpdate)-14,DAY(fpdate)+14),DAY(fpdate))),IF(DAY(DATE(YEAR(fpdate),MONTH(fpdate)+M588-1,DAY(fpdate)))&lt;&gt;DAY(fpdate),DATE(YEAR(fpdate),MONTH(fpdate)+M588,0),DATE(YEAR(fpdate),MONTH(fpdate)+M588-1,DAY(fpdate))))))</f>
        <v/>
      </c>
      <c r="O588" s="19" t="str">
        <f>IF(M588="","",IF(variable,IF(M588&lt;MortgageCalculator!$I$18*periods_per_year,start_rate,IF(MortgageCalculator!$I$22&gt;=0,MIN(MortgageCalculator!$I$19,start_rate+MortgageCalculator!$I$22*ROUNDUP((M588-MortgageCalculator!$I$18*periods_per_year)/MortgageCalculator!$I$21,0)),MAX(MortgageCalculator!$I$20,start_rate+MortgageCalculator!$I$22*ROUNDUP((M588-MortgageCalculator!$I$18*periods_per_year)/MortgageCalculator!$I$21,0)))),start_rate))</f>
        <v/>
      </c>
      <c r="P588" s="20" t="str">
        <f>IF(M588="","",ROUND((((1+O588/CP)^(CP/periods_per_year))-1)*S587,2))</f>
        <v/>
      </c>
      <c r="Q588" s="20" t="str">
        <f>IF(M588="","",IF(M588=nper,S587+P588,MIN(S587+P588,IF(O588=O587,Q587,ROUND(-PMT(((1+O588/CP)^(CP/periods_per_year))-1,nper-M588+1,S587),2)))))</f>
        <v/>
      </c>
      <c r="R588" s="20" t="str">
        <f t="shared" si="70"/>
        <v/>
      </c>
      <c r="S588" s="20" t="str">
        <f t="shared" si="71"/>
        <v/>
      </c>
    </row>
    <row r="589" spans="1:19" x14ac:dyDescent="0.2">
      <c r="A589" s="10" t="str">
        <f t="shared" si="64"/>
        <v/>
      </c>
      <c r="B589" s="11" t="str">
        <f t="shared" si="65"/>
        <v/>
      </c>
      <c r="C589" s="15" t="str">
        <f t="shared" si="66"/>
        <v/>
      </c>
      <c r="D589" s="12" t="str">
        <f>IF(A589="","",IF(variable,IF(OR(A589=1,A589&lt;$I$18*periods_per_year),start_rate,MIN($I$19,IF(MOD(A589-1,$I$21)=0,MAX($I$20,D588+$I$22),D588))),start_rate))</f>
        <v/>
      </c>
      <c r="E589" s="13" t="str">
        <f t="shared" si="67"/>
        <v/>
      </c>
      <c r="F589" s="13" t="str">
        <f>IF(A589="","",IF(A589=nper,J588+E589,MIN(J588+E589,IF(D589=D588,F588,IF($E$8="Acc Bi-Weekly",ROUND((-PMT(((1+D589/CP)^(CP/12))-1,(nper-A589+1)*12/26,J588))/2,2),IF($E$8="Acc Weekly",ROUND((-PMT(((1+D589/CP)^(CP/12))-1,(nper-A589+1)*12/52,J588))/4,2),ROUND(-PMT(((1+D589/CP)^(CP/periods_per_year))-1,nper-A589+1,J588),2)))))))</f>
        <v/>
      </c>
      <c r="G589" s="13" t="str">
        <f>IF(OR(A589="",A589&lt;$X$2),"",IF(J588&lt;=F589,0,IF(IF(AND(A589&gt;=$X$2,MOD(A589-$X$2,int)=0),$X$3,0)+F589&gt;=J588+E589,J588+E589-F589,IF(AND(A589&gt;=$X$2,MOD(A589-$X$2,int)=0),$X$3,0)+IF(IF(AND(A589&gt;=$X$2,MOD(A589-$X$2,int)=0),$X$3,0)+IF(MOD(A589-$X$6,periods_per_year)=0,$X$5,0)+F589&lt;J588+E589,IF(MOD(A589-$X$6,periods_per_year)=0,$X$5,0),J588+E589-IF(AND(A589&gt;=$X$2,MOD(A589-$X$2,int)=0),$X$3,0)-F589))))</f>
        <v/>
      </c>
      <c r="H589" s="14"/>
      <c r="I589" s="13" t="str">
        <f t="shared" si="68"/>
        <v/>
      </c>
      <c r="J589" s="13" t="str">
        <f t="shared" si="69"/>
        <v/>
      </c>
      <c r="M589" s="17" t="str">
        <f>IF(S588="","",IF(OR(M588&gt;=nper,ROUND(S588,2)&lt;=0),"",M588+1))</f>
        <v/>
      </c>
      <c r="N589" s="18" t="str">
        <f>IF(M589="","",IF(OR(periods_per_year=26,periods_per_year=52),IF(periods_per_year=26,IF(M589=1,fpdate,N588+14),IF(periods_per_year=52,IF(M589=1,fpdate,N588+7),"n/a")),IF(periods_per_year=24,DATE(YEAR(fpdate),MONTH(fpdate)+(M589-1)/2+IF(AND(DAY(fpdate)&gt;=15,MOD(M589,2)=0),1,0),IF(MOD(M589,2)=0,IF(DAY(fpdate)&gt;=15,DAY(fpdate)-14,DAY(fpdate)+14),DAY(fpdate))),IF(DAY(DATE(YEAR(fpdate),MONTH(fpdate)+M589-1,DAY(fpdate)))&lt;&gt;DAY(fpdate),DATE(YEAR(fpdate),MONTH(fpdate)+M589,0),DATE(YEAR(fpdate),MONTH(fpdate)+M589-1,DAY(fpdate))))))</f>
        <v/>
      </c>
      <c r="O589" s="19" t="str">
        <f>IF(M589="","",IF(variable,IF(M589&lt;MortgageCalculator!$I$18*periods_per_year,start_rate,IF(MortgageCalculator!$I$22&gt;=0,MIN(MortgageCalculator!$I$19,start_rate+MortgageCalculator!$I$22*ROUNDUP((M589-MortgageCalculator!$I$18*periods_per_year)/MortgageCalculator!$I$21,0)),MAX(MortgageCalculator!$I$20,start_rate+MortgageCalculator!$I$22*ROUNDUP((M589-MortgageCalculator!$I$18*periods_per_year)/MortgageCalculator!$I$21,0)))),start_rate))</f>
        <v/>
      </c>
      <c r="P589" s="20" t="str">
        <f>IF(M589="","",ROUND((((1+O589/CP)^(CP/periods_per_year))-1)*S588,2))</f>
        <v/>
      </c>
      <c r="Q589" s="20" t="str">
        <f>IF(M589="","",IF(M589=nper,S588+P589,MIN(S588+P589,IF(O589=O588,Q588,ROUND(-PMT(((1+O589/CP)^(CP/periods_per_year))-1,nper-M589+1,S588),2)))))</f>
        <v/>
      </c>
      <c r="R589" s="20" t="str">
        <f t="shared" si="70"/>
        <v/>
      </c>
      <c r="S589" s="20" t="str">
        <f t="shared" si="71"/>
        <v/>
      </c>
    </row>
    <row r="590" spans="1:19" x14ac:dyDescent="0.2">
      <c r="A590" s="10" t="str">
        <f t="shared" si="64"/>
        <v/>
      </c>
      <c r="B590" s="11" t="str">
        <f t="shared" si="65"/>
        <v/>
      </c>
      <c r="C590" s="15" t="str">
        <f t="shared" si="66"/>
        <v/>
      </c>
      <c r="D590" s="12" t="str">
        <f>IF(A590="","",IF(variable,IF(OR(A590=1,A590&lt;$I$18*periods_per_year),start_rate,MIN($I$19,IF(MOD(A590-1,$I$21)=0,MAX($I$20,D589+$I$22),D589))),start_rate))</f>
        <v/>
      </c>
      <c r="E590" s="13" t="str">
        <f t="shared" si="67"/>
        <v/>
      </c>
      <c r="F590" s="13" t="str">
        <f>IF(A590="","",IF(A590=nper,J589+E590,MIN(J589+E590,IF(D590=D589,F589,IF($E$8="Acc Bi-Weekly",ROUND((-PMT(((1+D590/CP)^(CP/12))-1,(nper-A590+1)*12/26,J589))/2,2),IF($E$8="Acc Weekly",ROUND((-PMT(((1+D590/CP)^(CP/12))-1,(nper-A590+1)*12/52,J589))/4,2),ROUND(-PMT(((1+D590/CP)^(CP/periods_per_year))-1,nper-A590+1,J589),2)))))))</f>
        <v/>
      </c>
      <c r="G590" s="13" t="str">
        <f>IF(OR(A590="",A590&lt;$X$2),"",IF(J589&lt;=F590,0,IF(IF(AND(A590&gt;=$X$2,MOD(A590-$X$2,int)=0),$X$3,0)+F590&gt;=J589+E590,J589+E590-F590,IF(AND(A590&gt;=$X$2,MOD(A590-$X$2,int)=0),$X$3,0)+IF(IF(AND(A590&gt;=$X$2,MOD(A590-$X$2,int)=0),$X$3,0)+IF(MOD(A590-$X$6,periods_per_year)=0,$X$5,0)+F590&lt;J589+E590,IF(MOD(A590-$X$6,periods_per_year)=0,$X$5,0),J589+E590-IF(AND(A590&gt;=$X$2,MOD(A590-$X$2,int)=0),$X$3,0)-F590))))</f>
        <v/>
      </c>
      <c r="H590" s="14"/>
      <c r="I590" s="13" t="str">
        <f t="shared" si="68"/>
        <v/>
      </c>
      <c r="J590" s="13" t="str">
        <f t="shared" si="69"/>
        <v/>
      </c>
      <c r="M590" s="17" t="str">
        <f>IF(S589="","",IF(OR(M589&gt;=nper,ROUND(S589,2)&lt;=0),"",M589+1))</f>
        <v/>
      </c>
      <c r="N590" s="18" t="str">
        <f>IF(M590="","",IF(OR(periods_per_year=26,periods_per_year=52),IF(periods_per_year=26,IF(M590=1,fpdate,N589+14),IF(periods_per_year=52,IF(M590=1,fpdate,N589+7),"n/a")),IF(periods_per_year=24,DATE(YEAR(fpdate),MONTH(fpdate)+(M590-1)/2+IF(AND(DAY(fpdate)&gt;=15,MOD(M590,2)=0),1,0),IF(MOD(M590,2)=0,IF(DAY(fpdate)&gt;=15,DAY(fpdate)-14,DAY(fpdate)+14),DAY(fpdate))),IF(DAY(DATE(YEAR(fpdate),MONTH(fpdate)+M590-1,DAY(fpdate)))&lt;&gt;DAY(fpdate),DATE(YEAR(fpdate),MONTH(fpdate)+M590,0),DATE(YEAR(fpdate),MONTH(fpdate)+M590-1,DAY(fpdate))))))</f>
        <v/>
      </c>
      <c r="O590" s="19" t="str">
        <f>IF(M590="","",IF(variable,IF(M590&lt;MortgageCalculator!$I$18*periods_per_year,start_rate,IF(MortgageCalculator!$I$22&gt;=0,MIN(MortgageCalculator!$I$19,start_rate+MortgageCalculator!$I$22*ROUNDUP((M590-MortgageCalculator!$I$18*periods_per_year)/MortgageCalculator!$I$21,0)),MAX(MortgageCalculator!$I$20,start_rate+MortgageCalculator!$I$22*ROUNDUP((M590-MortgageCalculator!$I$18*periods_per_year)/MortgageCalculator!$I$21,0)))),start_rate))</f>
        <v/>
      </c>
      <c r="P590" s="20" t="str">
        <f>IF(M590="","",ROUND((((1+O590/CP)^(CP/periods_per_year))-1)*S589,2))</f>
        <v/>
      </c>
      <c r="Q590" s="20" t="str">
        <f>IF(M590="","",IF(M590=nper,S589+P590,MIN(S589+P590,IF(O590=O589,Q589,ROUND(-PMT(((1+O590/CP)^(CP/periods_per_year))-1,nper-M590+1,S589),2)))))</f>
        <v/>
      </c>
      <c r="R590" s="20" t="str">
        <f t="shared" si="70"/>
        <v/>
      </c>
      <c r="S590" s="20" t="str">
        <f t="shared" si="71"/>
        <v/>
      </c>
    </row>
    <row r="591" spans="1:19" x14ac:dyDescent="0.2">
      <c r="A591" s="10" t="str">
        <f t="shared" si="64"/>
        <v/>
      </c>
      <c r="B591" s="11" t="str">
        <f t="shared" si="65"/>
        <v/>
      </c>
      <c r="C591" s="15" t="str">
        <f t="shared" si="66"/>
        <v/>
      </c>
      <c r="D591" s="12" t="str">
        <f>IF(A591="","",IF(variable,IF(OR(A591=1,A591&lt;$I$18*periods_per_year),start_rate,MIN($I$19,IF(MOD(A591-1,$I$21)=0,MAX($I$20,D590+$I$22),D590))),start_rate))</f>
        <v/>
      </c>
      <c r="E591" s="13" t="str">
        <f t="shared" si="67"/>
        <v/>
      </c>
      <c r="F591" s="13" t="str">
        <f>IF(A591="","",IF(A591=nper,J590+E591,MIN(J590+E591,IF(D591=D590,F590,IF($E$8="Acc Bi-Weekly",ROUND((-PMT(((1+D591/CP)^(CP/12))-1,(nper-A591+1)*12/26,J590))/2,2),IF($E$8="Acc Weekly",ROUND((-PMT(((1+D591/CP)^(CP/12))-1,(nper-A591+1)*12/52,J590))/4,2),ROUND(-PMT(((1+D591/CP)^(CP/periods_per_year))-1,nper-A591+1,J590),2)))))))</f>
        <v/>
      </c>
      <c r="G591" s="13" t="str">
        <f>IF(OR(A591="",A591&lt;$X$2),"",IF(J590&lt;=F591,0,IF(IF(AND(A591&gt;=$X$2,MOD(A591-$X$2,int)=0),$X$3,0)+F591&gt;=J590+E591,J590+E591-F591,IF(AND(A591&gt;=$X$2,MOD(A591-$X$2,int)=0),$X$3,0)+IF(IF(AND(A591&gt;=$X$2,MOD(A591-$X$2,int)=0),$X$3,0)+IF(MOD(A591-$X$6,periods_per_year)=0,$X$5,0)+F591&lt;J590+E591,IF(MOD(A591-$X$6,periods_per_year)=0,$X$5,0),J590+E591-IF(AND(A591&gt;=$X$2,MOD(A591-$X$2,int)=0),$X$3,0)-F591))))</f>
        <v/>
      </c>
      <c r="H591" s="14"/>
      <c r="I591" s="13" t="str">
        <f t="shared" si="68"/>
        <v/>
      </c>
      <c r="J591" s="13" t="str">
        <f t="shared" si="69"/>
        <v/>
      </c>
      <c r="M591" s="17" t="str">
        <f>IF(S590="","",IF(OR(M590&gt;=nper,ROUND(S590,2)&lt;=0),"",M590+1))</f>
        <v/>
      </c>
      <c r="N591" s="18" t="str">
        <f>IF(M591="","",IF(OR(periods_per_year=26,periods_per_year=52),IF(periods_per_year=26,IF(M591=1,fpdate,N590+14),IF(periods_per_year=52,IF(M591=1,fpdate,N590+7),"n/a")),IF(periods_per_year=24,DATE(YEAR(fpdate),MONTH(fpdate)+(M591-1)/2+IF(AND(DAY(fpdate)&gt;=15,MOD(M591,2)=0),1,0),IF(MOD(M591,2)=0,IF(DAY(fpdate)&gt;=15,DAY(fpdate)-14,DAY(fpdate)+14),DAY(fpdate))),IF(DAY(DATE(YEAR(fpdate),MONTH(fpdate)+M591-1,DAY(fpdate)))&lt;&gt;DAY(fpdate),DATE(YEAR(fpdate),MONTH(fpdate)+M591,0),DATE(YEAR(fpdate),MONTH(fpdate)+M591-1,DAY(fpdate))))))</f>
        <v/>
      </c>
      <c r="O591" s="19" t="str">
        <f>IF(M591="","",IF(variable,IF(M591&lt;MortgageCalculator!$I$18*periods_per_year,start_rate,IF(MortgageCalculator!$I$22&gt;=0,MIN(MortgageCalculator!$I$19,start_rate+MortgageCalculator!$I$22*ROUNDUP((M591-MortgageCalculator!$I$18*periods_per_year)/MortgageCalculator!$I$21,0)),MAX(MortgageCalculator!$I$20,start_rate+MortgageCalculator!$I$22*ROUNDUP((M591-MortgageCalculator!$I$18*periods_per_year)/MortgageCalculator!$I$21,0)))),start_rate))</f>
        <v/>
      </c>
      <c r="P591" s="20" t="str">
        <f>IF(M591="","",ROUND((((1+O591/CP)^(CP/periods_per_year))-1)*S590,2))</f>
        <v/>
      </c>
      <c r="Q591" s="20" t="str">
        <f>IF(M591="","",IF(M591=nper,S590+P591,MIN(S590+P591,IF(O591=O590,Q590,ROUND(-PMT(((1+O591/CP)^(CP/periods_per_year))-1,nper-M591+1,S590),2)))))</f>
        <v/>
      </c>
      <c r="R591" s="20" t="str">
        <f t="shared" si="70"/>
        <v/>
      </c>
      <c r="S591" s="20" t="str">
        <f t="shared" si="71"/>
        <v/>
      </c>
    </row>
    <row r="592" spans="1:19" x14ac:dyDescent="0.2">
      <c r="A592" s="10" t="str">
        <f t="shared" si="64"/>
        <v/>
      </c>
      <c r="B592" s="11" t="str">
        <f t="shared" si="65"/>
        <v/>
      </c>
      <c r="C592" s="15" t="str">
        <f t="shared" si="66"/>
        <v/>
      </c>
      <c r="D592" s="12" t="str">
        <f>IF(A592="","",IF(variable,IF(OR(A592=1,A592&lt;$I$18*periods_per_year),start_rate,MIN($I$19,IF(MOD(A592-1,$I$21)=0,MAX($I$20,D591+$I$22),D591))),start_rate))</f>
        <v/>
      </c>
      <c r="E592" s="13" t="str">
        <f t="shared" si="67"/>
        <v/>
      </c>
      <c r="F592" s="13" t="str">
        <f>IF(A592="","",IF(A592=nper,J591+E592,MIN(J591+E592,IF(D592=D591,F591,IF($E$8="Acc Bi-Weekly",ROUND((-PMT(((1+D592/CP)^(CP/12))-1,(nper-A592+1)*12/26,J591))/2,2),IF($E$8="Acc Weekly",ROUND((-PMT(((1+D592/CP)^(CP/12))-1,(nper-A592+1)*12/52,J591))/4,2),ROUND(-PMT(((1+D592/CP)^(CP/periods_per_year))-1,nper-A592+1,J591),2)))))))</f>
        <v/>
      </c>
      <c r="G592" s="13" t="str">
        <f>IF(OR(A592="",A592&lt;$X$2),"",IF(J591&lt;=F592,0,IF(IF(AND(A592&gt;=$X$2,MOD(A592-$X$2,int)=0),$X$3,0)+F592&gt;=J591+E592,J591+E592-F592,IF(AND(A592&gt;=$X$2,MOD(A592-$X$2,int)=0),$X$3,0)+IF(IF(AND(A592&gt;=$X$2,MOD(A592-$X$2,int)=0),$X$3,0)+IF(MOD(A592-$X$6,periods_per_year)=0,$X$5,0)+F592&lt;J591+E592,IF(MOD(A592-$X$6,periods_per_year)=0,$X$5,0),J591+E592-IF(AND(A592&gt;=$X$2,MOD(A592-$X$2,int)=0),$X$3,0)-F592))))</f>
        <v/>
      </c>
      <c r="H592" s="14"/>
      <c r="I592" s="13" t="str">
        <f t="shared" si="68"/>
        <v/>
      </c>
      <c r="J592" s="13" t="str">
        <f t="shared" si="69"/>
        <v/>
      </c>
      <c r="M592" s="17" t="str">
        <f>IF(S591="","",IF(OR(M591&gt;=nper,ROUND(S591,2)&lt;=0),"",M591+1))</f>
        <v/>
      </c>
      <c r="N592" s="18" t="str">
        <f>IF(M592="","",IF(OR(periods_per_year=26,periods_per_year=52),IF(periods_per_year=26,IF(M592=1,fpdate,N591+14),IF(periods_per_year=52,IF(M592=1,fpdate,N591+7),"n/a")),IF(periods_per_year=24,DATE(YEAR(fpdate),MONTH(fpdate)+(M592-1)/2+IF(AND(DAY(fpdate)&gt;=15,MOD(M592,2)=0),1,0),IF(MOD(M592,2)=0,IF(DAY(fpdate)&gt;=15,DAY(fpdate)-14,DAY(fpdate)+14),DAY(fpdate))),IF(DAY(DATE(YEAR(fpdate),MONTH(fpdate)+M592-1,DAY(fpdate)))&lt;&gt;DAY(fpdate),DATE(YEAR(fpdate),MONTH(fpdate)+M592,0),DATE(YEAR(fpdate),MONTH(fpdate)+M592-1,DAY(fpdate))))))</f>
        <v/>
      </c>
      <c r="O592" s="19" t="str">
        <f>IF(M592="","",IF(variable,IF(M592&lt;MortgageCalculator!$I$18*periods_per_year,start_rate,IF(MortgageCalculator!$I$22&gt;=0,MIN(MortgageCalculator!$I$19,start_rate+MortgageCalculator!$I$22*ROUNDUP((M592-MortgageCalculator!$I$18*periods_per_year)/MortgageCalculator!$I$21,0)),MAX(MortgageCalculator!$I$20,start_rate+MortgageCalculator!$I$22*ROUNDUP((M592-MortgageCalculator!$I$18*periods_per_year)/MortgageCalculator!$I$21,0)))),start_rate))</f>
        <v/>
      </c>
      <c r="P592" s="20" t="str">
        <f>IF(M592="","",ROUND((((1+O592/CP)^(CP/periods_per_year))-1)*S591,2))</f>
        <v/>
      </c>
      <c r="Q592" s="20" t="str">
        <f>IF(M592="","",IF(M592=nper,S591+P592,MIN(S591+P592,IF(O592=O591,Q591,ROUND(-PMT(((1+O592/CP)^(CP/periods_per_year))-1,nper-M592+1,S591),2)))))</f>
        <v/>
      </c>
      <c r="R592" s="20" t="str">
        <f t="shared" si="70"/>
        <v/>
      </c>
      <c r="S592" s="20" t="str">
        <f t="shared" si="71"/>
        <v/>
      </c>
    </row>
    <row r="593" spans="1:19" x14ac:dyDescent="0.2">
      <c r="A593" s="10" t="str">
        <f t="shared" si="64"/>
        <v/>
      </c>
      <c r="B593" s="11" t="str">
        <f t="shared" si="65"/>
        <v/>
      </c>
      <c r="C593" s="15" t="str">
        <f t="shared" si="66"/>
        <v/>
      </c>
      <c r="D593" s="12" t="str">
        <f>IF(A593="","",IF(variable,IF(OR(A593=1,A593&lt;$I$18*periods_per_year),start_rate,MIN($I$19,IF(MOD(A593-1,$I$21)=0,MAX($I$20,D592+$I$22),D592))),start_rate))</f>
        <v/>
      </c>
      <c r="E593" s="13" t="str">
        <f t="shared" si="67"/>
        <v/>
      </c>
      <c r="F593" s="13" t="str">
        <f>IF(A593="","",IF(A593=nper,J592+E593,MIN(J592+E593,IF(D593=D592,F592,IF($E$8="Acc Bi-Weekly",ROUND((-PMT(((1+D593/CP)^(CP/12))-1,(nper-A593+1)*12/26,J592))/2,2),IF($E$8="Acc Weekly",ROUND((-PMT(((1+D593/CP)^(CP/12))-1,(nper-A593+1)*12/52,J592))/4,2),ROUND(-PMT(((1+D593/CP)^(CP/periods_per_year))-1,nper-A593+1,J592),2)))))))</f>
        <v/>
      </c>
      <c r="G593" s="13" t="str">
        <f>IF(OR(A593="",A593&lt;$X$2),"",IF(J592&lt;=F593,0,IF(IF(AND(A593&gt;=$X$2,MOD(A593-$X$2,int)=0),$X$3,0)+F593&gt;=J592+E593,J592+E593-F593,IF(AND(A593&gt;=$X$2,MOD(A593-$X$2,int)=0),$X$3,0)+IF(IF(AND(A593&gt;=$X$2,MOD(A593-$X$2,int)=0),$X$3,0)+IF(MOD(A593-$X$6,periods_per_year)=0,$X$5,0)+F593&lt;J592+E593,IF(MOD(A593-$X$6,periods_per_year)=0,$X$5,0),J592+E593-IF(AND(A593&gt;=$X$2,MOD(A593-$X$2,int)=0),$X$3,0)-F593))))</f>
        <v/>
      </c>
      <c r="H593" s="14"/>
      <c r="I593" s="13" t="str">
        <f t="shared" si="68"/>
        <v/>
      </c>
      <c r="J593" s="13" t="str">
        <f t="shared" si="69"/>
        <v/>
      </c>
      <c r="M593" s="17" t="str">
        <f>IF(S592="","",IF(OR(M592&gt;=nper,ROUND(S592,2)&lt;=0),"",M592+1))</f>
        <v/>
      </c>
      <c r="N593" s="18" t="str">
        <f>IF(M593="","",IF(OR(periods_per_year=26,periods_per_year=52),IF(periods_per_year=26,IF(M593=1,fpdate,N592+14),IF(periods_per_year=52,IF(M593=1,fpdate,N592+7),"n/a")),IF(periods_per_year=24,DATE(YEAR(fpdate),MONTH(fpdate)+(M593-1)/2+IF(AND(DAY(fpdate)&gt;=15,MOD(M593,2)=0),1,0),IF(MOD(M593,2)=0,IF(DAY(fpdate)&gt;=15,DAY(fpdate)-14,DAY(fpdate)+14),DAY(fpdate))),IF(DAY(DATE(YEAR(fpdate),MONTH(fpdate)+M593-1,DAY(fpdate)))&lt;&gt;DAY(fpdate),DATE(YEAR(fpdate),MONTH(fpdate)+M593,0),DATE(YEAR(fpdate),MONTH(fpdate)+M593-1,DAY(fpdate))))))</f>
        <v/>
      </c>
      <c r="O593" s="19" t="str">
        <f>IF(M593="","",IF(variable,IF(M593&lt;MortgageCalculator!$I$18*periods_per_year,start_rate,IF(MortgageCalculator!$I$22&gt;=0,MIN(MortgageCalculator!$I$19,start_rate+MortgageCalculator!$I$22*ROUNDUP((M593-MortgageCalculator!$I$18*periods_per_year)/MortgageCalculator!$I$21,0)),MAX(MortgageCalculator!$I$20,start_rate+MortgageCalculator!$I$22*ROUNDUP((M593-MortgageCalculator!$I$18*periods_per_year)/MortgageCalculator!$I$21,0)))),start_rate))</f>
        <v/>
      </c>
      <c r="P593" s="20" t="str">
        <f>IF(M593="","",ROUND((((1+O593/CP)^(CP/periods_per_year))-1)*S592,2))</f>
        <v/>
      </c>
      <c r="Q593" s="20" t="str">
        <f>IF(M593="","",IF(M593=nper,S592+P593,MIN(S592+P593,IF(O593=O592,Q592,ROUND(-PMT(((1+O593/CP)^(CP/periods_per_year))-1,nper-M593+1,S592),2)))))</f>
        <v/>
      </c>
      <c r="R593" s="20" t="str">
        <f t="shared" si="70"/>
        <v/>
      </c>
      <c r="S593" s="20" t="str">
        <f t="shared" si="71"/>
        <v/>
      </c>
    </row>
    <row r="594" spans="1:19" x14ac:dyDescent="0.2">
      <c r="A594" s="10" t="str">
        <f t="shared" si="64"/>
        <v/>
      </c>
      <c r="B594" s="11" t="str">
        <f t="shared" si="65"/>
        <v/>
      </c>
      <c r="C594" s="15" t="str">
        <f t="shared" si="66"/>
        <v/>
      </c>
      <c r="D594" s="12" t="str">
        <f>IF(A594="","",IF(variable,IF(OR(A594=1,A594&lt;$I$18*periods_per_year),start_rate,MIN($I$19,IF(MOD(A594-1,$I$21)=0,MAX($I$20,D593+$I$22),D593))),start_rate))</f>
        <v/>
      </c>
      <c r="E594" s="13" t="str">
        <f t="shared" si="67"/>
        <v/>
      </c>
      <c r="F594" s="13" t="str">
        <f>IF(A594="","",IF(A594=nper,J593+E594,MIN(J593+E594,IF(D594=D593,F593,IF($E$8="Acc Bi-Weekly",ROUND((-PMT(((1+D594/CP)^(CP/12))-1,(nper-A594+1)*12/26,J593))/2,2),IF($E$8="Acc Weekly",ROUND((-PMT(((1+D594/CP)^(CP/12))-1,(nper-A594+1)*12/52,J593))/4,2),ROUND(-PMT(((1+D594/CP)^(CP/periods_per_year))-1,nper-A594+1,J593),2)))))))</f>
        <v/>
      </c>
      <c r="G594" s="13" t="str">
        <f>IF(OR(A594="",A594&lt;$X$2),"",IF(J593&lt;=F594,0,IF(IF(AND(A594&gt;=$X$2,MOD(A594-$X$2,int)=0),$X$3,0)+F594&gt;=J593+E594,J593+E594-F594,IF(AND(A594&gt;=$X$2,MOD(A594-$X$2,int)=0),$X$3,0)+IF(IF(AND(A594&gt;=$X$2,MOD(A594-$X$2,int)=0),$X$3,0)+IF(MOD(A594-$X$6,periods_per_year)=0,$X$5,0)+F594&lt;J593+E594,IF(MOD(A594-$X$6,periods_per_year)=0,$X$5,0),J593+E594-IF(AND(A594&gt;=$X$2,MOD(A594-$X$2,int)=0),$X$3,0)-F594))))</f>
        <v/>
      </c>
      <c r="H594" s="14"/>
      <c r="I594" s="13" t="str">
        <f t="shared" si="68"/>
        <v/>
      </c>
      <c r="J594" s="13" t="str">
        <f t="shared" si="69"/>
        <v/>
      </c>
      <c r="M594" s="17" t="str">
        <f>IF(S593="","",IF(OR(M593&gt;=nper,ROUND(S593,2)&lt;=0),"",M593+1))</f>
        <v/>
      </c>
      <c r="N594" s="18" t="str">
        <f>IF(M594="","",IF(OR(periods_per_year=26,periods_per_year=52),IF(periods_per_year=26,IF(M594=1,fpdate,N593+14),IF(periods_per_year=52,IF(M594=1,fpdate,N593+7),"n/a")),IF(periods_per_year=24,DATE(YEAR(fpdate),MONTH(fpdate)+(M594-1)/2+IF(AND(DAY(fpdate)&gt;=15,MOD(M594,2)=0),1,0),IF(MOD(M594,2)=0,IF(DAY(fpdate)&gt;=15,DAY(fpdate)-14,DAY(fpdate)+14),DAY(fpdate))),IF(DAY(DATE(YEAR(fpdate),MONTH(fpdate)+M594-1,DAY(fpdate)))&lt;&gt;DAY(fpdate),DATE(YEAR(fpdate),MONTH(fpdate)+M594,0),DATE(YEAR(fpdate),MONTH(fpdate)+M594-1,DAY(fpdate))))))</f>
        <v/>
      </c>
      <c r="O594" s="19" t="str">
        <f>IF(M594="","",IF(variable,IF(M594&lt;MortgageCalculator!$I$18*periods_per_year,start_rate,IF(MortgageCalculator!$I$22&gt;=0,MIN(MortgageCalculator!$I$19,start_rate+MortgageCalculator!$I$22*ROUNDUP((M594-MortgageCalculator!$I$18*periods_per_year)/MortgageCalculator!$I$21,0)),MAX(MortgageCalculator!$I$20,start_rate+MortgageCalculator!$I$22*ROUNDUP((M594-MortgageCalculator!$I$18*periods_per_year)/MortgageCalculator!$I$21,0)))),start_rate))</f>
        <v/>
      </c>
      <c r="P594" s="20" t="str">
        <f>IF(M594="","",ROUND((((1+O594/CP)^(CP/periods_per_year))-1)*S593,2))</f>
        <v/>
      </c>
      <c r="Q594" s="20" t="str">
        <f>IF(M594="","",IF(M594=nper,S593+P594,MIN(S593+P594,IF(O594=O593,Q593,ROUND(-PMT(((1+O594/CP)^(CP/periods_per_year))-1,nper-M594+1,S593),2)))))</f>
        <v/>
      </c>
      <c r="R594" s="20" t="str">
        <f t="shared" si="70"/>
        <v/>
      </c>
      <c r="S594" s="20" t="str">
        <f t="shared" si="71"/>
        <v/>
      </c>
    </row>
    <row r="595" spans="1:19" x14ac:dyDescent="0.2">
      <c r="A595" s="10" t="str">
        <f t="shared" si="64"/>
        <v/>
      </c>
      <c r="B595" s="11" t="str">
        <f t="shared" si="65"/>
        <v/>
      </c>
      <c r="C595" s="15" t="str">
        <f t="shared" si="66"/>
        <v/>
      </c>
      <c r="D595" s="12" t="str">
        <f>IF(A595="","",IF(variable,IF(OR(A595=1,A595&lt;$I$18*periods_per_year),start_rate,MIN($I$19,IF(MOD(A595-1,$I$21)=0,MAX($I$20,D594+$I$22),D594))),start_rate))</f>
        <v/>
      </c>
      <c r="E595" s="13" t="str">
        <f t="shared" si="67"/>
        <v/>
      </c>
      <c r="F595" s="13" t="str">
        <f>IF(A595="","",IF(A595=nper,J594+E595,MIN(J594+E595,IF(D595=D594,F594,IF($E$8="Acc Bi-Weekly",ROUND((-PMT(((1+D595/CP)^(CP/12))-1,(nper-A595+1)*12/26,J594))/2,2),IF($E$8="Acc Weekly",ROUND((-PMT(((1+D595/CP)^(CP/12))-1,(nper-A595+1)*12/52,J594))/4,2),ROUND(-PMT(((1+D595/CP)^(CP/periods_per_year))-1,nper-A595+1,J594),2)))))))</f>
        <v/>
      </c>
      <c r="G595" s="13" t="str">
        <f>IF(OR(A595="",A595&lt;$X$2),"",IF(J594&lt;=F595,0,IF(IF(AND(A595&gt;=$X$2,MOD(A595-$X$2,int)=0),$X$3,0)+F595&gt;=J594+E595,J594+E595-F595,IF(AND(A595&gt;=$X$2,MOD(A595-$X$2,int)=0),$X$3,0)+IF(IF(AND(A595&gt;=$X$2,MOD(A595-$X$2,int)=0),$X$3,0)+IF(MOD(A595-$X$6,periods_per_year)=0,$X$5,0)+F595&lt;J594+E595,IF(MOD(A595-$X$6,periods_per_year)=0,$X$5,0),J594+E595-IF(AND(A595&gt;=$X$2,MOD(A595-$X$2,int)=0),$X$3,0)-F595))))</f>
        <v/>
      </c>
      <c r="H595" s="14"/>
      <c r="I595" s="13" t="str">
        <f t="shared" si="68"/>
        <v/>
      </c>
      <c r="J595" s="13" t="str">
        <f t="shared" si="69"/>
        <v/>
      </c>
      <c r="M595" s="17" t="str">
        <f>IF(S594="","",IF(OR(M594&gt;=nper,ROUND(S594,2)&lt;=0),"",M594+1))</f>
        <v/>
      </c>
      <c r="N595" s="18" t="str">
        <f>IF(M595="","",IF(OR(periods_per_year=26,periods_per_year=52),IF(periods_per_year=26,IF(M595=1,fpdate,N594+14),IF(periods_per_year=52,IF(M595=1,fpdate,N594+7),"n/a")),IF(periods_per_year=24,DATE(YEAR(fpdate),MONTH(fpdate)+(M595-1)/2+IF(AND(DAY(fpdate)&gt;=15,MOD(M595,2)=0),1,0),IF(MOD(M595,2)=0,IF(DAY(fpdate)&gt;=15,DAY(fpdate)-14,DAY(fpdate)+14),DAY(fpdate))),IF(DAY(DATE(YEAR(fpdate),MONTH(fpdate)+M595-1,DAY(fpdate)))&lt;&gt;DAY(fpdate),DATE(YEAR(fpdate),MONTH(fpdate)+M595,0),DATE(YEAR(fpdate),MONTH(fpdate)+M595-1,DAY(fpdate))))))</f>
        <v/>
      </c>
      <c r="O595" s="19" t="str">
        <f>IF(M595="","",IF(variable,IF(M595&lt;MortgageCalculator!$I$18*periods_per_year,start_rate,IF(MortgageCalculator!$I$22&gt;=0,MIN(MortgageCalculator!$I$19,start_rate+MortgageCalculator!$I$22*ROUNDUP((M595-MortgageCalculator!$I$18*periods_per_year)/MortgageCalculator!$I$21,0)),MAX(MortgageCalculator!$I$20,start_rate+MortgageCalculator!$I$22*ROUNDUP((M595-MortgageCalculator!$I$18*periods_per_year)/MortgageCalculator!$I$21,0)))),start_rate))</f>
        <v/>
      </c>
      <c r="P595" s="20" t="str">
        <f>IF(M595="","",ROUND((((1+O595/CP)^(CP/periods_per_year))-1)*S594,2))</f>
        <v/>
      </c>
      <c r="Q595" s="20" t="str">
        <f>IF(M595="","",IF(M595=nper,S594+P595,MIN(S594+P595,IF(O595=O594,Q594,ROUND(-PMT(((1+O595/CP)^(CP/periods_per_year))-1,nper-M595+1,S594),2)))))</f>
        <v/>
      </c>
      <c r="R595" s="20" t="str">
        <f t="shared" si="70"/>
        <v/>
      </c>
      <c r="S595" s="20" t="str">
        <f t="shared" si="71"/>
        <v/>
      </c>
    </row>
    <row r="596" spans="1:19" x14ac:dyDescent="0.2">
      <c r="A596" s="10" t="str">
        <f t="shared" si="64"/>
        <v/>
      </c>
      <c r="B596" s="11" t="str">
        <f t="shared" si="65"/>
        <v/>
      </c>
      <c r="C596" s="15" t="str">
        <f t="shared" si="66"/>
        <v/>
      </c>
      <c r="D596" s="12" t="str">
        <f>IF(A596="","",IF(variable,IF(OR(A596=1,A596&lt;$I$18*periods_per_year),start_rate,MIN($I$19,IF(MOD(A596-1,$I$21)=0,MAX($I$20,D595+$I$22),D595))),start_rate))</f>
        <v/>
      </c>
      <c r="E596" s="13" t="str">
        <f t="shared" si="67"/>
        <v/>
      </c>
      <c r="F596" s="13" t="str">
        <f>IF(A596="","",IF(A596=nper,J595+E596,MIN(J595+E596,IF(D596=D595,F595,IF($E$8="Acc Bi-Weekly",ROUND((-PMT(((1+D596/CP)^(CP/12))-1,(nper-A596+1)*12/26,J595))/2,2),IF($E$8="Acc Weekly",ROUND((-PMT(((1+D596/CP)^(CP/12))-1,(nper-A596+1)*12/52,J595))/4,2),ROUND(-PMT(((1+D596/CP)^(CP/periods_per_year))-1,nper-A596+1,J595),2)))))))</f>
        <v/>
      </c>
      <c r="G596" s="13" t="str">
        <f>IF(OR(A596="",A596&lt;$X$2),"",IF(J595&lt;=F596,0,IF(IF(AND(A596&gt;=$X$2,MOD(A596-$X$2,int)=0),$X$3,0)+F596&gt;=J595+E596,J595+E596-F596,IF(AND(A596&gt;=$X$2,MOD(A596-$X$2,int)=0),$X$3,0)+IF(IF(AND(A596&gt;=$X$2,MOD(A596-$X$2,int)=0),$X$3,0)+IF(MOD(A596-$X$6,periods_per_year)=0,$X$5,0)+F596&lt;J595+E596,IF(MOD(A596-$X$6,periods_per_year)=0,$X$5,0),J595+E596-IF(AND(A596&gt;=$X$2,MOD(A596-$X$2,int)=0),$X$3,0)-F596))))</f>
        <v/>
      </c>
      <c r="H596" s="14"/>
      <c r="I596" s="13" t="str">
        <f t="shared" si="68"/>
        <v/>
      </c>
      <c r="J596" s="13" t="str">
        <f t="shared" si="69"/>
        <v/>
      </c>
      <c r="M596" s="17" t="str">
        <f>IF(S595="","",IF(OR(M595&gt;=nper,ROUND(S595,2)&lt;=0),"",M595+1))</f>
        <v/>
      </c>
      <c r="N596" s="18" t="str">
        <f>IF(M596="","",IF(OR(periods_per_year=26,periods_per_year=52),IF(periods_per_year=26,IF(M596=1,fpdate,N595+14),IF(periods_per_year=52,IF(M596=1,fpdate,N595+7),"n/a")),IF(periods_per_year=24,DATE(YEAR(fpdate),MONTH(fpdate)+(M596-1)/2+IF(AND(DAY(fpdate)&gt;=15,MOD(M596,2)=0),1,0),IF(MOD(M596,2)=0,IF(DAY(fpdate)&gt;=15,DAY(fpdate)-14,DAY(fpdate)+14),DAY(fpdate))),IF(DAY(DATE(YEAR(fpdate),MONTH(fpdate)+M596-1,DAY(fpdate)))&lt;&gt;DAY(fpdate),DATE(YEAR(fpdate),MONTH(fpdate)+M596,0),DATE(YEAR(fpdate),MONTH(fpdate)+M596-1,DAY(fpdate))))))</f>
        <v/>
      </c>
      <c r="O596" s="19" t="str">
        <f>IF(M596="","",IF(variable,IF(M596&lt;MortgageCalculator!$I$18*periods_per_year,start_rate,IF(MortgageCalculator!$I$22&gt;=0,MIN(MortgageCalculator!$I$19,start_rate+MortgageCalculator!$I$22*ROUNDUP((M596-MortgageCalculator!$I$18*periods_per_year)/MortgageCalculator!$I$21,0)),MAX(MortgageCalculator!$I$20,start_rate+MortgageCalculator!$I$22*ROUNDUP((M596-MortgageCalculator!$I$18*periods_per_year)/MortgageCalculator!$I$21,0)))),start_rate))</f>
        <v/>
      </c>
      <c r="P596" s="20" t="str">
        <f>IF(M596="","",ROUND((((1+O596/CP)^(CP/periods_per_year))-1)*S595,2))</f>
        <v/>
      </c>
      <c r="Q596" s="20" t="str">
        <f>IF(M596="","",IF(M596=nper,S595+P596,MIN(S595+P596,IF(O596=O595,Q595,ROUND(-PMT(((1+O596/CP)^(CP/periods_per_year))-1,nper-M596+1,S595),2)))))</f>
        <v/>
      </c>
      <c r="R596" s="20" t="str">
        <f t="shared" si="70"/>
        <v/>
      </c>
      <c r="S596" s="20" t="str">
        <f t="shared" si="71"/>
        <v/>
      </c>
    </row>
    <row r="597" spans="1:19" x14ac:dyDescent="0.2">
      <c r="A597" s="10" t="str">
        <f t="shared" si="64"/>
        <v/>
      </c>
      <c r="B597" s="11" t="str">
        <f t="shared" si="65"/>
        <v/>
      </c>
      <c r="C597" s="15" t="str">
        <f t="shared" si="66"/>
        <v/>
      </c>
      <c r="D597" s="12" t="str">
        <f>IF(A597="","",IF(variable,IF(OR(A597=1,A597&lt;$I$18*periods_per_year),start_rate,MIN($I$19,IF(MOD(A597-1,$I$21)=0,MAX($I$20,D596+$I$22),D596))),start_rate))</f>
        <v/>
      </c>
      <c r="E597" s="13" t="str">
        <f t="shared" si="67"/>
        <v/>
      </c>
      <c r="F597" s="13" t="str">
        <f>IF(A597="","",IF(A597=nper,J596+E597,MIN(J596+E597,IF(D597=D596,F596,IF($E$8="Acc Bi-Weekly",ROUND((-PMT(((1+D597/CP)^(CP/12))-1,(nper-A597+1)*12/26,J596))/2,2),IF($E$8="Acc Weekly",ROUND((-PMT(((1+D597/CP)^(CP/12))-1,(nper-A597+1)*12/52,J596))/4,2),ROUND(-PMT(((1+D597/CP)^(CP/periods_per_year))-1,nper-A597+1,J596),2)))))))</f>
        <v/>
      </c>
      <c r="G597" s="13" t="str">
        <f>IF(OR(A597="",A597&lt;$X$2),"",IF(J596&lt;=F597,0,IF(IF(AND(A597&gt;=$X$2,MOD(A597-$X$2,int)=0),$X$3,0)+F597&gt;=J596+E597,J596+E597-F597,IF(AND(A597&gt;=$X$2,MOD(A597-$X$2,int)=0),$X$3,0)+IF(IF(AND(A597&gt;=$X$2,MOD(A597-$X$2,int)=0),$X$3,0)+IF(MOD(A597-$X$6,periods_per_year)=0,$X$5,0)+F597&lt;J596+E597,IF(MOD(A597-$X$6,periods_per_year)=0,$X$5,0),J596+E597-IF(AND(A597&gt;=$X$2,MOD(A597-$X$2,int)=0),$X$3,0)-F597))))</f>
        <v/>
      </c>
      <c r="H597" s="14"/>
      <c r="I597" s="13" t="str">
        <f t="shared" si="68"/>
        <v/>
      </c>
      <c r="J597" s="13" t="str">
        <f t="shared" si="69"/>
        <v/>
      </c>
      <c r="M597" s="17" t="str">
        <f>IF(S596="","",IF(OR(M596&gt;=nper,ROUND(S596,2)&lt;=0),"",M596+1))</f>
        <v/>
      </c>
      <c r="N597" s="18" t="str">
        <f>IF(M597="","",IF(OR(periods_per_year=26,periods_per_year=52),IF(periods_per_year=26,IF(M597=1,fpdate,N596+14),IF(periods_per_year=52,IF(M597=1,fpdate,N596+7),"n/a")),IF(periods_per_year=24,DATE(YEAR(fpdate),MONTH(fpdate)+(M597-1)/2+IF(AND(DAY(fpdate)&gt;=15,MOD(M597,2)=0),1,0),IF(MOD(M597,2)=0,IF(DAY(fpdate)&gt;=15,DAY(fpdate)-14,DAY(fpdate)+14),DAY(fpdate))),IF(DAY(DATE(YEAR(fpdate),MONTH(fpdate)+M597-1,DAY(fpdate)))&lt;&gt;DAY(fpdate),DATE(YEAR(fpdate),MONTH(fpdate)+M597,0),DATE(YEAR(fpdate),MONTH(fpdate)+M597-1,DAY(fpdate))))))</f>
        <v/>
      </c>
      <c r="O597" s="19" t="str">
        <f>IF(M597="","",IF(variable,IF(M597&lt;MortgageCalculator!$I$18*periods_per_year,start_rate,IF(MortgageCalculator!$I$22&gt;=0,MIN(MortgageCalculator!$I$19,start_rate+MortgageCalculator!$I$22*ROUNDUP((M597-MortgageCalculator!$I$18*periods_per_year)/MortgageCalculator!$I$21,0)),MAX(MortgageCalculator!$I$20,start_rate+MortgageCalculator!$I$22*ROUNDUP((M597-MortgageCalculator!$I$18*periods_per_year)/MortgageCalculator!$I$21,0)))),start_rate))</f>
        <v/>
      </c>
      <c r="P597" s="20" t="str">
        <f>IF(M597="","",ROUND((((1+O597/CP)^(CP/periods_per_year))-1)*S596,2))</f>
        <v/>
      </c>
      <c r="Q597" s="20" t="str">
        <f>IF(M597="","",IF(M597=nper,S596+P597,MIN(S596+P597,IF(O597=O596,Q596,ROUND(-PMT(((1+O597/CP)^(CP/periods_per_year))-1,nper-M597+1,S596),2)))))</f>
        <v/>
      </c>
      <c r="R597" s="20" t="str">
        <f t="shared" si="70"/>
        <v/>
      </c>
      <c r="S597" s="20" t="str">
        <f t="shared" si="71"/>
        <v/>
      </c>
    </row>
    <row r="598" spans="1:19" x14ac:dyDescent="0.2">
      <c r="A598" s="10" t="str">
        <f t="shared" si="64"/>
        <v/>
      </c>
      <c r="B598" s="11" t="str">
        <f t="shared" si="65"/>
        <v/>
      </c>
      <c r="C598" s="15" t="str">
        <f t="shared" si="66"/>
        <v/>
      </c>
      <c r="D598" s="12" t="str">
        <f>IF(A598="","",IF(variable,IF(OR(A598=1,A598&lt;$I$18*periods_per_year),start_rate,MIN($I$19,IF(MOD(A598-1,$I$21)=0,MAX($I$20,D597+$I$22),D597))),start_rate))</f>
        <v/>
      </c>
      <c r="E598" s="13" t="str">
        <f t="shared" si="67"/>
        <v/>
      </c>
      <c r="F598" s="13" t="str">
        <f>IF(A598="","",IF(A598=nper,J597+E598,MIN(J597+E598,IF(D598=D597,F597,IF($E$8="Acc Bi-Weekly",ROUND((-PMT(((1+D598/CP)^(CP/12))-1,(nper-A598+1)*12/26,J597))/2,2),IF($E$8="Acc Weekly",ROUND((-PMT(((1+D598/CP)^(CP/12))-1,(nper-A598+1)*12/52,J597))/4,2),ROUND(-PMT(((1+D598/CP)^(CP/periods_per_year))-1,nper-A598+1,J597),2)))))))</f>
        <v/>
      </c>
      <c r="G598" s="13" t="str">
        <f>IF(OR(A598="",A598&lt;$X$2),"",IF(J597&lt;=F598,0,IF(IF(AND(A598&gt;=$X$2,MOD(A598-$X$2,int)=0),$X$3,0)+F598&gt;=J597+E598,J597+E598-F598,IF(AND(A598&gt;=$X$2,MOD(A598-$X$2,int)=0),$X$3,0)+IF(IF(AND(A598&gt;=$X$2,MOD(A598-$X$2,int)=0),$X$3,0)+IF(MOD(A598-$X$6,periods_per_year)=0,$X$5,0)+F598&lt;J597+E598,IF(MOD(A598-$X$6,periods_per_year)=0,$X$5,0),J597+E598-IF(AND(A598&gt;=$X$2,MOD(A598-$X$2,int)=0),$X$3,0)-F598))))</f>
        <v/>
      </c>
      <c r="H598" s="14"/>
      <c r="I598" s="13" t="str">
        <f t="shared" si="68"/>
        <v/>
      </c>
      <c r="J598" s="13" t="str">
        <f t="shared" si="69"/>
        <v/>
      </c>
      <c r="M598" s="17" t="str">
        <f>IF(S597="","",IF(OR(M597&gt;=nper,ROUND(S597,2)&lt;=0),"",M597+1))</f>
        <v/>
      </c>
      <c r="N598" s="18" t="str">
        <f>IF(M598="","",IF(OR(periods_per_year=26,periods_per_year=52),IF(periods_per_year=26,IF(M598=1,fpdate,N597+14),IF(periods_per_year=52,IF(M598=1,fpdate,N597+7),"n/a")),IF(periods_per_year=24,DATE(YEAR(fpdate),MONTH(fpdate)+(M598-1)/2+IF(AND(DAY(fpdate)&gt;=15,MOD(M598,2)=0),1,0),IF(MOD(M598,2)=0,IF(DAY(fpdate)&gt;=15,DAY(fpdate)-14,DAY(fpdate)+14),DAY(fpdate))),IF(DAY(DATE(YEAR(fpdate),MONTH(fpdate)+M598-1,DAY(fpdate)))&lt;&gt;DAY(fpdate),DATE(YEAR(fpdate),MONTH(fpdate)+M598,0),DATE(YEAR(fpdate),MONTH(fpdate)+M598-1,DAY(fpdate))))))</f>
        <v/>
      </c>
      <c r="O598" s="19" t="str">
        <f>IF(M598="","",IF(variable,IF(M598&lt;MortgageCalculator!$I$18*periods_per_year,start_rate,IF(MortgageCalculator!$I$22&gt;=0,MIN(MortgageCalculator!$I$19,start_rate+MortgageCalculator!$I$22*ROUNDUP((M598-MortgageCalculator!$I$18*periods_per_year)/MortgageCalculator!$I$21,0)),MAX(MortgageCalculator!$I$20,start_rate+MortgageCalculator!$I$22*ROUNDUP((M598-MortgageCalculator!$I$18*periods_per_year)/MortgageCalculator!$I$21,0)))),start_rate))</f>
        <v/>
      </c>
      <c r="P598" s="20" t="str">
        <f>IF(M598="","",ROUND((((1+O598/CP)^(CP/periods_per_year))-1)*S597,2))</f>
        <v/>
      </c>
      <c r="Q598" s="20" t="str">
        <f>IF(M598="","",IF(M598=nper,S597+P598,MIN(S597+P598,IF(O598=O597,Q597,ROUND(-PMT(((1+O598/CP)^(CP/periods_per_year))-1,nper-M598+1,S597),2)))))</f>
        <v/>
      </c>
      <c r="R598" s="20" t="str">
        <f t="shared" si="70"/>
        <v/>
      </c>
      <c r="S598" s="20" t="str">
        <f t="shared" si="71"/>
        <v/>
      </c>
    </row>
    <row r="599" spans="1:19" x14ac:dyDescent="0.2">
      <c r="A599" s="10" t="str">
        <f t="shared" si="64"/>
        <v/>
      </c>
      <c r="B599" s="11" t="str">
        <f t="shared" si="65"/>
        <v/>
      </c>
      <c r="C599" s="15" t="str">
        <f t="shared" si="66"/>
        <v/>
      </c>
      <c r="D599" s="12" t="str">
        <f>IF(A599="","",IF(variable,IF(OR(A599=1,A599&lt;$I$18*periods_per_year),start_rate,MIN($I$19,IF(MOD(A599-1,$I$21)=0,MAX($I$20,D598+$I$22),D598))),start_rate))</f>
        <v/>
      </c>
      <c r="E599" s="13" t="str">
        <f t="shared" si="67"/>
        <v/>
      </c>
      <c r="F599" s="13" t="str">
        <f>IF(A599="","",IF(A599=nper,J598+E599,MIN(J598+E599,IF(D599=D598,F598,IF($E$8="Acc Bi-Weekly",ROUND((-PMT(((1+D599/CP)^(CP/12))-1,(nper-A599+1)*12/26,J598))/2,2),IF($E$8="Acc Weekly",ROUND((-PMT(((1+D599/CP)^(CP/12))-1,(nper-A599+1)*12/52,J598))/4,2),ROUND(-PMT(((1+D599/CP)^(CP/periods_per_year))-1,nper-A599+1,J598),2)))))))</f>
        <v/>
      </c>
      <c r="G599" s="13" t="str">
        <f>IF(OR(A599="",A599&lt;$X$2),"",IF(J598&lt;=F599,0,IF(IF(AND(A599&gt;=$X$2,MOD(A599-$X$2,int)=0),$X$3,0)+F599&gt;=J598+E599,J598+E599-F599,IF(AND(A599&gt;=$X$2,MOD(A599-$X$2,int)=0),$X$3,0)+IF(IF(AND(A599&gt;=$X$2,MOD(A599-$X$2,int)=0),$X$3,0)+IF(MOD(A599-$X$6,periods_per_year)=0,$X$5,0)+F599&lt;J598+E599,IF(MOD(A599-$X$6,periods_per_year)=0,$X$5,0),J598+E599-IF(AND(A599&gt;=$X$2,MOD(A599-$X$2,int)=0),$X$3,0)-F599))))</f>
        <v/>
      </c>
      <c r="H599" s="14"/>
      <c r="I599" s="13" t="str">
        <f t="shared" si="68"/>
        <v/>
      </c>
      <c r="J599" s="13" t="str">
        <f t="shared" si="69"/>
        <v/>
      </c>
      <c r="M599" s="17" t="str">
        <f>IF(S598="","",IF(OR(M598&gt;=nper,ROUND(S598,2)&lt;=0),"",M598+1))</f>
        <v/>
      </c>
      <c r="N599" s="18" t="str">
        <f>IF(M599="","",IF(OR(periods_per_year=26,periods_per_year=52),IF(periods_per_year=26,IF(M599=1,fpdate,N598+14),IF(periods_per_year=52,IF(M599=1,fpdate,N598+7),"n/a")),IF(periods_per_year=24,DATE(YEAR(fpdate),MONTH(fpdate)+(M599-1)/2+IF(AND(DAY(fpdate)&gt;=15,MOD(M599,2)=0),1,0),IF(MOD(M599,2)=0,IF(DAY(fpdate)&gt;=15,DAY(fpdate)-14,DAY(fpdate)+14),DAY(fpdate))),IF(DAY(DATE(YEAR(fpdate),MONTH(fpdate)+M599-1,DAY(fpdate)))&lt;&gt;DAY(fpdate),DATE(YEAR(fpdate),MONTH(fpdate)+M599,0),DATE(YEAR(fpdate),MONTH(fpdate)+M599-1,DAY(fpdate))))))</f>
        <v/>
      </c>
      <c r="O599" s="19" t="str">
        <f>IF(M599="","",IF(variable,IF(M599&lt;MortgageCalculator!$I$18*periods_per_year,start_rate,IF(MortgageCalculator!$I$22&gt;=0,MIN(MortgageCalculator!$I$19,start_rate+MortgageCalculator!$I$22*ROUNDUP((M599-MortgageCalculator!$I$18*periods_per_year)/MortgageCalculator!$I$21,0)),MAX(MortgageCalculator!$I$20,start_rate+MortgageCalculator!$I$22*ROUNDUP((M599-MortgageCalculator!$I$18*periods_per_year)/MortgageCalculator!$I$21,0)))),start_rate))</f>
        <v/>
      </c>
      <c r="P599" s="20" t="str">
        <f>IF(M599="","",ROUND((((1+O599/CP)^(CP/periods_per_year))-1)*S598,2))</f>
        <v/>
      </c>
      <c r="Q599" s="20" t="str">
        <f>IF(M599="","",IF(M599=nper,S598+P599,MIN(S598+P599,IF(O599=O598,Q598,ROUND(-PMT(((1+O599/CP)^(CP/periods_per_year))-1,nper-M599+1,S598),2)))))</f>
        <v/>
      </c>
      <c r="R599" s="20" t="str">
        <f t="shared" si="70"/>
        <v/>
      </c>
      <c r="S599" s="20" t="str">
        <f t="shared" si="71"/>
        <v/>
      </c>
    </row>
    <row r="600" spans="1:19" x14ac:dyDescent="0.2">
      <c r="A600" s="10" t="str">
        <f t="shared" si="64"/>
        <v/>
      </c>
      <c r="B600" s="11" t="str">
        <f t="shared" si="65"/>
        <v/>
      </c>
      <c r="C600" s="15" t="str">
        <f t="shared" si="66"/>
        <v/>
      </c>
      <c r="D600" s="12" t="str">
        <f>IF(A600="","",IF(variable,IF(OR(A600=1,A600&lt;$I$18*periods_per_year),start_rate,MIN($I$19,IF(MOD(A600-1,$I$21)=0,MAX($I$20,D599+$I$22),D599))),start_rate))</f>
        <v/>
      </c>
      <c r="E600" s="13" t="str">
        <f t="shared" si="67"/>
        <v/>
      </c>
      <c r="F600" s="13" t="str">
        <f>IF(A600="","",IF(A600=nper,J599+E600,MIN(J599+E600,IF(D600=D599,F599,IF($E$8="Acc Bi-Weekly",ROUND((-PMT(((1+D600/CP)^(CP/12))-1,(nper-A600+1)*12/26,J599))/2,2),IF($E$8="Acc Weekly",ROUND((-PMT(((1+D600/CP)^(CP/12))-1,(nper-A600+1)*12/52,J599))/4,2),ROUND(-PMT(((1+D600/CP)^(CP/periods_per_year))-1,nper-A600+1,J599),2)))))))</f>
        <v/>
      </c>
      <c r="G600" s="13" t="str">
        <f>IF(OR(A600="",A600&lt;$X$2),"",IF(J599&lt;=F600,0,IF(IF(AND(A600&gt;=$X$2,MOD(A600-$X$2,int)=0),$X$3,0)+F600&gt;=J599+E600,J599+E600-F600,IF(AND(A600&gt;=$X$2,MOD(A600-$X$2,int)=0),$X$3,0)+IF(IF(AND(A600&gt;=$X$2,MOD(A600-$X$2,int)=0),$X$3,0)+IF(MOD(A600-$X$6,periods_per_year)=0,$X$5,0)+F600&lt;J599+E600,IF(MOD(A600-$X$6,periods_per_year)=0,$X$5,0),J599+E600-IF(AND(A600&gt;=$X$2,MOD(A600-$X$2,int)=0),$X$3,0)-F600))))</f>
        <v/>
      </c>
      <c r="H600" s="14"/>
      <c r="I600" s="13" t="str">
        <f t="shared" si="68"/>
        <v/>
      </c>
      <c r="J600" s="13" t="str">
        <f t="shared" si="69"/>
        <v/>
      </c>
      <c r="M600" s="17" t="str">
        <f>IF(S599="","",IF(OR(M599&gt;=nper,ROUND(S599,2)&lt;=0),"",M599+1))</f>
        <v/>
      </c>
      <c r="N600" s="18" t="str">
        <f>IF(M600="","",IF(OR(periods_per_year=26,periods_per_year=52),IF(periods_per_year=26,IF(M600=1,fpdate,N599+14),IF(periods_per_year=52,IF(M600=1,fpdate,N599+7),"n/a")),IF(periods_per_year=24,DATE(YEAR(fpdate),MONTH(fpdate)+(M600-1)/2+IF(AND(DAY(fpdate)&gt;=15,MOD(M600,2)=0),1,0),IF(MOD(M600,2)=0,IF(DAY(fpdate)&gt;=15,DAY(fpdate)-14,DAY(fpdate)+14),DAY(fpdate))),IF(DAY(DATE(YEAR(fpdate),MONTH(fpdate)+M600-1,DAY(fpdate)))&lt;&gt;DAY(fpdate),DATE(YEAR(fpdate),MONTH(fpdate)+M600,0),DATE(YEAR(fpdate),MONTH(fpdate)+M600-1,DAY(fpdate))))))</f>
        <v/>
      </c>
      <c r="O600" s="19" t="str">
        <f>IF(M600="","",IF(variable,IF(M600&lt;MortgageCalculator!$I$18*periods_per_year,start_rate,IF(MortgageCalculator!$I$22&gt;=0,MIN(MortgageCalculator!$I$19,start_rate+MortgageCalculator!$I$22*ROUNDUP((M600-MortgageCalculator!$I$18*periods_per_year)/MortgageCalculator!$I$21,0)),MAX(MortgageCalculator!$I$20,start_rate+MortgageCalculator!$I$22*ROUNDUP((M600-MortgageCalculator!$I$18*periods_per_year)/MortgageCalculator!$I$21,0)))),start_rate))</f>
        <v/>
      </c>
      <c r="P600" s="20" t="str">
        <f>IF(M600="","",ROUND((((1+O600/CP)^(CP/periods_per_year))-1)*S599,2))</f>
        <v/>
      </c>
      <c r="Q600" s="20" t="str">
        <f>IF(M600="","",IF(M600=nper,S599+P600,MIN(S599+P600,IF(O600=O599,Q599,ROUND(-PMT(((1+O600/CP)^(CP/periods_per_year))-1,nper-M600+1,S599),2)))))</f>
        <v/>
      </c>
      <c r="R600" s="20" t="str">
        <f t="shared" si="70"/>
        <v/>
      </c>
      <c r="S600" s="20" t="str">
        <f t="shared" si="71"/>
        <v/>
      </c>
    </row>
    <row r="601" spans="1:19" x14ac:dyDescent="0.2">
      <c r="A601" s="10" t="str">
        <f t="shared" si="64"/>
        <v/>
      </c>
      <c r="B601" s="11" t="str">
        <f t="shared" si="65"/>
        <v/>
      </c>
      <c r="C601" s="15" t="str">
        <f t="shared" si="66"/>
        <v/>
      </c>
      <c r="D601" s="12" t="str">
        <f>IF(A601="","",IF(variable,IF(OR(A601=1,A601&lt;$I$18*periods_per_year),start_rate,MIN($I$19,IF(MOD(A601-1,$I$21)=0,MAX($I$20,D600+$I$22),D600))),start_rate))</f>
        <v/>
      </c>
      <c r="E601" s="13" t="str">
        <f t="shared" si="67"/>
        <v/>
      </c>
      <c r="F601" s="13" t="str">
        <f>IF(A601="","",IF(A601=nper,J600+E601,MIN(J600+E601,IF(D601=D600,F600,IF($E$8="Acc Bi-Weekly",ROUND((-PMT(((1+D601/CP)^(CP/12))-1,(nper-A601+1)*12/26,J600))/2,2),IF($E$8="Acc Weekly",ROUND((-PMT(((1+D601/CP)^(CP/12))-1,(nper-A601+1)*12/52,J600))/4,2),ROUND(-PMT(((1+D601/CP)^(CP/periods_per_year))-1,nper-A601+1,J600),2)))))))</f>
        <v/>
      </c>
      <c r="G601" s="13" t="str">
        <f>IF(OR(A601="",A601&lt;$X$2),"",IF(J600&lt;=F601,0,IF(IF(AND(A601&gt;=$X$2,MOD(A601-$X$2,int)=0),$X$3,0)+F601&gt;=J600+E601,J600+E601-F601,IF(AND(A601&gt;=$X$2,MOD(A601-$X$2,int)=0),$X$3,0)+IF(IF(AND(A601&gt;=$X$2,MOD(A601-$X$2,int)=0),$X$3,0)+IF(MOD(A601-$X$6,periods_per_year)=0,$X$5,0)+F601&lt;J600+E601,IF(MOD(A601-$X$6,periods_per_year)=0,$X$5,0),J600+E601-IF(AND(A601&gt;=$X$2,MOD(A601-$X$2,int)=0),$X$3,0)-F601))))</f>
        <v/>
      </c>
      <c r="H601" s="14"/>
      <c r="I601" s="13" t="str">
        <f t="shared" si="68"/>
        <v/>
      </c>
      <c r="J601" s="13" t="str">
        <f t="shared" si="69"/>
        <v/>
      </c>
      <c r="M601" s="17" t="str">
        <f>IF(S600="","",IF(OR(M600&gt;=nper,ROUND(S600,2)&lt;=0),"",M600+1))</f>
        <v/>
      </c>
      <c r="N601" s="18" t="str">
        <f>IF(M601="","",IF(OR(periods_per_year=26,periods_per_year=52),IF(periods_per_year=26,IF(M601=1,fpdate,N600+14),IF(periods_per_year=52,IF(M601=1,fpdate,N600+7),"n/a")),IF(periods_per_year=24,DATE(YEAR(fpdate),MONTH(fpdate)+(M601-1)/2+IF(AND(DAY(fpdate)&gt;=15,MOD(M601,2)=0),1,0),IF(MOD(M601,2)=0,IF(DAY(fpdate)&gt;=15,DAY(fpdate)-14,DAY(fpdate)+14),DAY(fpdate))),IF(DAY(DATE(YEAR(fpdate),MONTH(fpdate)+M601-1,DAY(fpdate)))&lt;&gt;DAY(fpdate),DATE(YEAR(fpdate),MONTH(fpdate)+M601,0),DATE(YEAR(fpdate),MONTH(fpdate)+M601-1,DAY(fpdate))))))</f>
        <v/>
      </c>
      <c r="O601" s="19" t="str">
        <f>IF(M601="","",IF(variable,IF(M601&lt;MortgageCalculator!$I$18*periods_per_year,start_rate,IF(MortgageCalculator!$I$22&gt;=0,MIN(MortgageCalculator!$I$19,start_rate+MortgageCalculator!$I$22*ROUNDUP((M601-MortgageCalculator!$I$18*periods_per_year)/MortgageCalculator!$I$21,0)),MAX(MortgageCalculator!$I$20,start_rate+MortgageCalculator!$I$22*ROUNDUP((M601-MortgageCalculator!$I$18*periods_per_year)/MortgageCalculator!$I$21,0)))),start_rate))</f>
        <v/>
      </c>
      <c r="P601" s="20" t="str">
        <f>IF(M601="","",ROUND((((1+O601/CP)^(CP/periods_per_year))-1)*S600,2))</f>
        <v/>
      </c>
      <c r="Q601" s="20" t="str">
        <f>IF(M601="","",IF(M601=nper,S600+P601,MIN(S600+P601,IF(O601=O600,Q600,ROUND(-PMT(((1+O601/CP)^(CP/periods_per_year))-1,nper-M601+1,S600),2)))))</f>
        <v/>
      </c>
      <c r="R601" s="20" t="str">
        <f t="shared" si="70"/>
        <v/>
      </c>
      <c r="S601" s="20" t="str">
        <f t="shared" si="71"/>
        <v/>
      </c>
    </row>
    <row r="602" spans="1:19" x14ac:dyDescent="0.2">
      <c r="A602" s="10" t="str">
        <f t="shared" si="64"/>
        <v/>
      </c>
      <c r="B602" s="11" t="str">
        <f t="shared" si="65"/>
        <v/>
      </c>
      <c r="C602" s="15" t="str">
        <f t="shared" si="66"/>
        <v/>
      </c>
      <c r="D602" s="12" t="str">
        <f>IF(A602="","",IF(variable,IF(OR(A602=1,A602&lt;$I$18*periods_per_year),start_rate,MIN($I$19,IF(MOD(A602-1,$I$21)=0,MAX($I$20,D601+$I$22),D601))),start_rate))</f>
        <v/>
      </c>
      <c r="E602" s="13" t="str">
        <f t="shared" si="67"/>
        <v/>
      </c>
      <c r="F602" s="13" t="str">
        <f>IF(A602="","",IF(A602=nper,J601+E602,MIN(J601+E602,IF(D602=D601,F601,IF($E$8="Acc Bi-Weekly",ROUND((-PMT(((1+D602/CP)^(CP/12))-1,(nper-A602+1)*12/26,J601))/2,2),IF($E$8="Acc Weekly",ROUND((-PMT(((1+D602/CP)^(CP/12))-1,(nper-A602+1)*12/52,J601))/4,2),ROUND(-PMT(((1+D602/CP)^(CP/periods_per_year))-1,nper-A602+1,J601),2)))))))</f>
        <v/>
      </c>
      <c r="G602" s="13" t="str">
        <f>IF(OR(A602="",A602&lt;$X$2),"",IF(J601&lt;=F602,0,IF(IF(AND(A602&gt;=$X$2,MOD(A602-$X$2,int)=0),$X$3,0)+F602&gt;=J601+E602,J601+E602-F602,IF(AND(A602&gt;=$X$2,MOD(A602-$X$2,int)=0),$X$3,0)+IF(IF(AND(A602&gt;=$X$2,MOD(A602-$X$2,int)=0),$X$3,0)+IF(MOD(A602-$X$6,periods_per_year)=0,$X$5,0)+F602&lt;J601+E602,IF(MOD(A602-$X$6,periods_per_year)=0,$X$5,0),J601+E602-IF(AND(A602&gt;=$X$2,MOD(A602-$X$2,int)=0),$X$3,0)-F602))))</f>
        <v/>
      </c>
      <c r="H602" s="14"/>
      <c r="I602" s="13" t="str">
        <f t="shared" si="68"/>
        <v/>
      </c>
      <c r="J602" s="13" t="str">
        <f t="shared" si="69"/>
        <v/>
      </c>
      <c r="M602" s="17" t="str">
        <f>IF(S601="","",IF(OR(M601&gt;=nper,ROUND(S601,2)&lt;=0),"",M601+1))</f>
        <v/>
      </c>
      <c r="N602" s="18" t="str">
        <f>IF(M602="","",IF(OR(periods_per_year=26,periods_per_year=52),IF(periods_per_year=26,IF(M602=1,fpdate,N601+14),IF(periods_per_year=52,IF(M602=1,fpdate,N601+7),"n/a")),IF(periods_per_year=24,DATE(YEAR(fpdate),MONTH(fpdate)+(M602-1)/2+IF(AND(DAY(fpdate)&gt;=15,MOD(M602,2)=0),1,0),IF(MOD(M602,2)=0,IF(DAY(fpdate)&gt;=15,DAY(fpdate)-14,DAY(fpdate)+14),DAY(fpdate))),IF(DAY(DATE(YEAR(fpdate),MONTH(fpdate)+M602-1,DAY(fpdate)))&lt;&gt;DAY(fpdate),DATE(YEAR(fpdate),MONTH(fpdate)+M602,0),DATE(YEAR(fpdate),MONTH(fpdate)+M602-1,DAY(fpdate))))))</f>
        <v/>
      </c>
      <c r="O602" s="19" t="str">
        <f>IF(M602="","",IF(variable,IF(M602&lt;MortgageCalculator!$I$18*periods_per_year,start_rate,IF(MortgageCalculator!$I$22&gt;=0,MIN(MortgageCalculator!$I$19,start_rate+MortgageCalculator!$I$22*ROUNDUP((M602-MortgageCalculator!$I$18*periods_per_year)/MortgageCalculator!$I$21,0)),MAX(MortgageCalculator!$I$20,start_rate+MortgageCalculator!$I$22*ROUNDUP((M602-MortgageCalculator!$I$18*periods_per_year)/MortgageCalculator!$I$21,0)))),start_rate))</f>
        <v/>
      </c>
      <c r="P602" s="20" t="str">
        <f>IF(M602="","",ROUND((((1+O602/CP)^(CP/periods_per_year))-1)*S601,2))</f>
        <v/>
      </c>
      <c r="Q602" s="20" t="str">
        <f>IF(M602="","",IF(M602=nper,S601+P602,MIN(S601+P602,IF(O602=O601,Q601,ROUND(-PMT(((1+O602/CP)^(CP/periods_per_year))-1,nper-M602+1,S601),2)))))</f>
        <v/>
      </c>
      <c r="R602" s="20" t="str">
        <f t="shared" si="70"/>
        <v/>
      </c>
      <c r="S602" s="20" t="str">
        <f t="shared" si="71"/>
        <v/>
      </c>
    </row>
    <row r="603" spans="1:19" x14ac:dyDescent="0.2">
      <c r="A603" s="10" t="str">
        <f t="shared" si="64"/>
        <v/>
      </c>
      <c r="B603" s="11" t="str">
        <f t="shared" si="65"/>
        <v/>
      </c>
      <c r="C603" s="15" t="str">
        <f t="shared" si="66"/>
        <v/>
      </c>
      <c r="D603" s="12" t="str">
        <f>IF(A603="","",IF(variable,IF(OR(A603=1,A603&lt;$I$18*periods_per_year),start_rate,MIN($I$19,IF(MOD(A603-1,$I$21)=0,MAX($I$20,D602+$I$22),D602))),start_rate))</f>
        <v/>
      </c>
      <c r="E603" s="13" t="str">
        <f t="shared" si="67"/>
        <v/>
      </c>
      <c r="F603" s="13" t="str">
        <f>IF(A603="","",IF(A603=nper,J602+E603,MIN(J602+E603,IF(D603=D602,F602,IF($E$8="Acc Bi-Weekly",ROUND((-PMT(((1+D603/CP)^(CP/12))-1,(nper-A603+1)*12/26,J602))/2,2),IF($E$8="Acc Weekly",ROUND((-PMT(((1+D603/CP)^(CP/12))-1,(nper-A603+1)*12/52,J602))/4,2),ROUND(-PMT(((1+D603/CP)^(CP/periods_per_year))-1,nper-A603+1,J602),2)))))))</f>
        <v/>
      </c>
      <c r="G603" s="13" t="str">
        <f>IF(OR(A603="",A603&lt;$X$2),"",IF(J602&lt;=F603,0,IF(IF(AND(A603&gt;=$X$2,MOD(A603-$X$2,int)=0),$X$3,0)+F603&gt;=J602+E603,J602+E603-F603,IF(AND(A603&gt;=$X$2,MOD(A603-$X$2,int)=0),$X$3,0)+IF(IF(AND(A603&gt;=$X$2,MOD(A603-$X$2,int)=0),$X$3,0)+IF(MOD(A603-$X$6,periods_per_year)=0,$X$5,0)+F603&lt;J602+E603,IF(MOD(A603-$X$6,periods_per_year)=0,$X$5,0),J602+E603-IF(AND(A603&gt;=$X$2,MOD(A603-$X$2,int)=0),$X$3,0)-F603))))</f>
        <v/>
      </c>
      <c r="H603" s="14"/>
      <c r="I603" s="13" t="str">
        <f t="shared" si="68"/>
        <v/>
      </c>
      <c r="J603" s="13" t="str">
        <f t="shared" si="69"/>
        <v/>
      </c>
      <c r="M603" s="17" t="str">
        <f>IF(S602="","",IF(OR(M602&gt;=nper,ROUND(S602,2)&lt;=0),"",M602+1))</f>
        <v/>
      </c>
      <c r="N603" s="18" t="str">
        <f>IF(M603="","",IF(OR(periods_per_year=26,periods_per_year=52),IF(periods_per_year=26,IF(M603=1,fpdate,N602+14),IF(periods_per_year=52,IF(M603=1,fpdate,N602+7),"n/a")),IF(periods_per_year=24,DATE(YEAR(fpdate),MONTH(fpdate)+(M603-1)/2+IF(AND(DAY(fpdate)&gt;=15,MOD(M603,2)=0),1,0),IF(MOD(M603,2)=0,IF(DAY(fpdate)&gt;=15,DAY(fpdate)-14,DAY(fpdate)+14),DAY(fpdate))),IF(DAY(DATE(YEAR(fpdate),MONTH(fpdate)+M603-1,DAY(fpdate)))&lt;&gt;DAY(fpdate),DATE(YEAR(fpdate),MONTH(fpdate)+M603,0),DATE(YEAR(fpdate),MONTH(fpdate)+M603-1,DAY(fpdate))))))</f>
        <v/>
      </c>
      <c r="O603" s="19" t="str">
        <f>IF(M603="","",IF(variable,IF(M603&lt;MortgageCalculator!$I$18*periods_per_year,start_rate,IF(MortgageCalculator!$I$22&gt;=0,MIN(MortgageCalculator!$I$19,start_rate+MortgageCalculator!$I$22*ROUNDUP((M603-MortgageCalculator!$I$18*periods_per_year)/MortgageCalculator!$I$21,0)),MAX(MortgageCalculator!$I$20,start_rate+MortgageCalculator!$I$22*ROUNDUP((M603-MortgageCalculator!$I$18*periods_per_year)/MortgageCalculator!$I$21,0)))),start_rate))</f>
        <v/>
      </c>
      <c r="P603" s="20" t="str">
        <f>IF(M603="","",ROUND((((1+O603/CP)^(CP/periods_per_year))-1)*S602,2))</f>
        <v/>
      </c>
      <c r="Q603" s="20" t="str">
        <f>IF(M603="","",IF(M603=nper,S602+P603,MIN(S602+P603,IF(O603=O602,Q602,ROUND(-PMT(((1+O603/CP)^(CP/periods_per_year))-1,nper-M603+1,S602),2)))))</f>
        <v/>
      </c>
      <c r="R603" s="20" t="str">
        <f t="shared" si="70"/>
        <v/>
      </c>
      <c r="S603" s="20" t="str">
        <f t="shared" si="71"/>
        <v/>
      </c>
    </row>
    <row r="604" spans="1:19" x14ac:dyDescent="0.2">
      <c r="A604" s="10" t="str">
        <f t="shared" si="64"/>
        <v/>
      </c>
      <c r="B604" s="11" t="str">
        <f t="shared" si="65"/>
        <v/>
      </c>
      <c r="C604" s="15" t="str">
        <f t="shared" si="66"/>
        <v/>
      </c>
      <c r="D604" s="12" t="str">
        <f>IF(A604="","",IF(variable,IF(OR(A604=1,A604&lt;$I$18*periods_per_year),start_rate,MIN($I$19,IF(MOD(A604-1,$I$21)=0,MAX($I$20,D603+$I$22),D603))),start_rate))</f>
        <v/>
      </c>
      <c r="E604" s="13" t="str">
        <f t="shared" si="67"/>
        <v/>
      </c>
      <c r="F604" s="13" t="str">
        <f>IF(A604="","",IF(A604=nper,J603+E604,MIN(J603+E604,IF(D604=D603,F603,IF($E$8="Acc Bi-Weekly",ROUND((-PMT(((1+D604/CP)^(CP/12))-1,(nper-A604+1)*12/26,J603))/2,2),IF($E$8="Acc Weekly",ROUND((-PMT(((1+D604/CP)^(CP/12))-1,(nper-A604+1)*12/52,J603))/4,2),ROUND(-PMT(((1+D604/CP)^(CP/periods_per_year))-1,nper-A604+1,J603),2)))))))</f>
        <v/>
      </c>
      <c r="G604" s="13" t="str">
        <f>IF(OR(A604="",A604&lt;$X$2),"",IF(J603&lt;=F604,0,IF(IF(AND(A604&gt;=$X$2,MOD(A604-$X$2,int)=0),$X$3,0)+F604&gt;=J603+E604,J603+E604-F604,IF(AND(A604&gt;=$X$2,MOD(A604-$X$2,int)=0),$X$3,0)+IF(IF(AND(A604&gt;=$X$2,MOD(A604-$X$2,int)=0),$X$3,0)+IF(MOD(A604-$X$6,periods_per_year)=0,$X$5,0)+F604&lt;J603+E604,IF(MOD(A604-$X$6,periods_per_year)=0,$X$5,0),J603+E604-IF(AND(A604&gt;=$X$2,MOD(A604-$X$2,int)=0),$X$3,0)-F604))))</f>
        <v/>
      </c>
      <c r="H604" s="14"/>
      <c r="I604" s="13" t="str">
        <f t="shared" si="68"/>
        <v/>
      </c>
      <c r="J604" s="13" t="str">
        <f t="shared" si="69"/>
        <v/>
      </c>
      <c r="M604" s="17" t="str">
        <f>IF(S603="","",IF(OR(M603&gt;=nper,ROUND(S603,2)&lt;=0),"",M603+1))</f>
        <v/>
      </c>
      <c r="N604" s="18" t="str">
        <f>IF(M604="","",IF(OR(periods_per_year=26,periods_per_year=52),IF(periods_per_year=26,IF(M604=1,fpdate,N603+14),IF(periods_per_year=52,IF(M604=1,fpdate,N603+7),"n/a")),IF(periods_per_year=24,DATE(YEAR(fpdate),MONTH(fpdate)+(M604-1)/2+IF(AND(DAY(fpdate)&gt;=15,MOD(M604,2)=0),1,0),IF(MOD(M604,2)=0,IF(DAY(fpdate)&gt;=15,DAY(fpdate)-14,DAY(fpdate)+14),DAY(fpdate))),IF(DAY(DATE(YEAR(fpdate),MONTH(fpdate)+M604-1,DAY(fpdate)))&lt;&gt;DAY(fpdate),DATE(YEAR(fpdate),MONTH(fpdate)+M604,0),DATE(YEAR(fpdate),MONTH(fpdate)+M604-1,DAY(fpdate))))))</f>
        <v/>
      </c>
      <c r="O604" s="19" t="str">
        <f>IF(M604="","",IF(variable,IF(M604&lt;MortgageCalculator!$I$18*periods_per_year,start_rate,IF(MortgageCalculator!$I$22&gt;=0,MIN(MortgageCalculator!$I$19,start_rate+MortgageCalculator!$I$22*ROUNDUP((M604-MortgageCalculator!$I$18*periods_per_year)/MortgageCalculator!$I$21,0)),MAX(MortgageCalculator!$I$20,start_rate+MortgageCalculator!$I$22*ROUNDUP((M604-MortgageCalculator!$I$18*periods_per_year)/MortgageCalculator!$I$21,0)))),start_rate))</f>
        <v/>
      </c>
      <c r="P604" s="20" t="str">
        <f>IF(M604="","",ROUND((((1+O604/CP)^(CP/periods_per_year))-1)*S603,2))</f>
        <v/>
      </c>
      <c r="Q604" s="20" t="str">
        <f>IF(M604="","",IF(M604=nper,S603+P604,MIN(S603+P604,IF(O604=O603,Q603,ROUND(-PMT(((1+O604/CP)^(CP/periods_per_year))-1,nper-M604+1,S603),2)))))</f>
        <v/>
      </c>
      <c r="R604" s="20" t="str">
        <f t="shared" si="70"/>
        <v/>
      </c>
      <c r="S604" s="20" t="str">
        <f t="shared" si="71"/>
        <v/>
      </c>
    </row>
    <row r="605" spans="1:19" x14ac:dyDescent="0.2">
      <c r="A605" s="10" t="str">
        <f t="shared" si="64"/>
        <v/>
      </c>
      <c r="B605" s="11" t="str">
        <f t="shared" si="65"/>
        <v/>
      </c>
      <c r="C605" s="15" t="str">
        <f t="shared" si="66"/>
        <v/>
      </c>
      <c r="D605" s="12" t="str">
        <f>IF(A605="","",IF(variable,IF(OR(A605=1,A605&lt;$I$18*periods_per_year),start_rate,MIN($I$19,IF(MOD(A605-1,$I$21)=0,MAX($I$20,D604+$I$22),D604))),start_rate))</f>
        <v/>
      </c>
      <c r="E605" s="13" t="str">
        <f t="shared" si="67"/>
        <v/>
      </c>
      <c r="F605" s="13" t="str">
        <f>IF(A605="","",IF(A605=nper,J604+E605,MIN(J604+E605,IF(D605=D604,F604,IF($E$8="Acc Bi-Weekly",ROUND((-PMT(((1+D605/CP)^(CP/12))-1,(nper-A605+1)*12/26,J604))/2,2),IF($E$8="Acc Weekly",ROUND((-PMT(((1+D605/CP)^(CP/12))-1,(nper-A605+1)*12/52,J604))/4,2),ROUND(-PMT(((1+D605/CP)^(CP/periods_per_year))-1,nper-A605+1,J604),2)))))))</f>
        <v/>
      </c>
      <c r="G605" s="13" t="str">
        <f>IF(OR(A605="",A605&lt;$X$2),"",IF(J604&lt;=F605,0,IF(IF(AND(A605&gt;=$X$2,MOD(A605-$X$2,int)=0),$X$3,0)+F605&gt;=J604+E605,J604+E605-F605,IF(AND(A605&gt;=$X$2,MOD(A605-$X$2,int)=0),$X$3,0)+IF(IF(AND(A605&gt;=$X$2,MOD(A605-$X$2,int)=0),$X$3,0)+IF(MOD(A605-$X$6,periods_per_year)=0,$X$5,0)+F605&lt;J604+E605,IF(MOD(A605-$X$6,periods_per_year)=0,$X$5,0),J604+E605-IF(AND(A605&gt;=$X$2,MOD(A605-$X$2,int)=0),$X$3,0)-F605))))</f>
        <v/>
      </c>
      <c r="H605" s="14"/>
      <c r="I605" s="13" t="str">
        <f t="shared" si="68"/>
        <v/>
      </c>
      <c r="J605" s="13" t="str">
        <f t="shared" si="69"/>
        <v/>
      </c>
      <c r="M605" s="17" t="str">
        <f>IF(S604="","",IF(OR(M604&gt;=nper,ROUND(S604,2)&lt;=0),"",M604+1))</f>
        <v/>
      </c>
      <c r="N605" s="18" t="str">
        <f>IF(M605="","",IF(OR(periods_per_year=26,periods_per_year=52),IF(periods_per_year=26,IF(M605=1,fpdate,N604+14),IF(periods_per_year=52,IF(M605=1,fpdate,N604+7),"n/a")),IF(periods_per_year=24,DATE(YEAR(fpdate),MONTH(fpdate)+(M605-1)/2+IF(AND(DAY(fpdate)&gt;=15,MOD(M605,2)=0),1,0),IF(MOD(M605,2)=0,IF(DAY(fpdate)&gt;=15,DAY(fpdate)-14,DAY(fpdate)+14),DAY(fpdate))),IF(DAY(DATE(YEAR(fpdate),MONTH(fpdate)+M605-1,DAY(fpdate)))&lt;&gt;DAY(fpdate),DATE(YEAR(fpdate),MONTH(fpdate)+M605,0),DATE(YEAR(fpdate),MONTH(fpdate)+M605-1,DAY(fpdate))))))</f>
        <v/>
      </c>
      <c r="O605" s="19" t="str">
        <f>IF(M605="","",IF(variable,IF(M605&lt;MortgageCalculator!$I$18*periods_per_year,start_rate,IF(MortgageCalculator!$I$22&gt;=0,MIN(MortgageCalculator!$I$19,start_rate+MortgageCalculator!$I$22*ROUNDUP((M605-MortgageCalculator!$I$18*periods_per_year)/MortgageCalculator!$I$21,0)),MAX(MortgageCalculator!$I$20,start_rate+MortgageCalculator!$I$22*ROUNDUP((M605-MortgageCalculator!$I$18*periods_per_year)/MortgageCalculator!$I$21,0)))),start_rate))</f>
        <v/>
      </c>
      <c r="P605" s="20" t="str">
        <f>IF(M605="","",ROUND((((1+O605/CP)^(CP/periods_per_year))-1)*S604,2))</f>
        <v/>
      </c>
      <c r="Q605" s="20" t="str">
        <f>IF(M605="","",IF(M605=nper,S604+P605,MIN(S604+P605,IF(O605=O604,Q604,ROUND(-PMT(((1+O605/CP)^(CP/periods_per_year))-1,nper-M605+1,S604),2)))))</f>
        <v/>
      </c>
      <c r="R605" s="20" t="str">
        <f t="shared" si="70"/>
        <v/>
      </c>
      <c r="S605" s="20" t="str">
        <f t="shared" si="71"/>
        <v/>
      </c>
    </row>
    <row r="606" spans="1:19" x14ac:dyDescent="0.2">
      <c r="A606" s="10" t="str">
        <f t="shared" si="64"/>
        <v/>
      </c>
      <c r="B606" s="11" t="str">
        <f t="shared" si="65"/>
        <v/>
      </c>
      <c r="C606" s="15" t="str">
        <f t="shared" si="66"/>
        <v/>
      </c>
      <c r="D606" s="12" t="str">
        <f>IF(A606="","",IF(variable,IF(OR(A606=1,A606&lt;$I$18*periods_per_year),start_rate,MIN($I$19,IF(MOD(A606-1,$I$21)=0,MAX($I$20,D605+$I$22),D605))),start_rate))</f>
        <v/>
      </c>
      <c r="E606" s="13" t="str">
        <f t="shared" si="67"/>
        <v/>
      </c>
      <c r="F606" s="13" t="str">
        <f>IF(A606="","",IF(A606=nper,J605+E606,MIN(J605+E606,IF(D606=D605,F605,IF($E$8="Acc Bi-Weekly",ROUND((-PMT(((1+D606/CP)^(CP/12))-1,(nper-A606+1)*12/26,J605))/2,2),IF($E$8="Acc Weekly",ROUND((-PMT(((1+D606/CP)^(CP/12))-1,(nper-A606+1)*12/52,J605))/4,2),ROUND(-PMT(((1+D606/CP)^(CP/periods_per_year))-1,nper-A606+1,J605),2)))))))</f>
        <v/>
      </c>
      <c r="G606" s="13" t="str">
        <f>IF(OR(A606="",A606&lt;$X$2),"",IF(J605&lt;=F606,0,IF(IF(AND(A606&gt;=$X$2,MOD(A606-$X$2,int)=0),$X$3,0)+F606&gt;=J605+E606,J605+E606-F606,IF(AND(A606&gt;=$X$2,MOD(A606-$X$2,int)=0),$X$3,0)+IF(IF(AND(A606&gt;=$X$2,MOD(A606-$X$2,int)=0),$X$3,0)+IF(MOD(A606-$X$6,periods_per_year)=0,$X$5,0)+F606&lt;J605+E606,IF(MOD(A606-$X$6,periods_per_year)=0,$X$5,0),J605+E606-IF(AND(A606&gt;=$X$2,MOD(A606-$X$2,int)=0),$X$3,0)-F606))))</f>
        <v/>
      </c>
      <c r="H606" s="14"/>
      <c r="I606" s="13" t="str">
        <f t="shared" si="68"/>
        <v/>
      </c>
      <c r="J606" s="13" t="str">
        <f t="shared" si="69"/>
        <v/>
      </c>
      <c r="M606" s="17" t="str">
        <f>IF(S605="","",IF(OR(M605&gt;=nper,ROUND(S605,2)&lt;=0),"",M605+1))</f>
        <v/>
      </c>
      <c r="N606" s="18" t="str">
        <f>IF(M606="","",IF(OR(periods_per_year=26,periods_per_year=52),IF(periods_per_year=26,IF(M606=1,fpdate,N605+14),IF(periods_per_year=52,IF(M606=1,fpdate,N605+7),"n/a")),IF(periods_per_year=24,DATE(YEAR(fpdate),MONTH(fpdate)+(M606-1)/2+IF(AND(DAY(fpdate)&gt;=15,MOD(M606,2)=0),1,0),IF(MOD(M606,2)=0,IF(DAY(fpdate)&gt;=15,DAY(fpdate)-14,DAY(fpdate)+14),DAY(fpdate))),IF(DAY(DATE(YEAR(fpdate),MONTH(fpdate)+M606-1,DAY(fpdate)))&lt;&gt;DAY(fpdate),DATE(YEAR(fpdate),MONTH(fpdate)+M606,0),DATE(YEAR(fpdate),MONTH(fpdate)+M606-1,DAY(fpdate))))))</f>
        <v/>
      </c>
      <c r="O606" s="19" t="str">
        <f>IF(M606="","",IF(variable,IF(M606&lt;MortgageCalculator!$I$18*periods_per_year,start_rate,IF(MortgageCalculator!$I$22&gt;=0,MIN(MortgageCalculator!$I$19,start_rate+MortgageCalculator!$I$22*ROUNDUP((M606-MortgageCalculator!$I$18*periods_per_year)/MortgageCalculator!$I$21,0)),MAX(MortgageCalculator!$I$20,start_rate+MortgageCalculator!$I$22*ROUNDUP((M606-MortgageCalculator!$I$18*periods_per_year)/MortgageCalculator!$I$21,0)))),start_rate))</f>
        <v/>
      </c>
      <c r="P606" s="20" t="str">
        <f>IF(M606="","",ROUND((((1+O606/CP)^(CP/periods_per_year))-1)*S605,2))</f>
        <v/>
      </c>
      <c r="Q606" s="20" t="str">
        <f>IF(M606="","",IF(M606=nper,S605+P606,MIN(S605+P606,IF(O606=O605,Q605,ROUND(-PMT(((1+O606/CP)^(CP/periods_per_year))-1,nper-M606+1,S605),2)))))</f>
        <v/>
      </c>
      <c r="R606" s="20" t="str">
        <f t="shared" si="70"/>
        <v/>
      </c>
      <c r="S606" s="20" t="str">
        <f t="shared" si="71"/>
        <v/>
      </c>
    </row>
    <row r="607" spans="1:19" x14ac:dyDescent="0.2">
      <c r="A607" s="10" t="str">
        <f t="shared" si="64"/>
        <v/>
      </c>
      <c r="B607" s="11" t="str">
        <f t="shared" si="65"/>
        <v/>
      </c>
      <c r="C607" s="15" t="str">
        <f t="shared" si="66"/>
        <v/>
      </c>
      <c r="D607" s="12" t="str">
        <f>IF(A607="","",IF(variable,IF(OR(A607=1,A607&lt;$I$18*periods_per_year),start_rate,MIN($I$19,IF(MOD(A607-1,$I$21)=0,MAX($I$20,D606+$I$22),D606))),start_rate))</f>
        <v/>
      </c>
      <c r="E607" s="13" t="str">
        <f t="shared" si="67"/>
        <v/>
      </c>
      <c r="F607" s="13" t="str">
        <f>IF(A607="","",IF(A607=nper,J606+E607,MIN(J606+E607,IF(D607=D606,F606,IF($E$8="Acc Bi-Weekly",ROUND((-PMT(((1+D607/CP)^(CP/12))-1,(nper-A607+1)*12/26,J606))/2,2),IF($E$8="Acc Weekly",ROUND((-PMT(((1+D607/CP)^(CP/12))-1,(nper-A607+1)*12/52,J606))/4,2),ROUND(-PMT(((1+D607/CP)^(CP/periods_per_year))-1,nper-A607+1,J606),2)))))))</f>
        <v/>
      </c>
      <c r="G607" s="13" t="str">
        <f>IF(OR(A607="",A607&lt;$X$2),"",IF(J606&lt;=F607,0,IF(IF(AND(A607&gt;=$X$2,MOD(A607-$X$2,int)=0),$X$3,0)+F607&gt;=J606+E607,J606+E607-F607,IF(AND(A607&gt;=$X$2,MOD(A607-$X$2,int)=0),$X$3,0)+IF(IF(AND(A607&gt;=$X$2,MOD(A607-$X$2,int)=0),$X$3,0)+IF(MOD(A607-$X$6,periods_per_year)=0,$X$5,0)+F607&lt;J606+E607,IF(MOD(A607-$X$6,periods_per_year)=0,$X$5,0),J606+E607-IF(AND(A607&gt;=$X$2,MOD(A607-$X$2,int)=0),$X$3,0)-F607))))</f>
        <v/>
      </c>
      <c r="H607" s="14"/>
      <c r="I607" s="13" t="str">
        <f t="shared" si="68"/>
        <v/>
      </c>
      <c r="J607" s="13" t="str">
        <f t="shared" si="69"/>
        <v/>
      </c>
      <c r="M607" s="17" t="str">
        <f>IF(S606="","",IF(OR(M606&gt;=nper,ROUND(S606,2)&lt;=0),"",M606+1))</f>
        <v/>
      </c>
      <c r="N607" s="18" t="str">
        <f>IF(M607="","",IF(OR(periods_per_year=26,periods_per_year=52),IF(periods_per_year=26,IF(M607=1,fpdate,N606+14),IF(periods_per_year=52,IF(M607=1,fpdate,N606+7),"n/a")),IF(periods_per_year=24,DATE(YEAR(fpdate),MONTH(fpdate)+(M607-1)/2+IF(AND(DAY(fpdate)&gt;=15,MOD(M607,2)=0),1,0),IF(MOD(M607,2)=0,IF(DAY(fpdate)&gt;=15,DAY(fpdate)-14,DAY(fpdate)+14),DAY(fpdate))),IF(DAY(DATE(YEAR(fpdate),MONTH(fpdate)+M607-1,DAY(fpdate)))&lt;&gt;DAY(fpdate),DATE(YEAR(fpdate),MONTH(fpdate)+M607,0),DATE(YEAR(fpdate),MONTH(fpdate)+M607-1,DAY(fpdate))))))</f>
        <v/>
      </c>
      <c r="O607" s="19" t="str">
        <f>IF(M607="","",IF(variable,IF(M607&lt;MortgageCalculator!$I$18*periods_per_year,start_rate,IF(MortgageCalculator!$I$22&gt;=0,MIN(MortgageCalculator!$I$19,start_rate+MortgageCalculator!$I$22*ROUNDUP((M607-MortgageCalculator!$I$18*periods_per_year)/MortgageCalculator!$I$21,0)),MAX(MortgageCalculator!$I$20,start_rate+MortgageCalculator!$I$22*ROUNDUP((M607-MortgageCalculator!$I$18*periods_per_year)/MortgageCalculator!$I$21,0)))),start_rate))</f>
        <v/>
      </c>
      <c r="P607" s="20" t="str">
        <f>IF(M607="","",ROUND((((1+O607/CP)^(CP/periods_per_year))-1)*S606,2))</f>
        <v/>
      </c>
      <c r="Q607" s="20" t="str">
        <f>IF(M607="","",IF(M607=nper,S606+P607,MIN(S606+P607,IF(O607=O606,Q606,ROUND(-PMT(((1+O607/CP)^(CP/periods_per_year))-1,nper-M607+1,S606),2)))))</f>
        <v/>
      </c>
      <c r="R607" s="20" t="str">
        <f t="shared" si="70"/>
        <v/>
      </c>
      <c r="S607" s="20" t="str">
        <f t="shared" si="71"/>
        <v/>
      </c>
    </row>
    <row r="608" spans="1:19" x14ac:dyDescent="0.2">
      <c r="A608" s="10" t="str">
        <f t="shared" si="64"/>
        <v/>
      </c>
      <c r="B608" s="11" t="str">
        <f t="shared" si="65"/>
        <v/>
      </c>
      <c r="C608" s="15" t="str">
        <f t="shared" si="66"/>
        <v/>
      </c>
      <c r="D608" s="12" t="str">
        <f>IF(A608="","",IF(variable,IF(OR(A608=1,A608&lt;$I$18*periods_per_year),start_rate,MIN($I$19,IF(MOD(A608-1,$I$21)=0,MAX($I$20,D607+$I$22),D607))),start_rate))</f>
        <v/>
      </c>
      <c r="E608" s="13" t="str">
        <f t="shared" si="67"/>
        <v/>
      </c>
      <c r="F608" s="13" t="str">
        <f>IF(A608="","",IF(A608=nper,J607+E608,MIN(J607+E608,IF(D608=D607,F607,IF($E$8="Acc Bi-Weekly",ROUND((-PMT(((1+D608/CP)^(CP/12))-1,(nper-A608+1)*12/26,J607))/2,2),IF($E$8="Acc Weekly",ROUND((-PMT(((1+D608/CP)^(CP/12))-1,(nper-A608+1)*12/52,J607))/4,2),ROUND(-PMT(((1+D608/CP)^(CP/periods_per_year))-1,nper-A608+1,J607),2)))))))</f>
        <v/>
      </c>
      <c r="G608" s="13" t="str">
        <f>IF(OR(A608="",A608&lt;$X$2),"",IF(J607&lt;=F608,0,IF(IF(AND(A608&gt;=$X$2,MOD(A608-$X$2,int)=0),$X$3,0)+F608&gt;=J607+E608,J607+E608-F608,IF(AND(A608&gt;=$X$2,MOD(A608-$X$2,int)=0),$X$3,0)+IF(IF(AND(A608&gt;=$X$2,MOD(A608-$X$2,int)=0),$X$3,0)+IF(MOD(A608-$X$6,periods_per_year)=0,$X$5,0)+F608&lt;J607+E608,IF(MOD(A608-$X$6,periods_per_year)=0,$X$5,0),J607+E608-IF(AND(A608&gt;=$X$2,MOD(A608-$X$2,int)=0),$X$3,0)-F608))))</f>
        <v/>
      </c>
      <c r="H608" s="14"/>
      <c r="I608" s="13" t="str">
        <f t="shared" si="68"/>
        <v/>
      </c>
      <c r="J608" s="13" t="str">
        <f t="shared" si="69"/>
        <v/>
      </c>
      <c r="M608" s="17" t="str">
        <f>IF(S607="","",IF(OR(M607&gt;=nper,ROUND(S607,2)&lt;=0),"",M607+1))</f>
        <v/>
      </c>
      <c r="N608" s="18" t="str">
        <f>IF(M608="","",IF(OR(periods_per_year=26,periods_per_year=52),IF(periods_per_year=26,IF(M608=1,fpdate,N607+14),IF(periods_per_year=52,IF(M608=1,fpdate,N607+7),"n/a")),IF(periods_per_year=24,DATE(YEAR(fpdate),MONTH(fpdate)+(M608-1)/2+IF(AND(DAY(fpdate)&gt;=15,MOD(M608,2)=0),1,0),IF(MOD(M608,2)=0,IF(DAY(fpdate)&gt;=15,DAY(fpdate)-14,DAY(fpdate)+14),DAY(fpdate))),IF(DAY(DATE(YEAR(fpdate),MONTH(fpdate)+M608-1,DAY(fpdate)))&lt;&gt;DAY(fpdate),DATE(YEAR(fpdate),MONTH(fpdate)+M608,0),DATE(YEAR(fpdate),MONTH(fpdate)+M608-1,DAY(fpdate))))))</f>
        <v/>
      </c>
      <c r="O608" s="19" t="str">
        <f>IF(M608="","",IF(variable,IF(M608&lt;MortgageCalculator!$I$18*periods_per_year,start_rate,IF(MortgageCalculator!$I$22&gt;=0,MIN(MortgageCalculator!$I$19,start_rate+MortgageCalculator!$I$22*ROUNDUP((M608-MortgageCalculator!$I$18*periods_per_year)/MortgageCalculator!$I$21,0)),MAX(MortgageCalculator!$I$20,start_rate+MortgageCalculator!$I$22*ROUNDUP((M608-MortgageCalculator!$I$18*periods_per_year)/MortgageCalculator!$I$21,0)))),start_rate))</f>
        <v/>
      </c>
      <c r="P608" s="20" t="str">
        <f>IF(M608="","",ROUND((((1+O608/CP)^(CP/periods_per_year))-1)*S607,2))</f>
        <v/>
      </c>
      <c r="Q608" s="20" t="str">
        <f>IF(M608="","",IF(M608=nper,S607+P608,MIN(S607+P608,IF(O608=O607,Q607,ROUND(-PMT(((1+O608/CP)^(CP/periods_per_year))-1,nper-M608+1,S607),2)))))</f>
        <v/>
      </c>
      <c r="R608" s="20" t="str">
        <f t="shared" si="70"/>
        <v/>
      </c>
      <c r="S608" s="20" t="str">
        <f t="shared" si="71"/>
        <v/>
      </c>
    </row>
    <row r="609" spans="1:19" x14ac:dyDescent="0.2">
      <c r="A609" s="10" t="str">
        <f t="shared" si="64"/>
        <v/>
      </c>
      <c r="B609" s="11" t="str">
        <f t="shared" si="65"/>
        <v/>
      </c>
      <c r="C609" s="15" t="str">
        <f t="shared" si="66"/>
        <v/>
      </c>
      <c r="D609" s="12" t="str">
        <f>IF(A609="","",IF(variable,IF(OR(A609=1,A609&lt;$I$18*periods_per_year),start_rate,MIN($I$19,IF(MOD(A609-1,$I$21)=0,MAX($I$20,D608+$I$22),D608))),start_rate))</f>
        <v/>
      </c>
      <c r="E609" s="13" t="str">
        <f t="shared" si="67"/>
        <v/>
      </c>
      <c r="F609" s="13" t="str">
        <f>IF(A609="","",IF(A609=nper,J608+E609,MIN(J608+E609,IF(D609=D608,F608,IF($E$8="Acc Bi-Weekly",ROUND((-PMT(((1+D609/CP)^(CP/12))-1,(nper-A609+1)*12/26,J608))/2,2),IF($E$8="Acc Weekly",ROUND((-PMT(((1+D609/CP)^(CP/12))-1,(nper-A609+1)*12/52,J608))/4,2),ROUND(-PMT(((1+D609/CP)^(CP/periods_per_year))-1,nper-A609+1,J608),2)))))))</f>
        <v/>
      </c>
      <c r="G609" s="13" t="str">
        <f>IF(OR(A609="",A609&lt;$X$2),"",IF(J608&lt;=F609,0,IF(IF(AND(A609&gt;=$X$2,MOD(A609-$X$2,int)=0),$X$3,0)+F609&gt;=J608+E609,J608+E609-F609,IF(AND(A609&gt;=$X$2,MOD(A609-$X$2,int)=0),$X$3,0)+IF(IF(AND(A609&gt;=$X$2,MOD(A609-$X$2,int)=0),$X$3,0)+IF(MOD(A609-$X$6,periods_per_year)=0,$X$5,0)+F609&lt;J608+E609,IF(MOD(A609-$X$6,periods_per_year)=0,$X$5,0),J608+E609-IF(AND(A609&gt;=$X$2,MOD(A609-$X$2,int)=0),$X$3,0)-F609))))</f>
        <v/>
      </c>
      <c r="H609" s="14"/>
      <c r="I609" s="13" t="str">
        <f t="shared" si="68"/>
        <v/>
      </c>
      <c r="J609" s="13" t="str">
        <f t="shared" si="69"/>
        <v/>
      </c>
      <c r="M609" s="17" t="str">
        <f>IF(S608="","",IF(OR(M608&gt;=nper,ROUND(S608,2)&lt;=0),"",M608+1))</f>
        <v/>
      </c>
      <c r="N609" s="18" t="str">
        <f>IF(M609="","",IF(OR(periods_per_year=26,periods_per_year=52),IF(periods_per_year=26,IF(M609=1,fpdate,N608+14),IF(periods_per_year=52,IF(M609=1,fpdate,N608+7),"n/a")),IF(periods_per_year=24,DATE(YEAR(fpdate),MONTH(fpdate)+(M609-1)/2+IF(AND(DAY(fpdate)&gt;=15,MOD(M609,2)=0),1,0),IF(MOD(M609,2)=0,IF(DAY(fpdate)&gt;=15,DAY(fpdate)-14,DAY(fpdate)+14),DAY(fpdate))),IF(DAY(DATE(YEAR(fpdate),MONTH(fpdate)+M609-1,DAY(fpdate)))&lt;&gt;DAY(fpdate),DATE(YEAR(fpdate),MONTH(fpdate)+M609,0),DATE(YEAR(fpdate),MONTH(fpdate)+M609-1,DAY(fpdate))))))</f>
        <v/>
      </c>
      <c r="O609" s="19" t="str">
        <f>IF(M609="","",IF(variable,IF(M609&lt;MortgageCalculator!$I$18*periods_per_year,start_rate,IF(MortgageCalculator!$I$22&gt;=0,MIN(MortgageCalculator!$I$19,start_rate+MortgageCalculator!$I$22*ROUNDUP((M609-MortgageCalculator!$I$18*periods_per_year)/MortgageCalculator!$I$21,0)),MAX(MortgageCalculator!$I$20,start_rate+MortgageCalculator!$I$22*ROUNDUP((M609-MortgageCalculator!$I$18*periods_per_year)/MortgageCalculator!$I$21,0)))),start_rate))</f>
        <v/>
      </c>
      <c r="P609" s="20" t="str">
        <f>IF(M609="","",ROUND((((1+O609/CP)^(CP/periods_per_year))-1)*S608,2))</f>
        <v/>
      </c>
      <c r="Q609" s="20" t="str">
        <f>IF(M609="","",IF(M609=nper,S608+P609,MIN(S608+P609,IF(O609=O608,Q608,ROUND(-PMT(((1+O609/CP)^(CP/periods_per_year))-1,nper-M609+1,S608),2)))))</f>
        <v/>
      </c>
      <c r="R609" s="20" t="str">
        <f t="shared" si="70"/>
        <v/>
      </c>
      <c r="S609" s="20" t="str">
        <f t="shared" si="71"/>
        <v/>
      </c>
    </row>
    <row r="610" spans="1:19" x14ac:dyDescent="0.2">
      <c r="A610" s="10" t="str">
        <f t="shared" si="64"/>
        <v/>
      </c>
      <c r="B610" s="11" t="str">
        <f t="shared" si="65"/>
        <v/>
      </c>
      <c r="C610" s="15" t="str">
        <f t="shared" si="66"/>
        <v/>
      </c>
      <c r="D610" s="12" t="str">
        <f>IF(A610="","",IF(variable,IF(OR(A610=1,A610&lt;$I$18*periods_per_year),start_rate,MIN($I$19,IF(MOD(A610-1,$I$21)=0,MAX($I$20,D609+$I$22),D609))),start_rate))</f>
        <v/>
      </c>
      <c r="E610" s="13" t="str">
        <f t="shared" si="67"/>
        <v/>
      </c>
      <c r="F610" s="13" t="str">
        <f>IF(A610="","",IF(A610=nper,J609+E610,MIN(J609+E610,IF(D610=D609,F609,IF($E$8="Acc Bi-Weekly",ROUND((-PMT(((1+D610/CP)^(CP/12))-1,(nper-A610+1)*12/26,J609))/2,2),IF($E$8="Acc Weekly",ROUND((-PMT(((1+D610/CP)^(CP/12))-1,(nper-A610+1)*12/52,J609))/4,2),ROUND(-PMT(((1+D610/CP)^(CP/periods_per_year))-1,nper-A610+1,J609),2)))))))</f>
        <v/>
      </c>
      <c r="G610" s="13" t="str">
        <f>IF(OR(A610="",A610&lt;$X$2),"",IF(J609&lt;=F610,0,IF(IF(AND(A610&gt;=$X$2,MOD(A610-$X$2,int)=0),$X$3,0)+F610&gt;=J609+E610,J609+E610-F610,IF(AND(A610&gt;=$X$2,MOD(A610-$X$2,int)=0),$X$3,0)+IF(IF(AND(A610&gt;=$X$2,MOD(A610-$X$2,int)=0),$X$3,0)+IF(MOD(A610-$X$6,periods_per_year)=0,$X$5,0)+F610&lt;J609+E610,IF(MOD(A610-$X$6,periods_per_year)=0,$X$5,0),J609+E610-IF(AND(A610&gt;=$X$2,MOD(A610-$X$2,int)=0),$X$3,0)-F610))))</f>
        <v/>
      </c>
      <c r="H610" s="14"/>
      <c r="I610" s="13" t="str">
        <f t="shared" si="68"/>
        <v/>
      </c>
      <c r="J610" s="13" t="str">
        <f t="shared" si="69"/>
        <v/>
      </c>
      <c r="M610" s="17" t="str">
        <f>IF(S609="","",IF(OR(M609&gt;=nper,ROUND(S609,2)&lt;=0),"",M609+1))</f>
        <v/>
      </c>
      <c r="N610" s="18" t="str">
        <f>IF(M610="","",IF(OR(periods_per_year=26,periods_per_year=52),IF(periods_per_year=26,IF(M610=1,fpdate,N609+14),IF(periods_per_year=52,IF(M610=1,fpdate,N609+7),"n/a")),IF(periods_per_year=24,DATE(YEAR(fpdate),MONTH(fpdate)+(M610-1)/2+IF(AND(DAY(fpdate)&gt;=15,MOD(M610,2)=0),1,0),IF(MOD(M610,2)=0,IF(DAY(fpdate)&gt;=15,DAY(fpdate)-14,DAY(fpdate)+14),DAY(fpdate))),IF(DAY(DATE(YEAR(fpdate),MONTH(fpdate)+M610-1,DAY(fpdate)))&lt;&gt;DAY(fpdate),DATE(YEAR(fpdate),MONTH(fpdate)+M610,0),DATE(YEAR(fpdate),MONTH(fpdate)+M610-1,DAY(fpdate))))))</f>
        <v/>
      </c>
      <c r="O610" s="19" t="str">
        <f>IF(M610="","",IF(variable,IF(M610&lt;MortgageCalculator!$I$18*periods_per_year,start_rate,IF(MortgageCalculator!$I$22&gt;=0,MIN(MortgageCalculator!$I$19,start_rate+MortgageCalculator!$I$22*ROUNDUP((M610-MortgageCalculator!$I$18*periods_per_year)/MortgageCalculator!$I$21,0)),MAX(MortgageCalculator!$I$20,start_rate+MortgageCalculator!$I$22*ROUNDUP((M610-MortgageCalculator!$I$18*periods_per_year)/MortgageCalculator!$I$21,0)))),start_rate))</f>
        <v/>
      </c>
      <c r="P610" s="20" t="str">
        <f>IF(M610="","",ROUND((((1+O610/CP)^(CP/periods_per_year))-1)*S609,2))</f>
        <v/>
      </c>
      <c r="Q610" s="20" t="str">
        <f>IF(M610="","",IF(M610=nper,S609+P610,MIN(S609+P610,IF(O610=O609,Q609,ROUND(-PMT(((1+O610/CP)^(CP/periods_per_year))-1,nper-M610+1,S609),2)))))</f>
        <v/>
      </c>
      <c r="R610" s="20" t="str">
        <f t="shared" si="70"/>
        <v/>
      </c>
      <c r="S610" s="20" t="str">
        <f t="shared" si="71"/>
        <v/>
      </c>
    </row>
    <row r="611" spans="1:19" x14ac:dyDescent="0.2">
      <c r="A611" s="10" t="str">
        <f t="shared" si="64"/>
        <v/>
      </c>
      <c r="B611" s="11" t="str">
        <f t="shared" si="65"/>
        <v/>
      </c>
      <c r="C611" s="15" t="str">
        <f t="shared" si="66"/>
        <v/>
      </c>
      <c r="D611" s="12" t="str">
        <f>IF(A611="","",IF(variable,IF(OR(A611=1,A611&lt;$I$18*periods_per_year),start_rate,MIN($I$19,IF(MOD(A611-1,$I$21)=0,MAX($I$20,D610+$I$22),D610))),start_rate))</f>
        <v/>
      </c>
      <c r="E611" s="13" t="str">
        <f t="shared" si="67"/>
        <v/>
      </c>
      <c r="F611" s="13" t="str">
        <f>IF(A611="","",IF(A611=nper,J610+E611,MIN(J610+E611,IF(D611=D610,F610,IF($E$8="Acc Bi-Weekly",ROUND((-PMT(((1+D611/CP)^(CP/12))-1,(nper-A611+1)*12/26,J610))/2,2),IF($E$8="Acc Weekly",ROUND((-PMT(((1+D611/CP)^(CP/12))-1,(nper-A611+1)*12/52,J610))/4,2),ROUND(-PMT(((1+D611/CP)^(CP/periods_per_year))-1,nper-A611+1,J610),2)))))))</f>
        <v/>
      </c>
      <c r="G611" s="13" t="str">
        <f>IF(OR(A611="",A611&lt;$X$2),"",IF(J610&lt;=F611,0,IF(IF(AND(A611&gt;=$X$2,MOD(A611-$X$2,int)=0),$X$3,0)+F611&gt;=J610+E611,J610+E611-F611,IF(AND(A611&gt;=$X$2,MOD(A611-$X$2,int)=0),$X$3,0)+IF(IF(AND(A611&gt;=$X$2,MOD(A611-$X$2,int)=0),$X$3,0)+IF(MOD(A611-$X$6,periods_per_year)=0,$X$5,0)+F611&lt;J610+E611,IF(MOD(A611-$X$6,periods_per_year)=0,$X$5,0),J610+E611-IF(AND(A611&gt;=$X$2,MOD(A611-$X$2,int)=0),$X$3,0)-F611))))</f>
        <v/>
      </c>
      <c r="H611" s="14"/>
      <c r="I611" s="13" t="str">
        <f t="shared" si="68"/>
        <v/>
      </c>
      <c r="J611" s="13" t="str">
        <f t="shared" si="69"/>
        <v/>
      </c>
      <c r="M611" s="17" t="str">
        <f>IF(S610="","",IF(OR(M610&gt;=nper,ROUND(S610,2)&lt;=0),"",M610+1))</f>
        <v/>
      </c>
      <c r="N611" s="18" t="str">
        <f>IF(M611="","",IF(OR(periods_per_year=26,periods_per_year=52),IF(periods_per_year=26,IF(M611=1,fpdate,N610+14),IF(periods_per_year=52,IF(M611=1,fpdate,N610+7),"n/a")),IF(periods_per_year=24,DATE(YEAR(fpdate),MONTH(fpdate)+(M611-1)/2+IF(AND(DAY(fpdate)&gt;=15,MOD(M611,2)=0),1,0),IF(MOD(M611,2)=0,IF(DAY(fpdate)&gt;=15,DAY(fpdate)-14,DAY(fpdate)+14),DAY(fpdate))),IF(DAY(DATE(YEAR(fpdate),MONTH(fpdate)+M611-1,DAY(fpdate)))&lt;&gt;DAY(fpdate),DATE(YEAR(fpdate),MONTH(fpdate)+M611,0),DATE(YEAR(fpdate),MONTH(fpdate)+M611-1,DAY(fpdate))))))</f>
        <v/>
      </c>
      <c r="O611" s="19" t="str">
        <f>IF(M611="","",IF(variable,IF(M611&lt;MortgageCalculator!$I$18*periods_per_year,start_rate,IF(MortgageCalculator!$I$22&gt;=0,MIN(MortgageCalculator!$I$19,start_rate+MortgageCalculator!$I$22*ROUNDUP((M611-MortgageCalculator!$I$18*periods_per_year)/MortgageCalculator!$I$21,0)),MAX(MortgageCalculator!$I$20,start_rate+MortgageCalculator!$I$22*ROUNDUP((M611-MortgageCalculator!$I$18*periods_per_year)/MortgageCalculator!$I$21,0)))),start_rate))</f>
        <v/>
      </c>
      <c r="P611" s="20" t="str">
        <f>IF(M611="","",ROUND((((1+O611/CP)^(CP/periods_per_year))-1)*S610,2))</f>
        <v/>
      </c>
      <c r="Q611" s="20" t="str">
        <f>IF(M611="","",IF(M611=nper,S610+P611,MIN(S610+P611,IF(O611=O610,Q610,ROUND(-PMT(((1+O611/CP)^(CP/periods_per_year))-1,nper-M611+1,S610),2)))))</f>
        <v/>
      </c>
      <c r="R611" s="20" t="str">
        <f t="shared" si="70"/>
        <v/>
      </c>
      <c r="S611" s="20" t="str">
        <f t="shared" si="71"/>
        <v/>
      </c>
    </row>
    <row r="612" spans="1:19" x14ac:dyDescent="0.2">
      <c r="A612" s="10" t="str">
        <f t="shared" si="64"/>
        <v/>
      </c>
      <c r="B612" s="11" t="str">
        <f t="shared" si="65"/>
        <v/>
      </c>
      <c r="C612" s="15" t="str">
        <f t="shared" si="66"/>
        <v/>
      </c>
      <c r="D612" s="12" t="str">
        <f>IF(A612="","",IF(variable,IF(OR(A612=1,A612&lt;$I$18*periods_per_year),start_rate,MIN($I$19,IF(MOD(A612-1,$I$21)=0,MAX($I$20,D611+$I$22),D611))),start_rate))</f>
        <v/>
      </c>
      <c r="E612" s="13" t="str">
        <f t="shared" si="67"/>
        <v/>
      </c>
      <c r="F612" s="13" t="str">
        <f>IF(A612="","",IF(A612=nper,J611+E612,MIN(J611+E612,IF(D612=D611,F611,IF($E$8="Acc Bi-Weekly",ROUND((-PMT(((1+D612/CP)^(CP/12))-1,(nper-A612+1)*12/26,J611))/2,2),IF($E$8="Acc Weekly",ROUND((-PMT(((1+D612/CP)^(CP/12))-1,(nper-A612+1)*12/52,J611))/4,2),ROUND(-PMT(((1+D612/CP)^(CP/periods_per_year))-1,nper-A612+1,J611),2)))))))</f>
        <v/>
      </c>
      <c r="G612" s="13" t="str">
        <f>IF(OR(A612="",A612&lt;$X$2),"",IF(J611&lt;=F612,0,IF(IF(AND(A612&gt;=$X$2,MOD(A612-$X$2,int)=0),$X$3,0)+F612&gt;=J611+E612,J611+E612-F612,IF(AND(A612&gt;=$X$2,MOD(A612-$X$2,int)=0),$X$3,0)+IF(IF(AND(A612&gt;=$X$2,MOD(A612-$X$2,int)=0),$X$3,0)+IF(MOD(A612-$X$6,periods_per_year)=0,$X$5,0)+F612&lt;J611+E612,IF(MOD(A612-$X$6,periods_per_year)=0,$X$5,0),J611+E612-IF(AND(A612&gt;=$X$2,MOD(A612-$X$2,int)=0),$X$3,0)-F612))))</f>
        <v/>
      </c>
      <c r="H612" s="14"/>
      <c r="I612" s="13" t="str">
        <f t="shared" si="68"/>
        <v/>
      </c>
      <c r="J612" s="13" t="str">
        <f t="shared" si="69"/>
        <v/>
      </c>
      <c r="M612" s="17" t="str">
        <f>IF(S611="","",IF(OR(M611&gt;=nper,ROUND(S611,2)&lt;=0),"",M611+1))</f>
        <v/>
      </c>
      <c r="N612" s="18" t="str">
        <f>IF(M612="","",IF(OR(periods_per_year=26,periods_per_year=52),IF(periods_per_year=26,IF(M612=1,fpdate,N611+14),IF(periods_per_year=52,IF(M612=1,fpdate,N611+7),"n/a")),IF(periods_per_year=24,DATE(YEAR(fpdate),MONTH(fpdate)+(M612-1)/2+IF(AND(DAY(fpdate)&gt;=15,MOD(M612,2)=0),1,0),IF(MOD(M612,2)=0,IF(DAY(fpdate)&gt;=15,DAY(fpdate)-14,DAY(fpdate)+14),DAY(fpdate))),IF(DAY(DATE(YEAR(fpdate),MONTH(fpdate)+M612-1,DAY(fpdate)))&lt;&gt;DAY(fpdate),DATE(YEAR(fpdate),MONTH(fpdate)+M612,0),DATE(YEAR(fpdate),MONTH(fpdate)+M612-1,DAY(fpdate))))))</f>
        <v/>
      </c>
      <c r="O612" s="19" t="str">
        <f>IF(M612="","",IF(variable,IF(M612&lt;MortgageCalculator!$I$18*periods_per_year,start_rate,IF(MortgageCalculator!$I$22&gt;=0,MIN(MortgageCalculator!$I$19,start_rate+MortgageCalculator!$I$22*ROUNDUP((M612-MortgageCalculator!$I$18*periods_per_year)/MortgageCalculator!$I$21,0)),MAX(MortgageCalculator!$I$20,start_rate+MortgageCalculator!$I$22*ROUNDUP((M612-MortgageCalculator!$I$18*periods_per_year)/MortgageCalculator!$I$21,0)))),start_rate))</f>
        <v/>
      </c>
      <c r="P612" s="20" t="str">
        <f>IF(M612="","",ROUND((((1+O612/CP)^(CP/periods_per_year))-1)*S611,2))</f>
        <v/>
      </c>
      <c r="Q612" s="20" t="str">
        <f>IF(M612="","",IF(M612=nper,S611+P612,MIN(S611+P612,IF(O612=O611,Q611,ROUND(-PMT(((1+O612/CP)^(CP/periods_per_year))-1,nper-M612+1,S611),2)))))</f>
        <v/>
      </c>
      <c r="R612" s="20" t="str">
        <f t="shared" si="70"/>
        <v/>
      </c>
      <c r="S612" s="20" t="str">
        <f t="shared" si="71"/>
        <v/>
      </c>
    </row>
    <row r="613" spans="1:19" x14ac:dyDescent="0.2">
      <c r="A613" s="10" t="str">
        <f t="shared" si="64"/>
        <v/>
      </c>
      <c r="B613" s="11" t="str">
        <f t="shared" si="65"/>
        <v/>
      </c>
      <c r="C613" s="15" t="str">
        <f t="shared" si="66"/>
        <v/>
      </c>
      <c r="D613" s="12" t="str">
        <f>IF(A613="","",IF(variable,IF(OR(A613=1,A613&lt;$I$18*periods_per_year),start_rate,MIN($I$19,IF(MOD(A613-1,$I$21)=0,MAX($I$20,D612+$I$22),D612))),start_rate))</f>
        <v/>
      </c>
      <c r="E613" s="13" t="str">
        <f t="shared" si="67"/>
        <v/>
      </c>
      <c r="F613" s="13" t="str">
        <f>IF(A613="","",IF(A613=nper,J612+E613,MIN(J612+E613,IF(D613=D612,F612,IF($E$8="Acc Bi-Weekly",ROUND((-PMT(((1+D613/CP)^(CP/12))-1,(nper-A613+1)*12/26,J612))/2,2),IF($E$8="Acc Weekly",ROUND((-PMT(((1+D613/CP)^(CP/12))-1,(nper-A613+1)*12/52,J612))/4,2),ROUND(-PMT(((1+D613/CP)^(CP/periods_per_year))-1,nper-A613+1,J612),2)))))))</f>
        <v/>
      </c>
      <c r="G613" s="13" t="str">
        <f>IF(OR(A613="",A613&lt;$X$2),"",IF(J612&lt;=F613,0,IF(IF(AND(A613&gt;=$X$2,MOD(A613-$X$2,int)=0),$X$3,0)+F613&gt;=J612+E613,J612+E613-F613,IF(AND(A613&gt;=$X$2,MOD(A613-$X$2,int)=0),$X$3,0)+IF(IF(AND(A613&gt;=$X$2,MOD(A613-$X$2,int)=0),$X$3,0)+IF(MOD(A613-$X$6,periods_per_year)=0,$X$5,0)+F613&lt;J612+E613,IF(MOD(A613-$X$6,periods_per_year)=0,$X$5,0),J612+E613-IF(AND(A613&gt;=$X$2,MOD(A613-$X$2,int)=0),$X$3,0)-F613))))</f>
        <v/>
      </c>
      <c r="H613" s="14"/>
      <c r="I613" s="13" t="str">
        <f t="shared" si="68"/>
        <v/>
      </c>
      <c r="J613" s="13" t="str">
        <f t="shared" si="69"/>
        <v/>
      </c>
      <c r="M613" s="17" t="str">
        <f>IF(S612="","",IF(OR(M612&gt;=nper,ROUND(S612,2)&lt;=0),"",M612+1))</f>
        <v/>
      </c>
      <c r="N613" s="18" t="str">
        <f>IF(M613="","",IF(OR(periods_per_year=26,periods_per_year=52),IF(periods_per_year=26,IF(M613=1,fpdate,N612+14),IF(periods_per_year=52,IF(M613=1,fpdate,N612+7),"n/a")),IF(periods_per_year=24,DATE(YEAR(fpdate),MONTH(fpdate)+(M613-1)/2+IF(AND(DAY(fpdate)&gt;=15,MOD(M613,2)=0),1,0),IF(MOD(M613,2)=0,IF(DAY(fpdate)&gt;=15,DAY(fpdate)-14,DAY(fpdate)+14),DAY(fpdate))),IF(DAY(DATE(YEAR(fpdate),MONTH(fpdate)+M613-1,DAY(fpdate)))&lt;&gt;DAY(fpdate),DATE(YEAR(fpdate),MONTH(fpdate)+M613,0),DATE(YEAR(fpdate),MONTH(fpdate)+M613-1,DAY(fpdate))))))</f>
        <v/>
      </c>
      <c r="O613" s="19" t="str">
        <f>IF(M613="","",IF(variable,IF(M613&lt;MortgageCalculator!$I$18*periods_per_year,start_rate,IF(MortgageCalculator!$I$22&gt;=0,MIN(MortgageCalculator!$I$19,start_rate+MortgageCalculator!$I$22*ROUNDUP((M613-MortgageCalculator!$I$18*periods_per_year)/MortgageCalculator!$I$21,0)),MAX(MortgageCalculator!$I$20,start_rate+MortgageCalculator!$I$22*ROUNDUP((M613-MortgageCalculator!$I$18*periods_per_year)/MortgageCalculator!$I$21,0)))),start_rate))</f>
        <v/>
      </c>
      <c r="P613" s="20" t="str">
        <f>IF(M613="","",ROUND((((1+O613/CP)^(CP/periods_per_year))-1)*S612,2))</f>
        <v/>
      </c>
      <c r="Q613" s="20" t="str">
        <f>IF(M613="","",IF(M613=nper,S612+P613,MIN(S612+P613,IF(O613=O612,Q612,ROUND(-PMT(((1+O613/CP)^(CP/periods_per_year))-1,nper-M613+1,S612),2)))))</f>
        <v/>
      </c>
      <c r="R613" s="20" t="str">
        <f t="shared" si="70"/>
        <v/>
      </c>
      <c r="S613" s="20" t="str">
        <f t="shared" si="71"/>
        <v/>
      </c>
    </row>
    <row r="614" spans="1:19" x14ac:dyDescent="0.2">
      <c r="A614" s="10" t="str">
        <f t="shared" si="64"/>
        <v/>
      </c>
      <c r="B614" s="11" t="str">
        <f t="shared" si="65"/>
        <v/>
      </c>
      <c r="C614" s="15" t="str">
        <f t="shared" si="66"/>
        <v/>
      </c>
      <c r="D614" s="12" t="str">
        <f>IF(A614="","",IF(variable,IF(OR(A614=1,A614&lt;$I$18*periods_per_year),start_rate,MIN($I$19,IF(MOD(A614-1,$I$21)=0,MAX($I$20,D613+$I$22),D613))),start_rate))</f>
        <v/>
      </c>
      <c r="E614" s="13" t="str">
        <f t="shared" si="67"/>
        <v/>
      </c>
      <c r="F614" s="13" t="str">
        <f>IF(A614="","",IF(A614=nper,J613+E614,MIN(J613+E614,IF(D614=D613,F613,IF($E$8="Acc Bi-Weekly",ROUND((-PMT(((1+D614/CP)^(CP/12))-1,(nper-A614+1)*12/26,J613))/2,2),IF($E$8="Acc Weekly",ROUND((-PMT(((1+D614/CP)^(CP/12))-1,(nper-A614+1)*12/52,J613))/4,2),ROUND(-PMT(((1+D614/CP)^(CP/periods_per_year))-1,nper-A614+1,J613),2)))))))</f>
        <v/>
      </c>
      <c r="G614" s="13" t="str">
        <f>IF(OR(A614="",A614&lt;$X$2),"",IF(J613&lt;=F614,0,IF(IF(AND(A614&gt;=$X$2,MOD(A614-$X$2,int)=0),$X$3,0)+F614&gt;=J613+E614,J613+E614-F614,IF(AND(A614&gt;=$X$2,MOD(A614-$X$2,int)=0),$X$3,0)+IF(IF(AND(A614&gt;=$X$2,MOD(A614-$X$2,int)=0),$X$3,0)+IF(MOD(A614-$X$6,periods_per_year)=0,$X$5,0)+F614&lt;J613+E614,IF(MOD(A614-$X$6,periods_per_year)=0,$X$5,0),J613+E614-IF(AND(A614&gt;=$X$2,MOD(A614-$X$2,int)=0),$X$3,0)-F614))))</f>
        <v/>
      </c>
      <c r="H614" s="14"/>
      <c r="I614" s="13" t="str">
        <f t="shared" si="68"/>
        <v/>
      </c>
      <c r="J614" s="13" t="str">
        <f t="shared" si="69"/>
        <v/>
      </c>
      <c r="M614" s="17" t="str">
        <f>IF(S613="","",IF(OR(M613&gt;=nper,ROUND(S613,2)&lt;=0),"",M613+1))</f>
        <v/>
      </c>
      <c r="N614" s="18" t="str">
        <f>IF(M614="","",IF(OR(periods_per_year=26,periods_per_year=52),IF(periods_per_year=26,IF(M614=1,fpdate,N613+14),IF(periods_per_year=52,IF(M614=1,fpdate,N613+7),"n/a")),IF(periods_per_year=24,DATE(YEAR(fpdate),MONTH(fpdate)+(M614-1)/2+IF(AND(DAY(fpdate)&gt;=15,MOD(M614,2)=0),1,0),IF(MOD(M614,2)=0,IF(DAY(fpdate)&gt;=15,DAY(fpdate)-14,DAY(fpdate)+14),DAY(fpdate))),IF(DAY(DATE(YEAR(fpdate),MONTH(fpdate)+M614-1,DAY(fpdate)))&lt;&gt;DAY(fpdate),DATE(YEAR(fpdate),MONTH(fpdate)+M614,0),DATE(YEAR(fpdate),MONTH(fpdate)+M614-1,DAY(fpdate))))))</f>
        <v/>
      </c>
      <c r="O614" s="19" t="str">
        <f>IF(M614="","",IF(variable,IF(M614&lt;MortgageCalculator!$I$18*periods_per_year,start_rate,IF(MortgageCalculator!$I$22&gt;=0,MIN(MortgageCalculator!$I$19,start_rate+MortgageCalculator!$I$22*ROUNDUP((M614-MortgageCalculator!$I$18*periods_per_year)/MortgageCalculator!$I$21,0)),MAX(MortgageCalculator!$I$20,start_rate+MortgageCalculator!$I$22*ROUNDUP((M614-MortgageCalculator!$I$18*periods_per_year)/MortgageCalculator!$I$21,0)))),start_rate))</f>
        <v/>
      </c>
      <c r="P614" s="20" t="str">
        <f>IF(M614="","",ROUND((((1+O614/CP)^(CP/periods_per_year))-1)*S613,2))</f>
        <v/>
      </c>
      <c r="Q614" s="20" t="str">
        <f>IF(M614="","",IF(M614=nper,S613+P614,MIN(S613+P614,IF(O614=O613,Q613,ROUND(-PMT(((1+O614/CP)^(CP/periods_per_year))-1,nper-M614+1,S613),2)))))</f>
        <v/>
      </c>
      <c r="R614" s="20" t="str">
        <f t="shared" si="70"/>
        <v/>
      </c>
      <c r="S614" s="20" t="str">
        <f t="shared" si="71"/>
        <v/>
      </c>
    </row>
    <row r="615" spans="1:19" x14ac:dyDescent="0.2">
      <c r="A615" s="10" t="str">
        <f t="shared" si="64"/>
        <v/>
      </c>
      <c r="B615" s="11" t="str">
        <f t="shared" si="65"/>
        <v/>
      </c>
      <c r="C615" s="15" t="str">
        <f t="shared" si="66"/>
        <v/>
      </c>
      <c r="D615" s="12" t="str">
        <f>IF(A615="","",IF(variable,IF(OR(A615=1,A615&lt;$I$18*periods_per_year),start_rate,MIN($I$19,IF(MOD(A615-1,$I$21)=0,MAX($I$20,D614+$I$22),D614))),start_rate))</f>
        <v/>
      </c>
      <c r="E615" s="13" t="str">
        <f t="shared" si="67"/>
        <v/>
      </c>
      <c r="F615" s="13" t="str">
        <f>IF(A615="","",IF(A615=nper,J614+E615,MIN(J614+E615,IF(D615=D614,F614,IF($E$8="Acc Bi-Weekly",ROUND((-PMT(((1+D615/CP)^(CP/12))-1,(nper-A615+1)*12/26,J614))/2,2),IF($E$8="Acc Weekly",ROUND((-PMT(((1+D615/CP)^(CP/12))-1,(nper-A615+1)*12/52,J614))/4,2),ROUND(-PMT(((1+D615/CP)^(CP/periods_per_year))-1,nper-A615+1,J614),2)))))))</f>
        <v/>
      </c>
      <c r="G615" s="13" t="str">
        <f>IF(OR(A615="",A615&lt;$X$2),"",IF(J614&lt;=F615,0,IF(IF(AND(A615&gt;=$X$2,MOD(A615-$X$2,int)=0),$X$3,0)+F615&gt;=J614+E615,J614+E615-F615,IF(AND(A615&gt;=$X$2,MOD(A615-$X$2,int)=0),$X$3,0)+IF(IF(AND(A615&gt;=$X$2,MOD(A615-$X$2,int)=0),$X$3,0)+IF(MOD(A615-$X$6,periods_per_year)=0,$X$5,0)+F615&lt;J614+E615,IF(MOD(A615-$X$6,periods_per_year)=0,$X$5,0),J614+E615-IF(AND(A615&gt;=$X$2,MOD(A615-$X$2,int)=0),$X$3,0)-F615))))</f>
        <v/>
      </c>
      <c r="H615" s="14"/>
      <c r="I615" s="13" t="str">
        <f t="shared" si="68"/>
        <v/>
      </c>
      <c r="J615" s="13" t="str">
        <f t="shared" si="69"/>
        <v/>
      </c>
      <c r="M615" s="17" t="str">
        <f>IF(S614="","",IF(OR(M614&gt;=nper,ROUND(S614,2)&lt;=0),"",M614+1))</f>
        <v/>
      </c>
      <c r="N615" s="18" t="str">
        <f>IF(M615="","",IF(OR(periods_per_year=26,periods_per_year=52),IF(periods_per_year=26,IF(M615=1,fpdate,N614+14),IF(periods_per_year=52,IF(M615=1,fpdate,N614+7),"n/a")),IF(periods_per_year=24,DATE(YEAR(fpdate),MONTH(fpdate)+(M615-1)/2+IF(AND(DAY(fpdate)&gt;=15,MOD(M615,2)=0),1,0),IF(MOD(M615,2)=0,IF(DAY(fpdate)&gt;=15,DAY(fpdate)-14,DAY(fpdate)+14),DAY(fpdate))),IF(DAY(DATE(YEAR(fpdate),MONTH(fpdate)+M615-1,DAY(fpdate)))&lt;&gt;DAY(fpdate),DATE(YEAR(fpdate),MONTH(fpdate)+M615,0),DATE(YEAR(fpdate),MONTH(fpdate)+M615-1,DAY(fpdate))))))</f>
        <v/>
      </c>
      <c r="O615" s="19" t="str">
        <f>IF(M615="","",IF(variable,IF(M615&lt;MortgageCalculator!$I$18*periods_per_year,start_rate,IF(MortgageCalculator!$I$22&gt;=0,MIN(MortgageCalculator!$I$19,start_rate+MortgageCalculator!$I$22*ROUNDUP((M615-MortgageCalculator!$I$18*periods_per_year)/MortgageCalculator!$I$21,0)),MAX(MortgageCalculator!$I$20,start_rate+MortgageCalculator!$I$22*ROUNDUP((M615-MortgageCalculator!$I$18*periods_per_year)/MortgageCalculator!$I$21,0)))),start_rate))</f>
        <v/>
      </c>
      <c r="P615" s="20" t="str">
        <f>IF(M615="","",ROUND((((1+O615/CP)^(CP/periods_per_year))-1)*S614,2))</f>
        <v/>
      </c>
      <c r="Q615" s="20" t="str">
        <f>IF(M615="","",IF(M615=nper,S614+P615,MIN(S614+P615,IF(O615=O614,Q614,ROUND(-PMT(((1+O615/CP)^(CP/periods_per_year))-1,nper-M615+1,S614),2)))))</f>
        <v/>
      </c>
      <c r="R615" s="20" t="str">
        <f t="shared" si="70"/>
        <v/>
      </c>
      <c r="S615" s="20" t="str">
        <f t="shared" si="71"/>
        <v/>
      </c>
    </row>
    <row r="616" spans="1:19" x14ac:dyDescent="0.2">
      <c r="A616" s="10" t="str">
        <f t="shared" si="64"/>
        <v/>
      </c>
      <c r="B616" s="11" t="str">
        <f t="shared" si="65"/>
        <v/>
      </c>
      <c r="C616" s="15" t="str">
        <f t="shared" si="66"/>
        <v/>
      </c>
      <c r="D616" s="12" t="str">
        <f>IF(A616="","",IF(variable,IF(OR(A616=1,A616&lt;$I$18*periods_per_year),start_rate,MIN($I$19,IF(MOD(A616-1,$I$21)=0,MAX($I$20,D615+$I$22),D615))),start_rate))</f>
        <v/>
      </c>
      <c r="E616" s="13" t="str">
        <f t="shared" si="67"/>
        <v/>
      </c>
      <c r="F616" s="13" t="str">
        <f>IF(A616="","",IF(A616=nper,J615+E616,MIN(J615+E616,IF(D616=D615,F615,IF($E$8="Acc Bi-Weekly",ROUND((-PMT(((1+D616/CP)^(CP/12))-1,(nper-A616+1)*12/26,J615))/2,2),IF($E$8="Acc Weekly",ROUND((-PMT(((1+D616/CP)^(CP/12))-1,(nper-A616+1)*12/52,J615))/4,2),ROUND(-PMT(((1+D616/CP)^(CP/periods_per_year))-1,nper-A616+1,J615),2)))))))</f>
        <v/>
      </c>
      <c r="G616" s="13" t="str">
        <f>IF(OR(A616="",A616&lt;$X$2),"",IF(J615&lt;=F616,0,IF(IF(AND(A616&gt;=$X$2,MOD(A616-$X$2,int)=0),$X$3,0)+F616&gt;=J615+E616,J615+E616-F616,IF(AND(A616&gt;=$X$2,MOD(A616-$X$2,int)=0),$X$3,0)+IF(IF(AND(A616&gt;=$X$2,MOD(A616-$X$2,int)=0),$X$3,0)+IF(MOD(A616-$X$6,periods_per_year)=0,$X$5,0)+F616&lt;J615+E616,IF(MOD(A616-$X$6,periods_per_year)=0,$X$5,0),J615+E616-IF(AND(A616&gt;=$X$2,MOD(A616-$X$2,int)=0),$X$3,0)-F616))))</f>
        <v/>
      </c>
      <c r="H616" s="14"/>
      <c r="I616" s="13" t="str">
        <f t="shared" si="68"/>
        <v/>
      </c>
      <c r="J616" s="13" t="str">
        <f t="shared" si="69"/>
        <v/>
      </c>
      <c r="M616" s="17" t="str">
        <f>IF(S615="","",IF(OR(M615&gt;=nper,ROUND(S615,2)&lt;=0),"",M615+1))</f>
        <v/>
      </c>
      <c r="N616" s="18" t="str">
        <f>IF(M616="","",IF(OR(periods_per_year=26,periods_per_year=52),IF(periods_per_year=26,IF(M616=1,fpdate,N615+14),IF(periods_per_year=52,IF(M616=1,fpdate,N615+7),"n/a")),IF(periods_per_year=24,DATE(YEAR(fpdate),MONTH(fpdate)+(M616-1)/2+IF(AND(DAY(fpdate)&gt;=15,MOD(M616,2)=0),1,0),IF(MOD(M616,2)=0,IF(DAY(fpdate)&gt;=15,DAY(fpdate)-14,DAY(fpdate)+14),DAY(fpdate))),IF(DAY(DATE(YEAR(fpdate),MONTH(fpdate)+M616-1,DAY(fpdate)))&lt;&gt;DAY(fpdate),DATE(YEAR(fpdate),MONTH(fpdate)+M616,0),DATE(YEAR(fpdate),MONTH(fpdate)+M616-1,DAY(fpdate))))))</f>
        <v/>
      </c>
      <c r="O616" s="19" t="str">
        <f>IF(M616="","",IF(variable,IF(M616&lt;MortgageCalculator!$I$18*periods_per_year,start_rate,IF(MortgageCalculator!$I$22&gt;=0,MIN(MortgageCalculator!$I$19,start_rate+MortgageCalculator!$I$22*ROUNDUP((M616-MortgageCalculator!$I$18*periods_per_year)/MortgageCalculator!$I$21,0)),MAX(MortgageCalculator!$I$20,start_rate+MortgageCalculator!$I$22*ROUNDUP((M616-MortgageCalculator!$I$18*periods_per_year)/MortgageCalculator!$I$21,0)))),start_rate))</f>
        <v/>
      </c>
      <c r="P616" s="20" t="str">
        <f>IF(M616="","",ROUND((((1+O616/CP)^(CP/periods_per_year))-1)*S615,2))</f>
        <v/>
      </c>
      <c r="Q616" s="20" t="str">
        <f>IF(M616="","",IF(M616=nper,S615+P616,MIN(S615+P616,IF(O616=O615,Q615,ROUND(-PMT(((1+O616/CP)^(CP/periods_per_year))-1,nper-M616+1,S615),2)))))</f>
        <v/>
      </c>
      <c r="R616" s="20" t="str">
        <f t="shared" si="70"/>
        <v/>
      </c>
      <c r="S616" s="20" t="str">
        <f t="shared" si="71"/>
        <v/>
      </c>
    </row>
    <row r="617" spans="1:19" x14ac:dyDescent="0.2">
      <c r="A617" s="10" t="str">
        <f t="shared" si="64"/>
        <v/>
      </c>
      <c r="B617" s="11" t="str">
        <f t="shared" si="65"/>
        <v/>
      </c>
      <c r="C617" s="15" t="str">
        <f t="shared" si="66"/>
        <v/>
      </c>
      <c r="D617" s="12" t="str">
        <f>IF(A617="","",IF(variable,IF(OR(A617=1,A617&lt;$I$18*periods_per_year),start_rate,MIN($I$19,IF(MOD(A617-1,$I$21)=0,MAX($I$20,D616+$I$22),D616))),start_rate))</f>
        <v/>
      </c>
      <c r="E617" s="13" t="str">
        <f t="shared" si="67"/>
        <v/>
      </c>
      <c r="F617" s="13" t="str">
        <f>IF(A617="","",IF(A617=nper,J616+E617,MIN(J616+E617,IF(D617=D616,F616,IF($E$8="Acc Bi-Weekly",ROUND((-PMT(((1+D617/CP)^(CP/12))-1,(nper-A617+1)*12/26,J616))/2,2),IF($E$8="Acc Weekly",ROUND((-PMT(((1+D617/CP)^(CP/12))-1,(nper-A617+1)*12/52,J616))/4,2),ROUND(-PMT(((1+D617/CP)^(CP/periods_per_year))-1,nper-A617+1,J616),2)))))))</f>
        <v/>
      </c>
      <c r="G617" s="13" t="str">
        <f>IF(OR(A617="",A617&lt;$X$2),"",IF(J616&lt;=F617,0,IF(IF(AND(A617&gt;=$X$2,MOD(A617-$X$2,int)=0),$X$3,0)+F617&gt;=J616+E617,J616+E617-F617,IF(AND(A617&gt;=$X$2,MOD(A617-$X$2,int)=0),$X$3,0)+IF(IF(AND(A617&gt;=$X$2,MOD(A617-$X$2,int)=0),$X$3,0)+IF(MOD(A617-$X$6,periods_per_year)=0,$X$5,0)+F617&lt;J616+E617,IF(MOD(A617-$X$6,periods_per_year)=0,$X$5,0),J616+E617-IF(AND(A617&gt;=$X$2,MOD(A617-$X$2,int)=0),$X$3,0)-F617))))</f>
        <v/>
      </c>
      <c r="H617" s="14"/>
      <c r="I617" s="13" t="str">
        <f t="shared" si="68"/>
        <v/>
      </c>
      <c r="J617" s="13" t="str">
        <f t="shared" si="69"/>
        <v/>
      </c>
      <c r="M617" s="17" t="str">
        <f>IF(S616="","",IF(OR(M616&gt;=nper,ROUND(S616,2)&lt;=0),"",M616+1))</f>
        <v/>
      </c>
      <c r="N617" s="18" t="str">
        <f>IF(M617="","",IF(OR(periods_per_year=26,periods_per_year=52),IF(periods_per_year=26,IF(M617=1,fpdate,N616+14),IF(periods_per_year=52,IF(M617=1,fpdate,N616+7),"n/a")),IF(periods_per_year=24,DATE(YEAR(fpdate),MONTH(fpdate)+(M617-1)/2+IF(AND(DAY(fpdate)&gt;=15,MOD(M617,2)=0),1,0),IF(MOD(M617,2)=0,IF(DAY(fpdate)&gt;=15,DAY(fpdate)-14,DAY(fpdate)+14),DAY(fpdate))),IF(DAY(DATE(YEAR(fpdate),MONTH(fpdate)+M617-1,DAY(fpdate)))&lt;&gt;DAY(fpdate),DATE(YEAR(fpdate),MONTH(fpdate)+M617,0),DATE(YEAR(fpdate),MONTH(fpdate)+M617-1,DAY(fpdate))))))</f>
        <v/>
      </c>
      <c r="O617" s="19" t="str">
        <f>IF(M617="","",IF(variable,IF(M617&lt;MortgageCalculator!$I$18*periods_per_year,start_rate,IF(MortgageCalculator!$I$22&gt;=0,MIN(MortgageCalculator!$I$19,start_rate+MortgageCalculator!$I$22*ROUNDUP((M617-MortgageCalculator!$I$18*periods_per_year)/MortgageCalculator!$I$21,0)),MAX(MortgageCalculator!$I$20,start_rate+MortgageCalculator!$I$22*ROUNDUP((M617-MortgageCalculator!$I$18*periods_per_year)/MortgageCalculator!$I$21,0)))),start_rate))</f>
        <v/>
      </c>
      <c r="P617" s="20" t="str">
        <f>IF(M617="","",ROUND((((1+O617/CP)^(CP/periods_per_year))-1)*S616,2))</f>
        <v/>
      </c>
      <c r="Q617" s="20" t="str">
        <f>IF(M617="","",IF(M617=nper,S616+P617,MIN(S616+P617,IF(O617=O616,Q616,ROUND(-PMT(((1+O617/CP)^(CP/periods_per_year))-1,nper-M617+1,S616),2)))))</f>
        <v/>
      </c>
      <c r="R617" s="20" t="str">
        <f t="shared" si="70"/>
        <v/>
      </c>
      <c r="S617" s="20" t="str">
        <f t="shared" si="71"/>
        <v/>
      </c>
    </row>
    <row r="618" spans="1:19" x14ac:dyDescent="0.2">
      <c r="A618" s="10" t="str">
        <f t="shared" si="64"/>
        <v/>
      </c>
      <c r="B618" s="11" t="str">
        <f t="shared" si="65"/>
        <v/>
      </c>
      <c r="C618" s="15" t="str">
        <f t="shared" si="66"/>
        <v/>
      </c>
      <c r="D618" s="12" t="str">
        <f>IF(A618="","",IF(variable,IF(OR(A618=1,A618&lt;$I$18*periods_per_year),start_rate,MIN($I$19,IF(MOD(A618-1,$I$21)=0,MAX($I$20,D617+$I$22),D617))),start_rate))</f>
        <v/>
      </c>
      <c r="E618" s="13" t="str">
        <f t="shared" si="67"/>
        <v/>
      </c>
      <c r="F618" s="13" t="str">
        <f>IF(A618="","",IF(A618=nper,J617+E618,MIN(J617+E618,IF(D618=D617,F617,IF($E$8="Acc Bi-Weekly",ROUND((-PMT(((1+D618/CP)^(CP/12))-1,(nper-A618+1)*12/26,J617))/2,2),IF($E$8="Acc Weekly",ROUND((-PMT(((1+D618/CP)^(CP/12))-1,(nper-A618+1)*12/52,J617))/4,2),ROUND(-PMT(((1+D618/CP)^(CP/periods_per_year))-1,nper-A618+1,J617),2)))))))</f>
        <v/>
      </c>
      <c r="G618" s="13" t="str">
        <f>IF(OR(A618="",A618&lt;$X$2),"",IF(J617&lt;=F618,0,IF(IF(AND(A618&gt;=$X$2,MOD(A618-$X$2,int)=0),$X$3,0)+F618&gt;=J617+E618,J617+E618-F618,IF(AND(A618&gt;=$X$2,MOD(A618-$X$2,int)=0),$X$3,0)+IF(IF(AND(A618&gt;=$X$2,MOD(A618-$X$2,int)=0),$X$3,0)+IF(MOD(A618-$X$6,periods_per_year)=0,$X$5,0)+F618&lt;J617+E618,IF(MOD(A618-$X$6,periods_per_year)=0,$X$5,0),J617+E618-IF(AND(A618&gt;=$X$2,MOD(A618-$X$2,int)=0),$X$3,0)-F618))))</f>
        <v/>
      </c>
      <c r="H618" s="14"/>
      <c r="I618" s="13" t="str">
        <f t="shared" si="68"/>
        <v/>
      </c>
      <c r="J618" s="13" t="str">
        <f t="shared" si="69"/>
        <v/>
      </c>
      <c r="M618" s="17" t="str">
        <f>IF(S617="","",IF(OR(M617&gt;=nper,ROUND(S617,2)&lt;=0),"",M617+1))</f>
        <v/>
      </c>
      <c r="N618" s="18" t="str">
        <f>IF(M618="","",IF(OR(periods_per_year=26,periods_per_year=52),IF(periods_per_year=26,IF(M618=1,fpdate,N617+14),IF(periods_per_year=52,IF(M618=1,fpdate,N617+7),"n/a")),IF(periods_per_year=24,DATE(YEAR(fpdate),MONTH(fpdate)+(M618-1)/2+IF(AND(DAY(fpdate)&gt;=15,MOD(M618,2)=0),1,0),IF(MOD(M618,2)=0,IF(DAY(fpdate)&gt;=15,DAY(fpdate)-14,DAY(fpdate)+14),DAY(fpdate))),IF(DAY(DATE(YEAR(fpdate),MONTH(fpdate)+M618-1,DAY(fpdate)))&lt;&gt;DAY(fpdate),DATE(YEAR(fpdate),MONTH(fpdate)+M618,0),DATE(YEAR(fpdate),MONTH(fpdate)+M618-1,DAY(fpdate))))))</f>
        <v/>
      </c>
      <c r="O618" s="19" t="str">
        <f>IF(M618="","",IF(variable,IF(M618&lt;MortgageCalculator!$I$18*periods_per_year,start_rate,IF(MortgageCalculator!$I$22&gt;=0,MIN(MortgageCalculator!$I$19,start_rate+MortgageCalculator!$I$22*ROUNDUP((M618-MortgageCalculator!$I$18*periods_per_year)/MortgageCalculator!$I$21,0)),MAX(MortgageCalculator!$I$20,start_rate+MortgageCalculator!$I$22*ROUNDUP((M618-MortgageCalculator!$I$18*periods_per_year)/MortgageCalculator!$I$21,0)))),start_rate))</f>
        <v/>
      </c>
      <c r="P618" s="20" t="str">
        <f>IF(M618="","",ROUND((((1+O618/CP)^(CP/periods_per_year))-1)*S617,2))</f>
        <v/>
      </c>
      <c r="Q618" s="20" t="str">
        <f>IF(M618="","",IF(M618=nper,S617+P618,MIN(S617+P618,IF(O618=O617,Q617,ROUND(-PMT(((1+O618/CP)^(CP/periods_per_year))-1,nper-M618+1,S617),2)))))</f>
        <v/>
      </c>
      <c r="R618" s="20" t="str">
        <f t="shared" si="70"/>
        <v/>
      </c>
      <c r="S618" s="20" t="str">
        <f t="shared" si="71"/>
        <v/>
      </c>
    </row>
    <row r="619" spans="1:19" x14ac:dyDescent="0.2">
      <c r="A619" s="10" t="str">
        <f t="shared" si="64"/>
        <v/>
      </c>
      <c r="B619" s="11" t="str">
        <f t="shared" si="65"/>
        <v/>
      </c>
      <c r="C619" s="15" t="str">
        <f t="shared" si="66"/>
        <v/>
      </c>
      <c r="D619" s="12" t="str">
        <f>IF(A619="","",IF(variable,IF(OR(A619=1,A619&lt;$I$18*periods_per_year),start_rate,MIN($I$19,IF(MOD(A619-1,$I$21)=0,MAX($I$20,D618+$I$22),D618))),start_rate))</f>
        <v/>
      </c>
      <c r="E619" s="13" t="str">
        <f t="shared" si="67"/>
        <v/>
      </c>
      <c r="F619" s="13" t="str">
        <f>IF(A619="","",IF(A619=nper,J618+E619,MIN(J618+E619,IF(D619=D618,F618,IF($E$8="Acc Bi-Weekly",ROUND((-PMT(((1+D619/CP)^(CP/12))-1,(nper-A619+1)*12/26,J618))/2,2),IF($E$8="Acc Weekly",ROUND((-PMT(((1+D619/CP)^(CP/12))-1,(nper-A619+1)*12/52,J618))/4,2),ROUND(-PMT(((1+D619/CP)^(CP/periods_per_year))-1,nper-A619+1,J618),2)))))))</f>
        <v/>
      </c>
      <c r="G619" s="13" t="str">
        <f>IF(OR(A619="",A619&lt;$X$2),"",IF(J618&lt;=F619,0,IF(IF(AND(A619&gt;=$X$2,MOD(A619-$X$2,int)=0),$X$3,0)+F619&gt;=J618+E619,J618+E619-F619,IF(AND(A619&gt;=$X$2,MOD(A619-$X$2,int)=0),$X$3,0)+IF(IF(AND(A619&gt;=$X$2,MOD(A619-$X$2,int)=0),$X$3,0)+IF(MOD(A619-$X$6,periods_per_year)=0,$X$5,0)+F619&lt;J618+E619,IF(MOD(A619-$X$6,periods_per_year)=0,$X$5,0),J618+E619-IF(AND(A619&gt;=$X$2,MOD(A619-$X$2,int)=0),$X$3,0)-F619))))</f>
        <v/>
      </c>
      <c r="H619" s="14"/>
      <c r="I619" s="13" t="str">
        <f t="shared" si="68"/>
        <v/>
      </c>
      <c r="J619" s="13" t="str">
        <f t="shared" si="69"/>
        <v/>
      </c>
      <c r="M619" s="17" t="str">
        <f>IF(S618="","",IF(OR(M618&gt;=nper,ROUND(S618,2)&lt;=0),"",M618+1))</f>
        <v/>
      </c>
      <c r="N619" s="18" t="str">
        <f>IF(M619="","",IF(OR(periods_per_year=26,periods_per_year=52),IF(periods_per_year=26,IF(M619=1,fpdate,N618+14),IF(periods_per_year=52,IF(M619=1,fpdate,N618+7),"n/a")),IF(periods_per_year=24,DATE(YEAR(fpdate),MONTH(fpdate)+(M619-1)/2+IF(AND(DAY(fpdate)&gt;=15,MOD(M619,2)=0),1,0),IF(MOD(M619,2)=0,IF(DAY(fpdate)&gt;=15,DAY(fpdate)-14,DAY(fpdate)+14),DAY(fpdate))),IF(DAY(DATE(YEAR(fpdate),MONTH(fpdate)+M619-1,DAY(fpdate)))&lt;&gt;DAY(fpdate),DATE(YEAR(fpdate),MONTH(fpdate)+M619,0),DATE(YEAR(fpdate),MONTH(fpdate)+M619-1,DAY(fpdate))))))</f>
        <v/>
      </c>
      <c r="O619" s="19" t="str">
        <f>IF(M619="","",IF(variable,IF(M619&lt;MortgageCalculator!$I$18*periods_per_year,start_rate,IF(MortgageCalculator!$I$22&gt;=0,MIN(MortgageCalculator!$I$19,start_rate+MortgageCalculator!$I$22*ROUNDUP((M619-MortgageCalculator!$I$18*periods_per_year)/MortgageCalculator!$I$21,0)),MAX(MortgageCalculator!$I$20,start_rate+MortgageCalculator!$I$22*ROUNDUP((M619-MortgageCalculator!$I$18*periods_per_year)/MortgageCalculator!$I$21,0)))),start_rate))</f>
        <v/>
      </c>
      <c r="P619" s="20" t="str">
        <f>IF(M619="","",ROUND((((1+O619/CP)^(CP/periods_per_year))-1)*S618,2))</f>
        <v/>
      </c>
      <c r="Q619" s="20" t="str">
        <f>IF(M619="","",IF(M619=nper,S618+P619,MIN(S618+P619,IF(O619=O618,Q618,ROUND(-PMT(((1+O619/CP)^(CP/periods_per_year))-1,nper-M619+1,S618),2)))))</f>
        <v/>
      </c>
      <c r="R619" s="20" t="str">
        <f t="shared" si="70"/>
        <v/>
      </c>
      <c r="S619" s="20" t="str">
        <f t="shared" si="71"/>
        <v/>
      </c>
    </row>
    <row r="620" spans="1:19" x14ac:dyDescent="0.2">
      <c r="A620" s="10" t="str">
        <f t="shared" ref="A620:A683" si="72">IF(J619="","",IF(OR(A619&gt;=nper,ROUND(J619,2)&lt;=0),"",A619+1))</f>
        <v/>
      </c>
      <c r="B620" s="11" t="str">
        <f t="shared" ref="B620:B683" si="73">IF(A620="","",IF(OR(periods_per_year=26,periods_per_year=52),IF(periods_per_year=26,IF(A620=1,fpdate,B619+14),IF(periods_per_year=52,IF(A620=1,fpdate,B619+7),"n/a")),IF(periods_per_year=24,DATE(YEAR(fpdate),MONTH(fpdate)+(A620-1)/2+IF(AND(DAY(fpdate)&gt;=15,MOD(A620,2)=0),1,0),IF(MOD(A620,2)=0,IF(DAY(fpdate)&gt;=15,DAY(fpdate)-14,DAY(fpdate)+14),DAY(fpdate))),IF(DAY(DATE(YEAR(fpdate),MONTH(fpdate)+A620-1,DAY(fpdate)))&lt;&gt;DAY(fpdate),DATE(YEAR(fpdate),MONTH(fpdate)+A620,0),DATE(YEAR(fpdate),MONTH(fpdate)+A620-1,DAY(fpdate))))))</f>
        <v/>
      </c>
      <c r="C620" s="15" t="str">
        <f t="shared" ref="C620:C683" si="74">IF(A620="","",IF(MOD(A620,periods_per_year)=0,A620/periods_per_year,""))</f>
        <v/>
      </c>
      <c r="D620" s="12" t="str">
        <f>IF(A620="","",IF(variable,IF(OR(A620=1,A620&lt;$I$18*periods_per_year),start_rate,MIN($I$19,IF(MOD(A620-1,$I$21)=0,MAX($I$20,D619+$I$22),D619))),start_rate))</f>
        <v/>
      </c>
      <c r="E620" s="13" t="str">
        <f t="shared" ref="E620:E683" si="75">IF(A620="","",ROUND((((1+D620/CP)^(CP/periods_per_year))-1)*J619,2))</f>
        <v/>
      </c>
      <c r="F620" s="13" t="str">
        <f>IF(A620="","",IF(A620=nper,J619+E620,MIN(J619+E620,IF(D620=D619,F619,IF($E$8="Acc Bi-Weekly",ROUND((-PMT(((1+D620/CP)^(CP/12))-1,(nper-A620+1)*12/26,J619))/2,2),IF($E$8="Acc Weekly",ROUND((-PMT(((1+D620/CP)^(CP/12))-1,(nper-A620+1)*12/52,J619))/4,2),ROUND(-PMT(((1+D620/CP)^(CP/periods_per_year))-1,nper-A620+1,J619),2)))))))</f>
        <v/>
      </c>
      <c r="G620" s="13" t="str">
        <f>IF(OR(A620="",A620&lt;$X$2),"",IF(J619&lt;=F620,0,IF(IF(AND(A620&gt;=$X$2,MOD(A620-$X$2,int)=0),$X$3,0)+F620&gt;=J619+E620,J619+E620-F620,IF(AND(A620&gt;=$X$2,MOD(A620-$X$2,int)=0),$X$3,0)+IF(IF(AND(A620&gt;=$X$2,MOD(A620-$X$2,int)=0),$X$3,0)+IF(MOD(A620-$X$6,periods_per_year)=0,$X$5,0)+F620&lt;J619+E620,IF(MOD(A620-$X$6,periods_per_year)=0,$X$5,0),J619+E620-IF(AND(A620&gt;=$X$2,MOD(A620-$X$2,int)=0),$X$3,0)-F620))))</f>
        <v/>
      </c>
      <c r="H620" s="14"/>
      <c r="I620" s="13" t="str">
        <f t="shared" ref="I620:I683" si="76">IF(A620="","",F620-E620+H620+IF(G620="",0,G620))</f>
        <v/>
      </c>
      <c r="J620" s="13" t="str">
        <f t="shared" ref="J620:J683" si="77">IF(A620="","",J619-I620)</f>
        <v/>
      </c>
      <c r="M620" s="17" t="str">
        <f>IF(S619="","",IF(OR(M619&gt;=nper,ROUND(S619,2)&lt;=0),"",M619+1))</f>
        <v/>
      </c>
      <c r="N620" s="18" t="str">
        <f>IF(M620="","",IF(OR(periods_per_year=26,periods_per_year=52),IF(periods_per_year=26,IF(M620=1,fpdate,N619+14),IF(periods_per_year=52,IF(M620=1,fpdate,N619+7),"n/a")),IF(periods_per_year=24,DATE(YEAR(fpdate),MONTH(fpdate)+(M620-1)/2+IF(AND(DAY(fpdate)&gt;=15,MOD(M620,2)=0),1,0),IF(MOD(M620,2)=0,IF(DAY(fpdate)&gt;=15,DAY(fpdate)-14,DAY(fpdate)+14),DAY(fpdate))),IF(DAY(DATE(YEAR(fpdate),MONTH(fpdate)+M620-1,DAY(fpdate)))&lt;&gt;DAY(fpdate),DATE(YEAR(fpdate),MONTH(fpdate)+M620,0),DATE(YEAR(fpdate),MONTH(fpdate)+M620-1,DAY(fpdate))))))</f>
        <v/>
      </c>
      <c r="O620" s="19" t="str">
        <f>IF(M620="","",IF(variable,IF(M620&lt;MortgageCalculator!$I$18*periods_per_year,start_rate,IF(MortgageCalculator!$I$22&gt;=0,MIN(MortgageCalculator!$I$19,start_rate+MortgageCalculator!$I$22*ROUNDUP((M620-MortgageCalculator!$I$18*periods_per_year)/MortgageCalculator!$I$21,0)),MAX(MortgageCalculator!$I$20,start_rate+MortgageCalculator!$I$22*ROUNDUP((M620-MortgageCalculator!$I$18*periods_per_year)/MortgageCalculator!$I$21,0)))),start_rate))</f>
        <v/>
      </c>
      <c r="P620" s="20" t="str">
        <f>IF(M620="","",ROUND((((1+O620/CP)^(CP/periods_per_year))-1)*S619,2))</f>
        <v/>
      </c>
      <c r="Q620" s="20" t="str">
        <f>IF(M620="","",IF(M620=nper,S619+P620,MIN(S619+P620,IF(O620=O619,Q619,ROUND(-PMT(((1+O620/CP)^(CP/periods_per_year))-1,nper-M620+1,S619),2)))))</f>
        <v/>
      </c>
      <c r="R620" s="20" t="str">
        <f t="shared" ref="R620:R683" si="78">IF(M620="","",Q620-P620)</f>
        <v/>
      </c>
      <c r="S620" s="20" t="str">
        <f t="shared" ref="S620:S683" si="79">IF(M620="","",S619-R620)</f>
        <v/>
      </c>
    </row>
    <row r="621" spans="1:19" x14ac:dyDescent="0.2">
      <c r="A621" s="10" t="str">
        <f t="shared" si="72"/>
        <v/>
      </c>
      <c r="B621" s="11" t="str">
        <f t="shared" si="73"/>
        <v/>
      </c>
      <c r="C621" s="15" t="str">
        <f t="shared" si="74"/>
        <v/>
      </c>
      <c r="D621" s="12" t="str">
        <f>IF(A621="","",IF(variable,IF(OR(A621=1,A621&lt;$I$18*periods_per_year),start_rate,MIN($I$19,IF(MOD(A621-1,$I$21)=0,MAX($I$20,D620+$I$22),D620))),start_rate))</f>
        <v/>
      </c>
      <c r="E621" s="13" t="str">
        <f t="shared" si="75"/>
        <v/>
      </c>
      <c r="F621" s="13" t="str">
        <f>IF(A621="","",IF(A621=nper,J620+E621,MIN(J620+E621,IF(D621=D620,F620,IF($E$8="Acc Bi-Weekly",ROUND((-PMT(((1+D621/CP)^(CP/12))-1,(nper-A621+1)*12/26,J620))/2,2),IF($E$8="Acc Weekly",ROUND((-PMT(((1+D621/CP)^(CP/12))-1,(nper-A621+1)*12/52,J620))/4,2),ROUND(-PMT(((1+D621/CP)^(CP/periods_per_year))-1,nper-A621+1,J620),2)))))))</f>
        <v/>
      </c>
      <c r="G621" s="13" t="str">
        <f>IF(OR(A621="",A621&lt;$X$2),"",IF(J620&lt;=F621,0,IF(IF(AND(A621&gt;=$X$2,MOD(A621-$X$2,int)=0),$X$3,0)+F621&gt;=J620+E621,J620+E621-F621,IF(AND(A621&gt;=$X$2,MOD(A621-$X$2,int)=0),$X$3,0)+IF(IF(AND(A621&gt;=$X$2,MOD(A621-$X$2,int)=0),$X$3,0)+IF(MOD(A621-$X$6,periods_per_year)=0,$X$5,0)+F621&lt;J620+E621,IF(MOD(A621-$X$6,periods_per_year)=0,$X$5,0),J620+E621-IF(AND(A621&gt;=$X$2,MOD(A621-$X$2,int)=0),$X$3,0)-F621))))</f>
        <v/>
      </c>
      <c r="H621" s="14"/>
      <c r="I621" s="13" t="str">
        <f t="shared" si="76"/>
        <v/>
      </c>
      <c r="J621" s="13" t="str">
        <f t="shared" si="77"/>
        <v/>
      </c>
      <c r="M621" s="17" t="str">
        <f>IF(S620="","",IF(OR(M620&gt;=nper,ROUND(S620,2)&lt;=0),"",M620+1))</f>
        <v/>
      </c>
      <c r="N621" s="18" t="str">
        <f>IF(M621="","",IF(OR(periods_per_year=26,periods_per_year=52),IF(periods_per_year=26,IF(M621=1,fpdate,N620+14),IF(periods_per_year=52,IF(M621=1,fpdate,N620+7),"n/a")),IF(periods_per_year=24,DATE(YEAR(fpdate),MONTH(fpdate)+(M621-1)/2+IF(AND(DAY(fpdate)&gt;=15,MOD(M621,2)=0),1,0),IF(MOD(M621,2)=0,IF(DAY(fpdate)&gt;=15,DAY(fpdate)-14,DAY(fpdate)+14),DAY(fpdate))),IF(DAY(DATE(YEAR(fpdate),MONTH(fpdate)+M621-1,DAY(fpdate)))&lt;&gt;DAY(fpdate),DATE(YEAR(fpdate),MONTH(fpdate)+M621,0),DATE(YEAR(fpdate),MONTH(fpdate)+M621-1,DAY(fpdate))))))</f>
        <v/>
      </c>
      <c r="O621" s="19" t="str">
        <f>IF(M621="","",IF(variable,IF(M621&lt;MortgageCalculator!$I$18*periods_per_year,start_rate,IF(MortgageCalculator!$I$22&gt;=0,MIN(MortgageCalculator!$I$19,start_rate+MortgageCalculator!$I$22*ROUNDUP((M621-MortgageCalculator!$I$18*periods_per_year)/MortgageCalculator!$I$21,0)),MAX(MortgageCalculator!$I$20,start_rate+MortgageCalculator!$I$22*ROUNDUP((M621-MortgageCalculator!$I$18*periods_per_year)/MortgageCalculator!$I$21,0)))),start_rate))</f>
        <v/>
      </c>
      <c r="P621" s="20" t="str">
        <f>IF(M621="","",ROUND((((1+O621/CP)^(CP/periods_per_year))-1)*S620,2))</f>
        <v/>
      </c>
      <c r="Q621" s="20" t="str">
        <f>IF(M621="","",IF(M621=nper,S620+P621,MIN(S620+P621,IF(O621=O620,Q620,ROUND(-PMT(((1+O621/CP)^(CP/periods_per_year))-1,nper-M621+1,S620),2)))))</f>
        <v/>
      </c>
      <c r="R621" s="20" t="str">
        <f t="shared" si="78"/>
        <v/>
      </c>
      <c r="S621" s="20" t="str">
        <f t="shared" si="79"/>
        <v/>
      </c>
    </row>
    <row r="622" spans="1:19" x14ac:dyDescent="0.2">
      <c r="A622" s="10" t="str">
        <f t="shared" si="72"/>
        <v/>
      </c>
      <c r="B622" s="11" t="str">
        <f t="shared" si="73"/>
        <v/>
      </c>
      <c r="C622" s="15" t="str">
        <f t="shared" si="74"/>
        <v/>
      </c>
      <c r="D622" s="12" t="str">
        <f>IF(A622="","",IF(variable,IF(OR(A622=1,A622&lt;$I$18*periods_per_year),start_rate,MIN($I$19,IF(MOD(A622-1,$I$21)=0,MAX($I$20,D621+$I$22),D621))),start_rate))</f>
        <v/>
      </c>
      <c r="E622" s="13" t="str">
        <f t="shared" si="75"/>
        <v/>
      </c>
      <c r="F622" s="13" t="str">
        <f>IF(A622="","",IF(A622=nper,J621+E622,MIN(J621+E622,IF(D622=D621,F621,IF($E$8="Acc Bi-Weekly",ROUND((-PMT(((1+D622/CP)^(CP/12))-1,(nper-A622+1)*12/26,J621))/2,2),IF($E$8="Acc Weekly",ROUND((-PMT(((1+D622/CP)^(CP/12))-1,(nper-A622+1)*12/52,J621))/4,2),ROUND(-PMT(((1+D622/CP)^(CP/periods_per_year))-1,nper-A622+1,J621),2)))))))</f>
        <v/>
      </c>
      <c r="G622" s="13" t="str">
        <f>IF(OR(A622="",A622&lt;$X$2),"",IF(J621&lt;=F622,0,IF(IF(AND(A622&gt;=$X$2,MOD(A622-$X$2,int)=0),$X$3,0)+F622&gt;=J621+E622,J621+E622-F622,IF(AND(A622&gt;=$X$2,MOD(A622-$X$2,int)=0),$X$3,0)+IF(IF(AND(A622&gt;=$X$2,MOD(A622-$X$2,int)=0),$X$3,0)+IF(MOD(A622-$X$6,periods_per_year)=0,$X$5,0)+F622&lt;J621+E622,IF(MOD(A622-$X$6,periods_per_year)=0,$X$5,0),J621+E622-IF(AND(A622&gt;=$X$2,MOD(A622-$X$2,int)=0),$X$3,0)-F622))))</f>
        <v/>
      </c>
      <c r="H622" s="14"/>
      <c r="I622" s="13" t="str">
        <f t="shared" si="76"/>
        <v/>
      </c>
      <c r="J622" s="13" t="str">
        <f t="shared" si="77"/>
        <v/>
      </c>
      <c r="M622" s="17" t="str">
        <f>IF(S621="","",IF(OR(M621&gt;=nper,ROUND(S621,2)&lt;=0),"",M621+1))</f>
        <v/>
      </c>
      <c r="N622" s="18" t="str">
        <f>IF(M622="","",IF(OR(periods_per_year=26,periods_per_year=52),IF(periods_per_year=26,IF(M622=1,fpdate,N621+14),IF(periods_per_year=52,IF(M622=1,fpdate,N621+7),"n/a")),IF(periods_per_year=24,DATE(YEAR(fpdate),MONTH(fpdate)+(M622-1)/2+IF(AND(DAY(fpdate)&gt;=15,MOD(M622,2)=0),1,0),IF(MOD(M622,2)=0,IF(DAY(fpdate)&gt;=15,DAY(fpdate)-14,DAY(fpdate)+14),DAY(fpdate))),IF(DAY(DATE(YEAR(fpdate),MONTH(fpdate)+M622-1,DAY(fpdate)))&lt;&gt;DAY(fpdate),DATE(YEAR(fpdate),MONTH(fpdate)+M622,0),DATE(YEAR(fpdate),MONTH(fpdate)+M622-1,DAY(fpdate))))))</f>
        <v/>
      </c>
      <c r="O622" s="19" t="str">
        <f>IF(M622="","",IF(variable,IF(M622&lt;MortgageCalculator!$I$18*periods_per_year,start_rate,IF(MortgageCalculator!$I$22&gt;=0,MIN(MortgageCalculator!$I$19,start_rate+MortgageCalculator!$I$22*ROUNDUP((M622-MortgageCalculator!$I$18*periods_per_year)/MortgageCalculator!$I$21,0)),MAX(MortgageCalculator!$I$20,start_rate+MortgageCalculator!$I$22*ROUNDUP((M622-MortgageCalculator!$I$18*periods_per_year)/MortgageCalculator!$I$21,0)))),start_rate))</f>
        <v/>
      </c>
      <c r="P622" s="20" t="str">
        <f>IF(M622="","",ROUND((((1+O622/CP)^(CP/periods_per_year))-1)*S621,2))</f>
        <v/>
      </c>
      <c r="Q622" s="20" t="str">
        <f>IF(M622="","",IF(M622=nper,S621+P622,MIN(S621+P622,IF(O622=O621,Q621,ROUND(-PMT(((1+O622/CP)^(CP/periods_per_year))-1,nper-M622+1,S621),2)))))</f>
        <v/>
      </c>
      <c r="R622" s="20" t="str">
        <f t="shared" si="78"/>
        <v/>
      </c>
      <c r="S622" s="20" t="str">
        <f t="shared" si="79"/>
        <v/>
      </c>
    </row>
    <row r="623" spans="1:19" x14ac:dyDescent="0.2">
      <c r="A623" s="10" t="str">
        <f t="shared" si="72"/>
        <v/>
      </c>
      <c r="B623" s="11" t="str">
        <f t="shared" si="73"/>
        <v/>
      </c>
      <c r="C623" s="15" t="str">
        <f t="shared" si="74"/>
        <v/>
      </c>
      <c r="D623" s="12" t="str">
        <f>IF(A623="","",IF(variable,IF(OR(A623=1,A623&lt;$I$18*periods_per_year),start_rate,MIN($I$19,IF(MOD(A623-1,$I$21)=0,MAX($I$20,D622+$I$22),D622))),start_rate))</f>
        <v/>
      </c>
      <c r="E623" s="13" t="str">
        <f t="shared" si="75"/>
        <v/>
      </c>
      <c r="F623" s="13" t="str">
        <f>IF(A623="","",IF(A623=nper,J622+E623,MIN(J622+E623,IF(D623=D622,F622,IF($E$8="Acc Bi-Weekly",ROUND((-PMT(((1+D623/CP)^(CP/12))-1,(nper-A623+1)*12/26,J622))/2,2),IF($E$8="Acc Weekly",ROUND((-PMT(((1+D623/CP)^(CP/12))-1,(nper-A623+1)*12/52,J622))/4,2),ROUND(-PMT(((1+D623/CP)^(CP/periods_per_year))-1,nper-A623+1,J622),2)))))))</f>
        <v/>
      </c>
      <c r="G623" s="13" t="str">
        <f>IF(OR(A623="",A623&lt;$X$2),"",IF(J622&lt;=F623,0,IF(IF(AND(A623&gt;=$X$2,MOD(A623-$X$2,int)=0),$X$3,0)+F623&gt;=J622+E623,J622+E623-F623,IF(AND(A623&gt;=$X$2,MOD(A623-$X$2,int)=0),$X$3,0)+IF(IF(AND(A623&gt;=$X$2,MOD(A623-$X$2,int)=0),$X$3,0)+IF(MOD(A623-$X$6,periods_per_year)=0,$X$5,0)+F623&lt;J622+E623,IF(MOD(A623-$X$6,periods_per_year)=0,$X$5,0),J622+E623-IF(AND(A623&gt;=$X$2,MOD(A623-$X$2,int)=0),$X$3,0)-F623))))</f>
        <v/>
      </c>
      <c r="H623" s="14"/>
      <c r="I623" s="13" t="str">
        <f t="shared" si="76"/>
        <v/>
      </c>
      <c r="J623" s="13" t="str">
        <f t="shared" si="77"/>
        <v/>
      </c>
      <c r="M623" s="17" t="str">
        <f>IF(S622="","",IF(OR(M622&gt;=nper,ROUND(S622,2)&lt;=0),"",M622+1))</f>
        <v/>
      </c>
      <c r="N623" s="18" t="str">
        <f>IF(M623="","",IF(OR(periods_per_year=26,periods_per_year=52),IF(periods_per_year=26,IF(M623=1,fpdate,N622+14),IF(periods_per_year=52,IF(M623=1,fpdate,N622+7),"n/a")),IF(periods_per_year=24,DATE(YEAR(fpdate),MONTH(fpdate)+(M623-1)/2+IF(AND(DAY(fpdate)&gt;=15,MOD(M623,2)=0),1,0),IF(MOD(M623,2)=0,IF(DAY(fpdate)&gt;=15,DAY(fpdate)-14,DAY(fpdate)+14),DAY(fpdate))),IF(DAY(DATE(YEAR(fpdate),MONTH(fpdate)+M623-1,DAY(fpdate)))&lt;&gt;DAY(fpdate),DATE(YEAR(fpdate),MONTH(fpdate)+M623,0),DATE(YEAR(fpdate),MONTH(fpdate)+M623-1,DAY(fpdate))))))</f>
        <v/>
      </c>
      <c r="O623" s="19" t="str">
        <f>IF(M623="","",IF(variable,IF(M623&lt;MortgageCalculator!$I$18*periods_per_year,start_rate,IF(MortgageCalculator!$I$22&gt;=0,MIN(MortgageCalculator!$I$19,start_rate+MortgageCalculator!$I$22*ROUNDUP((M623-MortgageCalculator!$I$18*periods_per_year)/MortgageCalculator!$I$21,0)),MAX(MortgageCalculator!$I$20,start_rate+MortgageCalculator!$I$22*ROUNDUP((M623-MortgageCalculator!$I$18*periods_per_year)/MortgageCalculator!$I$21,0)))),start_rate))</f>
        <v/>
      </c>
      <c r="P623" s="20" t="str">
        <f>IF(M623="","",ROUND((((1+O623/CP)^(CP/periods_per_year))-1)*S622,2))</f>
        <v/>
      </c>
      <c r="Q623" s="20" t="str">
        <f>IF(M623="","",IF(M623=nper,S622+P623,MIN(S622+P623,IF(O623=O622,Q622,ROUND(-PMT(((1+O623/CP)^(CP/periods_per_year))-1,nper-M623+1,S622),2)))))</f>
        <v/>
      </c>
      <c r="R623" s="20" t="str">
        <f t="shared" si="78"/>
        <v/>
      </c>
      <c r="S623" s="20" t="str">
        <f t="shared" si="79"/>
        <v/>
      </c>
    </row>
    <row r="624" spans="1:19" x14ac:dyDescent="0.2">
      <c r="A624" s="10" t="str">
        <f t="shared" si="72"/>
        <v/>
      </c>
      <c r="B624" s="11" t="str">
        <f t="shared" si="73"/>
        <v/>
      </c>
      <c r="C624" s="15" t="str">
        <f t="shared" si="74"/>
        <v/>
      </c>
      <c r="D624" s="12" t="str">
        <f>IF(A624="","",IF(variable,IF(OR(A624=1,A624&lt;$I$18*periods_per_year),start_rate,MIN($I$19,IF(MOD(A624-1,$I$21)=0,MAX($I$20,D623+$I$22),D623))),start_rate))</f>
        <v/>
      </c>
      <c r="E624" s="13" t="str">
        <f t="shared" si="75"/>
        <v/>
      </c>
      <c r="F624" s="13" t="str">
        <f>IF(A624="","",IF(A624=nper,J623+E624,MIN(J623+E624,IF(D624=D623,F623,IF($E$8="Acc Bi-Weekly",ROUND((-PMT(((1+D624/CP)^(CP/12))-1,(nper-A624+1)*12/26,J623))/2,2),IF($E$8="Acc Weekly",ROUND((-PMT(((1+D624/CP)^(CP/12))-1,(nper-A624+1)*12/52,J623))/4,2),ROUND(-PMT(((1+D624/CP)^(CP/periods_per_year))-1,nper-A624+1,J623),2)))))))</f>
        <v/>
      </c>
      <c r="G624" s="13" t="str">
        <f>IF(OR(A624="",A624&lt;$X$2),"",IF(J623&lt;=F624,0,IF(IF(AND(A624&gt;=$X$2,MOD(A624-$X$2,int)=0),$X$3,0)+F624&gt;=J623+E624,J623+E624-F624,IF(AND(A624&gt;=$X$2,MOD(A624-$X$2,int)=0),$X$3,0)+IF(IF(AND(A624&gt;=$X$2,MOD(A624-$X$2,int)=0),$X$3,0)+IF(MOD(A624-$X$6,periods_per_year)=0,$X$5,0)+F624&lt;J623+E624,IF(MOD(A624-$X$6,periods_per_year)=0,$X$5,0),J623+E624-IF(AND(A624&gt;=$X$2,MOD(A624-$X$2,int)=0),$X$3,0)-F624))))</f>
        <v/>
      </c>
      <c r="H624" s="14"/>
      <c r="I624" s="13" t="str">
        <f t="shared" si="76"/>
        <v/>
      </c>
      <c r="J624" s="13" t="str">
        <f t="shared" si="77"/>
        <v/>
      </c>
      <c r="M624" s="17" t="str">
        <f>IF(S623="","",IF(OR(M623&gt;=nper,ROUND(S623,2)&lt;=0),"",M623+1))</f>
        <v/>
      </c>
      <c r="N624" s="18" t="str">
        <f>IF(M624="","",IF(OR(periods_per_year=26,periods_per_year=52),IF(periods_per_year=26,IF(M624=1,fpdate,N623+14),IF(periods_per_year=52,IF(M624=1,fpdate,N623+7),"n/a")),IF(periods_per_year=24,DATE(YEAR(fpdate),MONTH(fpdate)+(M624-1)/2+IF(AND(DAY(fpdate)&gt;=15,MOD(M624,2)=0),1,0),IF(MOD(M624,2)=0,IF(DAY(fpdate)&gt;=15,DAY(fpdate)-14,DAY(fpdate)+14),DAY(fpdate))),IF(DAY(DATE(YEAR(fpdate),MONTH(fpdate)+M624-1,DAY(fpdate)))&lt;&gt;DAY(fpdate),DATE(YEAR(fpdate),MONTH(fpdate)+M624,0),DATE(YEAR(fpdate),MONTH(fpdate)+M624-1,DAY(fpdate))))))</f>
        <v/>
      </c>
      <c r="O624" s="19" t="str">
        <f>IF(M624="","",IF(variable,IF(M624&lt;MortgageCalculator!$I$18*periods_per_year,start_rate,IF(MortgageCalculator!$I$22&gt;=0,MIN(MortgageCalculator!$I$19,start_rate+MortgageCalculator!$I$22*ROUNDUP((M624-MortgageCalculator!$I$18*periods_per_year)/MortgageCalculator!$I$21,0)),MAX(MortgageCalculator!$I$20,start_rate+MortgageCalculator!$I$22*ROUNDUP((M624-MortgageCalculator!$I$18*periods_per_year)/MortgageCalculator!$I$21,0)))),start_rate))</f>
        <v/>
      </c>
      <c r="P624" s="20" t="str">
        <f>IF(M624="","",ROUND((((1+O624/CP)^(CP/periods_per_year))-1)*S623,2))</f>
        <v/>
      </c>
      <c r="Q624" s="20" t="str">
        <f>IF(M624="","",IF(M624=nper,S623+P624,MIN(S623+P624,IF(O624=O623,Q623,ROUND(-PMT(((1+O624/CP)^(CP/periods_per_year))-1,nper-M624+1,S623),2)))))</f>
        <v/>
      </c>
      <c r="R624" s="20" t="str">
        <f t="shared" si="78"/>
        <v/>
      </c>
      <c r="S624" s="20" t="str">
        <f t="shared" si="79"/>
        <v/>
      </c>
    </row>
    <row r="625" spans="1:19" x14ac:dyDescent="0.2">
      <c r="A625" s="10" t="str">
        <f t="shared" si="72"/>
        <v/>
      </c>
      <c r="B625" s="11" t="str">
        <f t="shared" si="73"/>
        <v/>
      </c>
      <c r="C625" s="15" t="str">
        <f t="shared" si="74"/>
        <v/>
      </c>
      <c r="D625" s="12" t="str">
        <f>IF(A625="","",IF(variable,IF(OR(A625=1,A625&lt;$I$18*periods_per_year),start_rate,MIN($I$19,IF(MOD(A625-1,$I$21)=0,MAX($I$20,D624+$I$22),D624))),start_rate))</f>
        <v/>
      </c>
      <c r="E625" s="13" t="str">
        <f t="shared" si="75"/>
        <v/>
      </c>
      <c r="F625" s="13" t="str">
        <f>IF(A625="","",IF(A625=nper,J624+E625,MIN(J624+E625,IF(D625=D624,F624,IF($E$8="Acc Bi-Weekly",ROUND((-PMT(((1+D625/CP)^(CP/12))-1,(nper-A625+1)*12/26,J624))/2,2),IF($E$8="Acc Weekly",ROUND((-PMT(((1+D625/CP)^(CP/12))-1,(nper-A625+1)*12/52,J624))/4,2),ROUND(-PMT(((1+D625/CP)^(CP/periods_per_year))-1,nper-A625+1,J624),2)))))))</f>
        <v/>
      </c>
      <c r="G625" s="13" t="str">
        <f>IF(OR(A625="",A625&lt;$X$2),"",IF(J624&lt;=F625,0,IF(IF(AND(A625&gt;=$X$2,MOD(A625-$X$2,int)=0),$X$3,0)+F625&gt;=J624+E625,J624+E625-F625,IF(AND(A625&gt;=$X$2,MOD(A625-$X$2,int)=0),$X$3,0)+IF(IF(AND(A625&gt;=$X$2,MOD(A625-$X$2,int)=0),$X$3,0)+IF(MOD(A625-$X$6,periods_per_year)=0,$X$5,0)+F625&lt;J624+E625,IF(MOD(A625-$X$6,periods_per_year)=0,$X$5,0),J624+E625-IF(AND(A625&gt;=$X$2,MOD(A625-$X$2,int)=0),$X$3,0)-F625))))</f>
        <v/>
      </c>
      <c r="H625" s="14"/>
      <c r="I625" s="13" t="str">
        <f t="shared" si="76"/>
        <v/>
      </c>
      <c r="J625" s="13" t="str">
        <f t="shared" si="77"/>
        <v/>
      </c>
      <c r="M625" s="17" t="str">
        <f>IF(S624="","",IF(OR(M624&gt;=nper,ROUND(S624,2)&lt;=0),"",M624+1))</f>
        <v/>
      </c>
      <c r="N625" s="18" t="str">
        <f>IF(M625="","",IF(OR(periods_per_year=26,periods_per_year=52),IF(periods_per_year=26,IF(M625=1,fpdate,N624+14),IF(periods_per_year=52,IF(M625=1,fpdate,N624+7),"n/a")),IF(periods_per_year=24,DATE(YEAR(fpdate),MONTH(fpdate)+(M625-1)/2+IF(AND(DAY(fpdate)&gt;=15,MOD(M625,2)=0),1,0),IF(MOD(M625,2)=0,IF(DAY(fpdate)&gt;=15,DAY(fpdate)-14,DAY(fpdate)+14),DAY(fpdate))),IF(DAY(DATE(YEAR(fpdate),MONTH(fpdate)+M625-1,DAY(fpdate)))&lt;&gt;DAY(fpdate),DATE(YEAR(fpdate),MONTH(fpdate)+M625,0),DATE(YEAR(fpdate),MONTH(fpdate)+M625-1,DAY(fpdate))))))</f>
        <v/>
      </c>
      <c r="O625" s="19" t="str">
        <f>IF(M625="","",IF(variable,IF(M625&lt;MortgageCalculator!$I$18*periods_per_year,start_rate,IF(MortgageCalculator!$I$22&gt;=0,MIN(MortgageCalculator!$I$19,start_rate+MortgageCalculator!$I$22*ROUNDUP((M625-MortgageCalculator!$I$18*periods_per_year)/MortgageCalculator!$I$21,0)),MAX(MortgageCalculator!$I$20,start_rate+MortgageCalculator!$I$22*ROUNDUP((M625-MortgageCalculator!$I$18*periods_per_year)/MortgageCalculator!$I$21,0)))),start_rate))</f>
        <v/>
      </c>
      <c r="P625" s="20" t="str">
        <f>IF(M625="","",ROUND((((1+O625/CP)^(CP/periods_per_year))-1)*S624,2))</f>
        <v/>
      </c>
      <c r="Q625" s="20" t="str">
        <f>IF(M625="","",IF(M625=nper,S624+P625,MIN(S624+P625,IF(O625=O624,Q624,ROUND(-PMT(((1+O625/CP)^(CP/periods_per_year))-1,nper-M625+1,S624),2)))))</f>
        <v/>
      </c>
      <c r="R625" s="20" t="str">
        <f t="shared" si="78"/>
        <v/>
      </c>
      <c r="S625" s="20" t="str">
        <f t="shared" si="79"/>
        <v/>
      </c>
    </row>
    <row r="626" spans="1:19" x14ac:dyDescent="0.2">
      <c r="A626" s="10" t="str">
        <f t="shared" si="72"/>
        <v/>
      </c>
      <c r="B626" s="11" t="str">
        <f t="shared" si="73"/>
        <v/>
      </c>
      <c r="C626" s="15" t="str">
        <f t="shared" si="74"/>
        <v/>
      </c>
      <c r="D626" s="12" t="str">
        <f>IF(A626="","",IF(variable,IF(OR(A626=1,A626&lt;$I$18*periods_per_year),start_rate,MIN($I$19,IF(MOD(A626-1,$I$21)=0,MAX($I$20,D625+$I$22),D625))),start_rate))</f>
        <v/>
      </c>
      <c r="E626" s="13" t="str">
        <f t="shared" si="75"/>
        <v/>
      </c>
      <c r="F626" s="13" t="str">
        <f>IF(A626="","",IF(A626=nper,J625+E626,MIN(J625+E626,IF(D626=D625,F625,IF($E$8="Acc Bi-Weekly",ROUND((-PMT(((1+D626/CP)^(CP/12))-1,(nper-A626+1)*12/26,J625))/2,2),IF($E$8="Acc Weekly",ROUND((-PMT(((1+D626/CP)^(CP/12))-1,(nper-A626+1)*12/52,J625))/4,2),ROUND(-PMT(((1+D626/CP)^(CP/periods_per_year))-1,nper-A626+1,J625),2)))))))</f>
        <v/>
      </c>
      <c r="G626" s="13" t="str">
        <f>IF(OR(A626="",A626&lt;$X$2),"",IF(J625&lt;=F626,0,IF(IF(AND(A626&gt;=$X$2,MOD(A626-$X$2,int)=0),$X$3,0)+F626&gt;=J625+E626,J625+E626-F626,IF(AND(A626&gt;=$X$2,MOD(A626-$X$2,int)=0),$X$3,0)+IF(IF(AND(A626&gt;=$X$2,MOD(A626-$X$2,int)=0),$X$3,0)+IF(MOD(A626-$X$6,periods_per_year)=0,$X$5,0)+F626&lt;J625+E626,IF(MOD(A626-$X$6,periods_per_year)=0,$X$5,0),J625+E626-IF(AND(A626&gt;=$X$2,MOD(A626-$X$2,int)=0),$X$3,0)-F626))))</f>
        <v/>
      </c>
      <c r="H626" s="14"/>
      <c r="I626" s="13" t="str">
        <f t="shared" si="76"/>
        <v/>
      </c>
      <c r="J626" s="13" t="str">
        <f t="shared" si="77"/>
        <v/>
      </c>
      <c r="M626" s="17" t="str">
        <f>IF(S625="","",IF(OR(M625&gt;=nper,ROUND(S625,2)&lt;=0),"",M625+1))</f>
        <v/>
      </c>
      <c r="N626" s="18" t="str">
        <f>IF(M626="","",IF(OR(periods_per_year=26,periods_per_year=52),IF(periods_per_year=26,IF(M626=1,fpdate,N625+14),IF(periods_per_year=52,IF(M626=1,fpdate,N625+7),"n/a")),IF(periods_per_year=24,DATE(YEAR(fpdate),MONTH(fpdate)+(M626-1)/2+IF(AND(DAY(fpdate)&gt;=15,MOD(M626,2)=0),1,0),IF(MOD(M626,2)=0,IF(DAY(fpdate)&gt;=15,DAY(fpdate)-14,DAY(fpdate)+14),DAY(fpdate))),IF(DAY(DATE(YEAR(fpdate),MONTH(fpdate)+M626-1,DAY(fpdate)))&lt;&gt;DAY(fpdate),DATE(YEAR(fpdate),MONTH(fpdate)+M626,0),DATE(YEAR(fpdate),MONTH(fpdate)+M626-1,DAY(fpdate))))))</f>
        <v/>
      </c>
      <c r="O626" s="19" t="str">
        <f>IF(M626="","",IF(variable,IF(M626&lt;MortgageCalculator!$I$18*periods_per_year,start_rate,IF(MortgageCalculator!$I$22&gt;=0,MIN(MortgageCalculator!$I$19,start_rate+MortgageCalculator!$I$22*ROUNDUP((M626-MortgageCalculator!$I$18*periods_per_year)/MortgageCalculator!$I$21,0)),MAX(MortgageCalculator!$I$20,start_rate+MortgageCalculator!$I$22*ROUNDUP((M626-MortgageCalculator!$I$18*periods_per_year)/MortgageCalculator!$I$21,0)))),start_rate))</f>
        <v/>
      </c>
      <c r="P626" s="20" t="str">
        <f>IF(M626="","",ROUND((((1+O626/CP)^(CP/periods_per_year))-1)*S625,2))</f>
        <v/>
      </c>
      <c r="Q626" s="20" t="str">
        <f>IF(M626="","",IF(M626=nper,S625+P626,MIN(S625+P626,IF(O626=O625,Q625,ROUND(-PMT(((1+O626/CP)^(CP/periods_per_year))-1,nper-M626+1,S625),2)))))</f>
        <v/>
      </c>
      <c r="R626" s="20" t="str">
        <f t="shared" si="78"/>
        <v/>
      </c>
      <c r="S626" s="20" t="str">
        <f t="shared" si="79"/>
        <v/>
      </c>
    </row>
    <row r="627" spans="1:19" x14ac:dyDescent="0.2">
      <c r="A627" s="10" t="str">
        <f t="shared" si="72"/>
        <v/>
      </c>
      <c r="B627" s="11" t="str">
        <f t="shared" si="73"/>
        <v/>
      </c>
      <c r="C627" s="15" t="str">
        <f t="shared" si="74"/>
        <v/>
      </c>
      <c r="D627" s="12" t="str">
        <f>IF(A627="","",IF(variable,IF(OR(A627=1,A627&lt;$I$18*periods_per_year),start_rate,MIN($I$19,IF(MOD(A627-1,$I$21)=0,MAX($I$20,D626+$I$22),D626))),start_rate))</f>
        <v/>
      </c>
      <c r="E627" s="13" t="str">
        <f t="shared" si="75"/>
        <v/>
      </c>
      <c r="F627" s="13" t="str">
        <f>IF(A627="","",IF(A627=nper,J626+E627,MIN(J626+E627,IF(D627=D626,F626,IF($E$8="Acc Bi-Weekly",ROUND((-PMT(((1+D627/CP)^(CP/12))-1,(nper-A627+1)*12/26,J626))/2,2),IF($E$8="Acc Weekly",ROUND((-PMT(((1+D627/CP)^(CP/12))-1,(nper-A627+1)*12/52,J626))/4,2),ROUND(-PMT(((1+D627/CP)^(CP/periods_per_year))-1,nper-A627+1,J626),2)))))))</f>
        <v/>
      </c>
      <c r="G627" s="13" t="str">
        <f>IF(OR(A627="",A627&lt;$X$2),"",IF(J626&lt;=F627,0,IF(IF(AND(A627&gt;=$X$2,MOD(A627-$X$2,int)=0),$X$3,0)+F627&gt;=J626+E627,J626+E627-F627,IF(AND(A627&gt;=$X$2,MOD(A627-$X$2,int)=0),$X$3,0)+IF(IF(AND(A627&gt;=$X$2,MOD(A627-$X$2,int)=0),$X$3,0)+IF(MOD(A627-$X$6,periods_per_year)=0,$X$5,0)+F627&lt;J626+E627,IF(MOD(A627-$X$6,periods_per_year)=0,$X$5,0),J626+E627-IF(AND(A627&gt;=$X$2,MOD(A627-$X$2,int)=0),$X$3,0)-F627))))</f>
        <v/>
      </c>
      <c r="H627" s="14"/>
      <c r="I627" s="13" t="str">
        <f t="shared" si="76"/>
        <v/>
      </c>
      <c r="J627" s="13" t="str">
        <f t="shared" si="77"/>
        <v/>
      </c>
      <c r="M627" s="17" t="str">
        <f>IF(S626="","",IF(OR(M626&gt;=nper,ROUND(S626,2)&lt;=0),"",M626+1))</f>
        <v/>
      </c>
      <c r="N627" s="18" t="str">
        <f>IF(M627="","",IF(OR(periods_per_year=26,periods_per_year=52),IF(periods_per_year=26,IF(M627=1,fpdate,N626+14),IF(periods_per_year=52,IF(M627=1,fpdate,N626+7),"n/a")),IF(periods_per_year=24,DATE(YEAR(fpdate),MONTH(fpdate)+(M627-1)/2+IF(AND(DAY(fpdate)&gt;=15,MOD(M627,2)=0),1,0),IF(MOD(M627,2)=0,IF(DAY(fpdate)&gt;=15,DAY(fpdate)-14,DAY(fpdate)+14),DAY(fpdate))),IF(DAY(DATE(YEAR(fpdate),MONTH(fpdate)+M627-1,DAY(fpdate)))&lt;&gt;DAY(fpdate),DATE(YEAR(fpdate),MONTH(fpdate)+M627,0),DATE(YEAR(fpdate),MONTH(fpdate)+M627-1,DAY(fpdate))))))</f>
        <v/>
      </c>
      <c r="O627" s="19" t="str">
        <f>IF(M627="","",IF(variable,IF(M627&lt;MortgageCalculator!$I$18*periods_per_year,start_rate,IF(MortgageCalculator!$I$22&gt;=0,MIN(MortgageCalculator!$I$19,start_rate+MortgageCalculator!$I$22*ROUNDUP((M627-MortgageCalculator!$I$18*periods_per_year)/MortgageCalculator!$I$21,0)),MAX(MortgageCalculator!$I$20,start_rate+MortgageCalculator!$I$22*ROUNDUP((M627-MortgageCalculator!$I$18*periods_per_year)/MortgageCalculator!$I$21,0)))),start_rate))</f>
        <v/>
      </c>
      <c r="P627" s="20" t="str">
        <f>IF(M627="","",ROUND((((1+O627/CP)^(CP/periods_per_year))-1)*S626,2))</f>
        <v/>
      </c>
      <c r="Q627" s="20" t="str">
        <f>IF(M627="","",IF(M627=nper,S626+P627,MIN(S626+P627,IF(O627=O626,Q626,ROUND(-PMT(((1+O627/CP)^(CP/periods_per_year))-1,nper-M627+1,S626),2)))))</f>
        <v/>
      </c>
      <c r="R627" s="20" t="str">
        <f t="shared" si="78"/>
        <v/>
      </c>
      <c r="S627" s="20" t="str">
        <f t="shared" si="79"/>
        <v/>
      </c>
    </row>
    <row r="628" spans="1:19" x14ac:dyDescent="0.2">
      <c r="A628" s="10" t="str">
        <f t="shared" si="72"/>
        <v/>
      </c>
      <c r="B628" s="11" t="str">
        <f t="shared" si="73"/>
        <v/>
      </c>
      <c r="C628" s="15" t="str">
        <f t="shared" si="74"/>
        <v/>
      </c>
      <c r="D628" s="12" t="str">
        <f>IF(A628="","",IF(variable,IF(OR(A628=1,A628&lt;$I$18*periods_per_year),start_rate,MIN($I$19,IF(MOD(A628-1,$I$21)=0,MAX($I$20,D627+$I$22),D627))),start_rate))</f>
        <v/>
      </c>
      <c r="E628" s="13" t="str">
        <f t="shared" si="75"/>
        <v/>
      </c>
      <c r="F628" s="13" t="str">
        <f>IF(A628="","",IF(A628=nper,J627+E628,MIN(J627+E628,IF(D628=D627,F627,IF($E$8="Acc Bi-Weekly",ROUND((-PMT(((1+D628/CP)^(CP/12))-1,(nper-A628+1)*12/26,J627))/2,2),IF($E$8="Acc Weekly",ROUND((-PMT(((1+D628/CP)^(CP/12))-1,(nper-A628+1)*12/52,J627))/4,2),ROUND(-PMT(((1+D628/CP)^(CP/periods_per_year))-1,nper-A628+1,J627),2)))))))</f>
        <v/>
      </c>
      <c r="G628" s="13" t="str">
        <f>IF(OR(A628="",A628&lt;$X$2),"",IF(J627&lt;=F628,0,IF(IF(AND(A628&gt;=$X$2,MOD(A628-$X$2,int)=0),$X$3,0)+F628&gt;=J627+E628,J627+E628-F628,IF(AND(A628&gt;=$X$2,MOD(A628-$X$2,int)=0),$X$3,0)+IF(IF(AND(A628&gt;=$X$2,MOD(A628-$X$2,int)=0),$X$3,0)+IF(MOD(A628-$X$6,periods_per_year)=0,$X$5,0)+F628&lt;J627+E628,IF(MOD(A628-$X$6,periods_per_year)=0,$X$5,0),J627+E628-IF(AND(A628&gt;=$X$2,MOD(A628-$X$2,int)=0),$X$3,0)-F628))))</f>
        <v/>
      </c>
      <c r="H628" s="14"/>
      <c r="I628" s="13" t="str">
        <f t="shared" si="76"/>
        <v/>
      </c>
      <c r="J628" s="13" t="str">
        <f t="shared" si="77"/>
        <v/>
      </c>
      <c r="M628" s="17" t="str">
        <f>IF(S627="","",IF(OR(M627&gt;=nper,ROUND(S627,2)&lt;=0),"",M627+1))</f>
        <v/>
      </c>
      <c r="N628" s="18" t="str">
        <f>IF(M628="","",IF(OR(periods_per_year=26,periods_per_year=52),IF(periods_per_year=26,IF(M628=1,fpdate,N627+14),IF(periods_per_year=52,IF(M628=1,fpdate,N627+7),"n/a")),IF(periods_per_year=24,DATE(YEAR(fpdate),MONTH(fpdate)+(M628-1)/2+IF(AND(DAY(fpdate)&gt;=15,MOD(M628,2)=0),1,0),IF(MOD(M628,2)=0,IF(DAY(fpdate)&gt;=15,DAY(fpdate)-14,DAY(fpdate)+14),DAY(fpdate))),IF(DAY(DATE(YEAR(fpdate),MONTH(fpdate)+M628-1,DAY(fpdate)))&lt;&gt;DAY(fpdate),DATE(YEAR(fpdate),MONTH(fpdate)+M628,0),DATE(YEAR(fpdate),MONTH(fpdate)+M628-1,DAY(fpdate))))))</f>
        <v/>
      </c>
      <c r="O628" s="19" t="str">
        <f>IF(M628="","",IF(variable,IF(M628&lt;MortgageCalculator!$I$18*periods_per_year,start_rate,IF(MortgageCalculator!$I$22&gt;=0,MIN(MortgageCalculator!$I$19,start_rate+MortgageCalculator!$I$22*ROUNDUP((M628-MortgageCalculator!$I$18*periods_per_year)/MortgageCalculator!$I$21,0)),MAX(MortgageCalculator!$I$20,start_rate+MortgageCalculator!$I$22*ROUNDUP((M628-MortgageCalculator!$I$18*periods_per_year)/MortgageCalculator!$I$21,0)))),start_rate))</f>
        <v/>
      </c>
      <c r="P628" s="20" t="str">
        <f>IF(M628="","",ROUND((((1+O628/CP)^(CP/periods_per_year))-1)*S627,2))</f>
        <v/>
      </c>
      <c r="Q628" s="20" t="str">
        <f>IF(M628="","",IF(M628=nper,S627+P628,MIN(S627+P628,IF(O628=O627,Q627,ROUND(-PMT(((1+O628/CP)^(CP/periods_per_year))-1,nper-M628+1,S627),2)))))</f>
        <v/>
      </c>
      <c r="R628" s="20" t="str">
        <f t="shared" si="78"/>
        <v/>
      </c>
      <c r="S628" s="20" t="str">
        <f t="shared" si="79"/>
        <v/>
      </c>
    </row>
    <row r="629" spans="1:19" x14ac:dyDescent="0.2">
      <c r="A629" s="10" t="str">
        <f t="shared" si="72"/>
        <v/>
      </c>
      <c r="B629" s="11" t="str">
        <f t="shared" si="73"/>
        <v/>
      </c>
      <c r="C629" s="15" t="str">
        <f t="shared" si="74"/>
        <v/>
      </c>
      <c r="D629" s="12" t="str">
        <f>IF(A629="","",IF(variable,IF(OR(A629=1,A629&lt;$I$18*periods_per_year),start_rate,MIN($I$19,IF(MOD(A629-1,$I$21)=0,MAX($I$20,D628+$I$22),D628))),start_rate))</f>
        <v/>
      </c>
      <c r="E629" s="13" t="str">
        <f t="shared" si="75"/>
        <v/>
      </c>
      <c r="F629" s="13" t="str">
        <f>IF(A629="","",IF(A629=nper,J628+E629,MIN(J628+E629,IF(D629=D628,F628,IF($E$8="Acc Bi-Weekly",ROUND((-PMT(((1+D629/CP)^(CP/12))-1,(nper-A629+1)*12/26,J628))/2,2),IF($E$8="Acc Weekly",ROUND((-PMT(((1+D629/CP)^(CP/12))-1,(nper-A629+1)*12/52,J628))/4,2),ROUND(-PMT(((1+D629/CP)^(CP/periods_per_year))-1,nper-A629+1,J628),2)))))))</f>
        <v/>
      </c>
      <c r="G629" s="13" t="str">
        <f>IF(OR(A629="",A629&lt;$X$2),"",IF(J628&lt;=F629,0,IF(IF(AND(A629&gt;=$X$2,MOD(A629-$X$2,int)=0),$X$3,0)+F629&gt;=J628+E629,J628+E629-F629,IF(AND(A629&gt;=$X$2,MOD(A629-$X$2,int)=0),$X$3,0)+IF(IF(AND(A629&gt;=$X$2,MOD(A629-$X$2,int)=0),$X$3,0)+IF(MOD(A629-$X$6,periods_per_year)=0,$X$5,0)+F629&lt;J628+E629,IF(MOD(A629-$X$6,periods_per_year)=0,$X$5,0),J628+E629-IF(AND(A629&gt;=$X$2,MOD(A629-$X$2,int)=0),$X$3,0)-F629))))</f>
        <v/>
      </c>
      <c r="H629" s="14"/>
      <c r="I629" s="13" t="str">
        <f t="shared" si="76"/>
        <v/>
      </c>
      <c r="J629" s="13" t="str">
        <f t="shared" si="77"/>
        <v/>
      </c>
      <c r="M629" s="17" t="str">
        <f>IF(S628="","",IF(OR(M628&gt;=nper,ROUND(S628,2)&lt;=0),"",M628+1))</f>
        <v/>
      </c>
      <c r="N629" s="18" t="str">
        <f>IF(M629="","",IF(OR(periods_per_year=26,periods_per_year=52),IF(periods_per_year=26,IF(M629=1,fpdate,N628+14),IF(periods_per_year=52,IF(M629=1,fpdate,N628+7),"n/a")),IF(periods_per_year=24,DATE(YEAR(fpdate),MONTH(fpdate)+(M629-1)/2+IF(AND(DAY(fpdate)&gt;=15,MOD(M629,2)=0),1,0),IF(MOD(M629,2)=0,IF(DAY(fpdate)&gt;=15,DAY(fpdate)-14,DAY(fpdate)+14),DAY(fpdate))),IF(DAY(DATE(YEAR(fpdate),MONTH(fpdate)+M629-1,DAY(fpdate)))&lt;&gt;DAY(fpdate),DATE(YEAR(fpdate),MONTH(fpdate)+M629,0),DATE(YEAR(fpdate),MONTH(fpdate)+M629-1,DAY(fpdate))))))</f>
        <v/>
      </c>
      <c r="O629" s="19" t="str">
        <f>IF(M629="","",IF(variable,IF(M629&lt;MortgageCalculator!$I$18*periods_per_year,start_rate,IF(MortgageCalculator!$I$22&gt;=0,MIN(MortgageCalculator!$I$19,start_rate+MortgageCalculator!$I$22*ROUNDUP((M629-MortgageCalculator!$I$18*periods_per_year)/MortgageCalculator!$I$21,0)),MAX(MortgageCalculator!$I$20,start_rate+MortgageCalculator!$I$22*ROUNDUP((M629-MortgageCalculator!$I$18*periods_per_year)/MortgageCalculator!$I$21,0)))),start_rate))</f>
        <v/>
      </c>
      <c r="P629" s="20" t="str">
        <f>IF(M629="","",ROUND((((1+O629/CP)^(CP/periods_per_year))-1)*S628,2))</f>
        <v/>
      </c>
      <c r="Q629" s="20" t="str">
        <f>IF(M629="","",IF(M629=nper,S628+P629,MIN(S628+P629,IF(O629=O628,Q628,ROUND(-PMT(((1+O629/CP)^(CP/periods_per_year))-1,nper-M629+1,S628),2)))))</f>
        <v/>
      </c>
      <c r="R629" s="20" t="str">
        <f t="shared" si="78"/>
        <v/>
      </c>
      <c r="S629" s="20" t="str">
        <f t="shared" si="79"/>
        <v/>
      </c>
    </row>
    <row r="630" spans="1:19" x14ac:dyDescent="0.2">
      <c r="A630" s="10" t="str">
        <f t="shared" si="72"/>
        <v/>
      </c>
      <c r="B630" s="11" t="str">
        <f t="shared" si="73"/>
        <v/>
      </c>
      <c r="C630" s="15" t="str">
        <f t="shared" si="74"/>
        <v/>
      </c>
      <c r="D630" s="12" t="str">
        <f>IF(A630="","",IF(variable,IF(OR(A630=1,A630&lt;$I$18*periods_per_year),start_rate,MIN($I$19,IF(MOD(A630-1,$I$21)=0,MAX($I$20,D629+$I$22),D629))),start_rate))</f>
        <v/>
      </c>
      <c r="E630" s="13" t="str">
        <f t="shared" si="75"/>
        <v/>
      </c>
      <c r="F630" s="13" t="str">
        <f>IF(A630="","",IF(A630=nper,J629+E630,MIN(J629+E630,IF(D630=D629,F629,IF($E$8="Acc Bi-Weekly",ROUND((-PMT(((1+D630/CP)^(CP/12))-1,(nper-A630+1)*12/26,J629))/2,2),IF($E$8="Acc Weekly",ROUND((-PMT(((1+D630/CP)^(CP/12))-1,(nper-A630+1)*12/52,J629))/4,2),ROUND(-PMT(((1+D630/CP)^(CP/periods_per_year))-1,nper-A630+1,J629),2)))))))</f>
        <v/>
      </c>
      <c r="G630" s="13" t="str">
        <f>IF(OR(A630="",A630&lt;$X$2),"",IF(J629&lt;=F630,0,IF(IF(AND(A630&gt;=$X$2,MOD(A630-$X$2,int)=0),$X$3,0)+F630&gt;=J629+E630,J629+E630-F630,IF(AND(A630&gt;=$X$2,MOD(A630-$X$2,int)=0),$X$3,0)+IF(IF(AND(A630&gt;=$X$2,MOD(A630-$X$2,int)=0),$X$3,0)+IF(MOD(A630-$X$6,periods_per_year)=0,$X$5,0)+F630&lt;J629+E630,IF(MOD(A630-$X$6,periods_per_year)=0,$X$5,0),J629+E630-IF(AND(A630&gt;=$X$2,MOD(A630-$X$2,int)=0),$X$3,0)-F630))))</f>
        <v/>
      </c>
      <c r="H630" s="14"/>
      <c r="I630" s="13" t="str">
        <f t="shared" si="76"/>
        <v/>
      </c>
      <c r="J630" s="13" t="str">
        <f t="shared" si="77"/>
        <v/>
      </c>
      <c r="M630" s="17" t="str">
        <f>IF(S629="","",IF(OR(M629&gt;=nper,ROUND(S629,2)&lt;=0),"",M629+1))</f>
        <v/>
      </c>
      <c r="N630" s="18" t="str">
        <f>IF(M630="","",IF(OR(periods_per_year=26,periods_per_year=52),IF(periods_per_year=26,IF(M630=1,fpdate,N629+14),IF(periods_per_year=52,IF(M630=1,fpdate,N629+7),"n/a")),IF(periods_per_year=24,DATE(YEAR(fpdate),MONTH(fpdate)+(M630-1)/2+IF(AND(DAY(fpdate)&gt;=15,MOD(M630,2)=0),1,0),IF(MOD(M630,2)=0,IF(DAY(fpdate)&gt;=15,DAY(fpdate)-14,DAY(fpdate)+14),DAY(fpdate))),IF(DAY(DATE(YEAR(fpdate),MONTH(fpdate)+M630-1,DAY(fpdate)))&lt;&gt;DAY(fpdate),DATE(YEAR(fpdate),MONTH(fpdate)+M630,0),DATE(YEAR(fpdate),MONTH(fpdate)+M630-1,DAY(fpdate))))))</f>
        <v/>
      </c>
      <c r="O630" s="19" t="str">
        <f>IF(M630="","",IF(variable,IF(M630&lt;MortgageCalculator!$I$18*periods_per_year,start_rate,IF(MortgageCalculator!$I$22&gt;=0,MIN(MortgageCalculator!$I$19,start_rate+MortgageCalculator!$I$22*ROUNDUP((M630-MortgageCalculator!$I$18*periods_per_year)/MortgageCalculator!$I$21,0)),MAX(MortgageCalculator!$I$20,start_rate+MortgageCalculator!$I$22*ROUNDUP((M630-MortgageCalculator!$I$18*periods_per_year)/MortgageCalculator!$I$21,0)))),start_rate))</f>
        <v/>
      </c>
      <c r="P630" s="20" t="str">
        <f>IF(M630="","",ROUND((((1+O630/CP)^(CP/periods_per_year))-1)*S629,2))</f>
        <v/>
      </c>
      <c r="Q630" s="20" t="str">
        <f>IF(M630="","",IF(M630=nper,S629+P630,MIN(S629+P630,IF(O630=O629,Q629,ROUND(-PMT(((1+O630/CP)^(CP/periods_per_year))-1,nper-M630+1,S629),2)))))</f>
        <v/>
      </c>
      <c r="R630" s="20" t="str">
        <f t="shared" si="78"/>
        <v/>
      </c>
      <c r="S630" s="20" t="str">
        <f t="shared" si="79"/>
        <v/>
      </c>
    </row>
    <row r="631" spans="1:19" x14ac:dyDescent="0.2">
      <c r="A631" s="10" t="str">
        <f t="shared" si="72"/>
        <v/>
      </c>
      <c r="B631" s="11" t="str">
        <f t="shared" si="73"/>
        <v/>
      </c>
      <c r="C631" s="15" t="str">
        <f t="shared" si="74"/>
        <v/>
      </c>
      <c r="D631" s="12" t="str">
        <f>IF(A631="","",IF(variable,IF(OR(A631=1,A631&lt;$I$18*periods_per_year),start_rate,MIN($I$19,IF(MOD(A631-1,$I$21)=0,MAX($I$20,D630+$I$22),D630))),start_rate))</f>
        <v/>
      </c>
      <c r="E631" s="13" t="str">
        <f t="shared" si="75"/>
        <v/>
      </c>
      <c r="F631" s="13" t="str">
        <f>IF(A631="","",IF(A631=nper,J630+E631,MIN(J630+E631,IF(D631=D630,F630,IF($E$8="Acc Bi-Weekly",ROUND((-PMT(((1+D631/CP)^(CP/12))-1,(nper-A631+1)*12/26,J630))/2,2),IF($E$8="Acc Weekly",ROUND((-PMT(((1+D631/CP)^(CP/12))-1,(nper-A631+1)*12/52,J630))/4,2),ROUND(-PMT(((1+D631/CP)^(CP/periods_per_year))-1,nper-A631+1,J630),2)))))))</f>
        <v/>
      </c>
      <c r="G631" s="13" t="str">
        <f>IF(OR(A631="",A631&lt;$X$2),"",IF(J630&lt;=F631,0,IF(IF(AND(A631&gt;=$X$2,MOD(A631-$X$2,int)=0),$X$3,0)+F631&gt;=J630+E631,J630+E631-F631,IF(AND(A631&gt;=$X$2,MOD(A631-$X$2,int)=0),$X$3,0)+IF(IF(AND(A631&gt;=$X$2,MOD(A631-$X$2,int)=0),$X$3,0)+IF(MOD(A631-$X$6,periods_per_year)=0,$X$5,0)+F631&lt;J630+E631,IF(MOD(A631-$X$6,periods_per_year)=0,$X$5,0),J630+E631-IF(AND(A631&gt;=$X$2,MOD(A631-$X$2,int)=0),$X$3,0)-F631))))</f>
        <v/>
      </c>
      <c r="H631" s="14"/>
      <c r="I631" s="13" t="str">
        <f t="shared" si="76"/>
        <v/>
      </c>
      <c r="J631" s="13" t="str">
        <f t="shared" si="77"/>
        <v/>
      </c>
      <c r="M631" s="17" t="str">
        <f>IF(S630="","",IF(OR(M630&gt;=nper,ROUND(S630,2)&lt;=0),"",M630+1))</f>
        <v/>
      </c>
      <c r="N631" s="18" t="str">
        <f>IF(M631="","",IF(OR(periods_per_year=26,periods_per_year=52),IF(periods_per_year=26,IF(M631=1,fpdate,N630+14),IF(periods_per_year=52,IF(M631=1,fpdate,N630+7),"n/a")),IF(periods_per_year=24,DATE(YEAR(fpdate),MONTH(fpdate)+(M631-1)/2+IF(AND(DAY(fpdate)&gt;=15,MOD(M631,2)=0),1,0),IF(MOD(M631,2)=0,IF(DAY(fpdate)&gt;=15,DAY(fpdate)-14,DAY(fpdate)+14),DAY(fpdate))),IF(DAY(DATE(YEAR(fpdate),MONTH(fpdate)+M631-1,DAY(fpdate)))&lt;&gt;DAY(fpdate),DATE(YEAR(fpdate),MONTH(fpdate)+M631,0),DATE(YEAR(fpdate),MONTH(fpdate)+M631-1,DAY(fpdate))))))</f>
        <v/>
      </c>
      <c r="O631" s="19" t="str">
        <f>IF(M631="","",IF(variable,IF(M631&lt;MortgageCalculator!$I$18*periods_per_year,start_rate,IF(MortgageCalculator!$I$22&gt;=0,MIN(MortgageCalculator!$I$19,start_rate+MortgageCalculator!$I$22*ROUNDUP((M631-MortgageCalculator!$I$18*periods_per_year)/MortgageCalculator!$I$21,0)),MAX(MortgageCalculator!$I$20,start_rate+MortgageCalculator!$I$22*ROUNDUP((M631-MortgageCalculator!$I$18*periods_per_year)/MortgageCalculator!$I$21,0)))),start_rate))</f>
        <v/>
      </c>
      <c r="P631" s="20" t="str">
        <f>IF(M631="","",ROUND((((1+O631/CP)^(CP/periods_per_year))-1)*S630,2))</f>
        <v/>
      </c>
      <c r="Q631" s="20" t="str">
        <f>IF(M631="","",IF(M631=nper,S630+P631,MIN(S630+P631,IF(O631=O630,Q630,ROUND(-PMT(((1+O631/CP)^(CP/periods_per_year))-1,nper-M631+1,S630),2)))))</f>
        <v/>
      </c>
      <c r="R631" s="20" t="str">
        <f t="shared" si="78"/>
        <v/>
      </c>
      <c r="S631" s="20" t="str">
        <f t="shared" si="79"/>
        <v/>
      </c>
    </row>
    <row r="632" spans="1:19" x14ac:dyDescent="0.2">
      <c r="A632" s="10" t="str">
        <f t="shared" si="72"/>
        <v/>
      </c>
      <c r="B632" s="11" t="str">
        <f t="shared" si="73"/>
        <v/>
      </c>
      <c r="C632" s="15" t="str">
        <f t="shared" si="74"/>
        <v/>
      </c>
      <c r="D632" s="12" t="str">
        <f>IF(A632="","",IF(variable,IF(OR(A632=1,A632&lt;$I$18*periods_per_year),start_rate,MIN($I$19,IF(MOD(A632-1,$I$21)=0,MAX($I$20,D631+$I$22),D631))),start_rate))</f>
        <v/>
      </c>
      <c r="E632" s="13" t="str">
        <f t="shared" si="75"/>
        <v/>
      </c>
      <c r="F632" s="13" t="str">
        <f>IF(A632="","",IF(A632=nper,J631+E632,MIN(J631+E632,IF(D632=D631,F631,IF($E$8="Acc Bi-Weekly",ROUND((-PMT(((1+D632/CP)^(CP/12))-1,(nper-A632+1)*12/26,J631))/2,2),IF($E$8="Acc Weekly",ROUND((-PMT(((1+D632/CP)^(CP/12))-1,(nper-A632+1)*12/52,J631))/4,2),ROUND(-PMT(((1+D632/CP)^(CP/periods_per_year))-1,nper-A632+1,J631),2)))))))</f>
        <v/>
      </c>
      <c r="G632" s="13" t="str">
        <f>IF(OR(A632="",A632&lt;$X$2),"",IF(J631&lt;=F632,0,IF(IF(AND(A632&gt;=$X$2,MOD(A632-$X$2,int)=0),$X$3,0)+F632&gt;=J631+E632,J631+E632-F632,IF(AND(A632&gt;=$X$2,MOD(A632-$X$2,int)=0),$X$3,0)+IF(IF(AND(A632&gt;=$X$2,MOD(A632-$X$2,int)=0),$X$3,0)+IF(MOD(A632-$X$6,periods_per_year)=0,$X$5,0)+F632&lt;J631+E632,IF(MOD(A632-$X$6,periods_per_year)=0,$X$5,0),J631+E632-IF(AND(A632&gt;=$X$2,MOD(A632-$X$2,int)=0),$X$3,0)-F632))))</f>
        <v/>
      </c>
      <c r="H632" s="14"/>
      <c r="I632" s="13" t="str">
        <f t="shared" si="76"/>
        <v/>
      </c>
      <c r="J632" s="13" t="str">
        <f t="shared" si="77"/>
        <v/>
      </c>
      <c r="M632" s="17" t="str">
        <f>IF(S631="","",IF(OR(M631&gt;=nper,ROUND(S631,2)&lt;=0),"",M631+1))</f>
        <v/>
      </c>
      <c r="N632" s="18" t="str">
        <f>IF(M632="","",IF(OR(periods_per_year=26,periods_per_year=52),IF(periods_per_year=26,IF(M632=1,fpdate,N631+14),IF(periods_per_year=52,IF(M632=1,fpdate,N631+7),"n/a")),IF(periods_per_year=24,DATE(YEAR(fpdate),MONTH(fpdate)+(M632-1)/2+IF(AND(DAY(fpdate)&gt;=15,MOD(M632,2)=0),1,0),IF(MOD(M632,2)=0,IF(DAY(fpdate)&gt;=15,DAY(fpdate)-14,DAY(fpdate)+14),DAY(fpdate))),IF(DAY(DATE(YEAR(fpdate),MONTH(fpdate)+M632-1,DAY(fpdate)))&lt;&gt;DAY(fpdate),DATE(YEAR(fpdate),MONTH(fpdate)+M632,0),DATE(YEAR(fpdate),MONTH(fpdate)+M632-1,DAY(fpdate))))))</f>
        <v/>
      </c>
      <c r="O632" s="19" t="str">
        <f>IF(M632="","",IF(variable,IF(M632&lt;MortgageCalculator!$I$18*periods_per_year,start_rate,IF(MortgageCalculator!$I$22&gt;=0,MIN(MortgageCalculator!$I$19,start_rate+MortgageCalculator!$I$22*ROUNDUP((M632-MortgageCalculator!$I$18*periods_per_year)/MortgageCalculator!$I$21,0)),MAX(MortgageCalculator!$I$20,start_rate+MortgageCalculator!$I$22*ROUNDUP((M632-MortgageCalculator!$I$18*periods_per_year)/MortgageCalculator!$I$21,0)))),start_rate))</f>
        <v/>
      </c>
      <c r="P632" s="20" t="str">
        <f>IF(M632="","",ROUND((((1+O632/CP)^(CP/periods_per_year))-1)*S631,2))</f>
        <v/>
      </c>
      <c r="Q632" s="20" t="str">
        <f>IF(M632="","",IF(M632=nper,S631+P632,MIN(S631+P632,IF(O632=O631,Q631,ROUND(-PMT(((1+O632/CP)^(CP/periods_per_year))-1,nper-M632+1,S631),2)))))</f>
        <v/>
      </c>
      <c r="R632" s="20" t="str">
        <f t="shared" si="78"/>
        <v/>
      </c>
      <c r="S632" s="20" t="str">
        <f t="shared" si="79"/>
        <v/>
      </c>
    </row>
    <row r="633" spans="1:19" x14ac:dyDescent="0.2">
      <c r="A633" s="10" t="str">
        <f t="shared" si="72"/>
        <v/>
      </c>
      <c r="B633" s="11" t="str">
        <f t="shared" si="73"/>
        <v/>
      </c>
      <c r="C633" s="15" t="str">
        <f t="shared" si="74"/>
        <v/>
      </c>
      <c r="D633" s="12" t="str">
        <f>IF(A633="","",IF(variable,IF(OR(A633=1,A633&lt;$I$18*periods_per_year),start_rate,MIN($I$19,IF(MOD(A633-1,$I$21)=0,MAX($I$20,D632+$I$22),D632))),start_rate))</f>
        <v/>
      </c>
      <c r="E633" s="13" t="str">
        <f t="shared" si="75"/>
        <v/>
      </c>
      <c r="F633" s="13" t="str">
        <f>IF(A633="","",IF(A633=nper,J632+E633,MIN(J632+E633,IF(D633=D632,F632,IF($E$8="Acc Bi-Weekly",ROUND((-PMT(((1+D633/CP)^(CP/12))-1,(nper-A633+1)*12/26,J632))/2,2),IF($E$8="Acc Weekly",ROUND((-PMT(((1+D633/CP)^(CP/12))-1,(nper-A633+1)*12/52,J632))/4,2),ROUND(-PMT(((1+D633/CP)^(CP/periods_per_year))-1,nper-A633+1,J632),2)))))))</f>
        <v/>
      </c>
      <c r="G633" s="13" t="str">
        <f>IF(OR(A633="",A633&lt;$X$2),"",IF(J632&lt;=F633,0,IF(IF(AND(A633&gt;=$X$2,MOD(A633-$X$2,int)=0),$X$3,0)+F633&gt;=J632+E633,J632+E633-F633,IF(AND(A633&gt;=$X$2,MOD(A633-$X$2,int)=0),$X$3,0)+IF(IF(AND(A633&gt;=$X$2,MOD(A633-$X$2,int)=0),$X$3,0)+IF(MOD(A633-$X$6,periods_per_year)=0,$X$5,0)+F633&lt;J632+E633,IF(MOD(A633-$X$6,periods_per_year)=0,$X$5,0),J632+E633-IF(AND(A633&gt;=$X$2,MOD(A633-$X$2,int)=0),$X$3,0)-F633))))</f>
        <v/>
      </c>
      <c r="H633" s="14"/>
      <c r="I633" s="13" t="str">
        <f t="shared" si="76"/>
        <v/>
      </c>
      <c r="J633" s="13" t="str">
        <f t="shared" si="77"/>
        <v/>
      </c>
      <c r="M633" s="17" t="str">
        <f>IF(S632="","",IF(OR(M632&gt;=nper,ROUND(S632,2)&lt;=0),"",M632+1))</f>
        <v/>
      </c>
      <c r="N633" s="18" t="str">
        <f>IF(M633="","",IF(OR(periods_per_year=26,periods_per_year=52),IF(periods_per_year=26,IF(M633=1,fpdate,N632+14),IF(periods_per_year=52,IF(M633=1,fpdate,N632+7),"n/a")),IF(periods_per_year=24,DATE(YEAR(fpdate),MONTH(fpdate)+(M633-1)/2+IF(AND(DAY(fpdate)&gt;=15,MOD(M633,2)=0),1,0),IF(MOD(M633,2)=0,IF(DAY(fpdate)&gt;=15,DAY(fpdate)-14,DAY(fpdate)+14),DAY(fpdate))),IF(DAY(DATE(YEAR(fpdate),MONTH(fpdate)+M633-1,DAY(fpdate)))&lt;&gt;DAY(fpdate),DATE(YEAR(fpdate),MONTH(fpdate)+M633,0),DATE(YEAR(fpdate),MONTH(fpdate)+M633-1,DAY(fpdate))))))</f>
        <v/>
      </c>
      <c r="O633" s="19" t="str">
        <f>IF(M633="","",IF(variable,IF(M633&lt;MortgageCalculator!$I$18*periods_per_year,start_rate,IF(MortgageCalculator!$I$22&gt;=0,MIN(MortgageCalculator!$I$19,start_rate+MortgageCalculator!$I$22*ROUNDUP((M633-MortgageCalculator!$I$18*periods_per_year)/MortgageCalculator!$I$21,0)),MAX(MortgageCalculator!$I$20,start_rate+MortgageCalculator!$I$22*ROUNDUP((M633-MortgageCalculator!$I$18*periods_per_year)/MortgageCalculator!$I$21,0)))),start_rate))</f>
        <v/>
      </c>
      <c r="P633" s="20" t="str">
        <f>IF(M633="","",ROUND((((1+O633/CP)^(CP/periods_per_year))-1)*S632,2))</f>
        <v/>
      </c>
      <c r="Q633" s="20" t="str">
        <f>IF(M633="","",IF(M633=nper,S632+P633,MIN(S632+P633,IF(O633=O632,Q632,ROUND(-PMT(((1+O633/CP)^(CP/periods_per_year))-1,nper-M633+1,S632),2)))))</f>
        <v/>
      </c>
      <c r="R633" s="20" t="str">
        <f t="shared" si="78"/>
        <v/>
      </c>
      <c r="S633" s="20" t="str">
        <f t="shared" si="79"/>
        <v/>
      </c>
    </row>
    <row r="634" spans="1:19" x14ac:dyDescent="0.2">
      <c r="A634" s="10" t="str">
        <f t="shared" si="72"/>
        <v/>
      </c>
      <c r="B634" s="11" t="str">
        <f t="shared" si="73"/>
        <v/>
      </c>
      <c r="C634" s="15" t="str">
        <f t="shared" si="74"/>
        <v/>
      </c>
      <c r="D634" s="12" t="str">
        <f>IF(A634="","",IF(variable,IF(OR(A634=1,A634&lt;$I$18*periods_per_year),start_rate,MIN($I$19,IF(MOD(A634-1,$I$21)=0,MAX($I$20,D633+$I$22),D633))),start_rate))</f>
        <v/>
      </c>
      <c r="E634" s="13" t="str">
        <f t="shared" si="75"/>
        <v/>
      </c>
      <c r="F634" s="13" t="str">
        <f>IF(A634="","",IF(A634=nper,J633+E634,MIN(J633+E634,IF(D634=D633,F633,IF($E$8="Acc Bi-Weekly",ROUND((-PMT(((1+D634/CP)^(CP/12))-1,(nper-A634+1)*12/26,J633))/2,2),IF($E$8="Acc Weekly",ROUND((-PMT(((1+D634/CP)^(CP/12))-1,(nper-A634+1)*12/52,J633))/4,2),ROUND(-PMT(((1+D634/CP)^(CP/periods_per_year))-1,nper-A634+1,J633),2)))))))</f>
        <v/>
      </c>
      <c r="G634" s="13" t="str">
        <f>IF(OR(A634="",A634&lt;$X$2),"",IF(J633&lt;=F634,0,IF(IF(AND(A634&gt;=$X$2,MOD(A634-$X$2,int)=0),$X$3,0)+F634&gt;=J633+E634,J633+E634-F634,IF(AND(A634&gt;=$X$2,MOD(A634-$X$2,int)=0),$X$3,0)+IF(IF(AND(A634&gt;=$X$2,MOD(A634-$X$2,int)=0),$X$3,0)+IF(MOD(A634-$X$6,periods_per_year)=0,$X$5,0)+F634&lt;J633+E634,IF(MOD(A634-$X$6,periods_per_year)=0,$X$5,0),J633+E634-IF(AND(A634&gt;=$X$2,MOD(A634-$X$2,int)=0),$X$3,0)-F634))))</f>
        <v/>
      </c>
      <c r="H634" s="14"/>
      <c r="I634" s="13" t="str">
        <f t="shared" si="76"/>
        <v/>
      </c>
      <c r="J634" s="13" t="str">
        <f t="shared" si="77"/>
        <v/>
      </c>
      <c r="M634" s="17" t="str">
        <f>IF(S633="","",IF(OR(M633&gt;=nper,ROUND(S633,2)&lt;=0),"",M633+1))</f>
        <v/>
      </c>
      <c r="N634" s="18" t="str">
        <f>IF(M634="","",IF(OR(periods_per_year=26,periods_per_year=52),IF(periods_per_year=26,IF(M634=1,fpdate,N633+14),IF(periods_per_year=52,IF(M634=1,fpdate,N633+7),"n/a")),IF(periods_per_year=24,DATE(YEAR(fpdate),MONTH(fpdate)+(M634-1)/2+IF(AND(DAY(fpdate)&gt;=15,MOD(M634,2)=0),1,0),IF(MOD(M634,2)=0,IF(DAY(fpdate)&gt;=15,DAY(fpdate)-14,DAY(fpdate)+14),DAY(fpdate))),IF(DAY(DATE(YEAR(fpdate),MONTH(fpdate)+M634-1,DAY(fpdate)))&lt;&gt;DAY(fpdate),DATE(YEAR(fpdate),MONTH(fpdate)+M634,0),DATE(YEAR(fpdate),MONTH(fpdate)+M634-1,DAY(fpdate))))))</f>
        <v/>
      </c>
      <c r="O634" s="19" t="str">
        <f>IF(M634="","",IF(variable,IF(M634&lt;MortgageCalculator!$I$18*periods_per_year,start_rate,IF(MortgageCalculator!$I$22&gt;=0,MIN(MortgageCalculator!$I$19,start_rate+MortgageCalculator!$I$22*ROUNDUP((M634-MortgageCalculator!$I$18*periods_per_year)/MortgageCalculator!$I$21,0)),MAX(MortgageCalculator!$I$20,start_rate+MortgageCalculator!$I$22*ROUNDUP((M634-MortgageCalculator!$I$18*periods_per_year)/MortgageCalculator!$I$21,0)))),start_rate))</f>
        <v/>
      </c>
      <c r="P634" s="20" t="str">
        <f>IF(M634="","",ROUND((((1+O634/CP)^(CP/periods_per_year))-1)*S633,2))</f>
        <v/>
      </c>
      <c r="Q634" s="20" t="str">
        <f>IF(M634="","",IF(M634=nper,S633+P634,MIN(S633+P634,IF(O634=O633,Q633,ROUND(-PMT(((1+O634/CP)^(CP/periods_per_year))-1,nper-M634+1,S633),2)))))</f>
        <v/>
      </c>
      <c r="R634" s="20" t="str">
        <f t="shared" si="78"/>
        <v/>
      </c>
      <c r="S634" s="20" t="str">
        <f t="shared" si="79"/>
        <v/>
      </c>
    </row>
    <row r="635" spans="1:19" x14ac:dyDescent="0.2">
      <c r="A635" s="10" t="str">
        <f t="shared" si="72"/>
        <v/>
      </c>
      <c r="B635" s="11" t="str">
        <f t="shared" si="73"/>
        <v/>
      </c>
      <c r="C635" s="15" t="str">
        <f t="shared" si="74"/>
        <v/>
      </c>
      <c r="D635" s="12" t="str">
        <f>IF(A635="","",IF(variable,IF(OR(A635=1,A635&lt;$I$18*periods_per_year),start_rate,MIN($I$19,IF(MOD(A635-1,$I$21)=0,MAX($I$20,D634+$I$22),D634))),start_rate))</f>
        <v/>
      </c>
      <c r="E635" s="13" t="str">
        <f t="shared" si="75"/>
        <v/>
      </c>
      <c r="F635" s="13" t="str">
        <f>IF(A635="","",IF(A635=nper,J634+E635,MIN(J634+E635,IF(D635=D634,F634,IF($E$8="Acc Bi-Weekly",ROUND((-PMT(((1+D635/CP)^(CP/12))-1,(nper-A635+1)*12/26,J634))/2,2),IF($E$8="Acc Weekly",ROUND((-PMT(((1+D635/CP)^(CP/12))-1,(nper-A635+1)*12/52,J634))/4,2),ROUND(-PMT(((1+D635/CP)^(CP/periods_per_year))-1,nper-A635+1,J634),2)))))))</f>
        <v/>
      </c>
      <c r="G635" s="13" t="str">
        <f>IF(OR(A635="",A635&lt;$X$2),"",IF(J634&lt;=F635,0,IF(IF(AND(A635&gt;=$X$2,MOD(A635-$X$2,int)=0),$X$3,0)+F635&gt;=J634+E635,J634+E635-F635,IF(AND(A635&gt;=$X$2,MOD(A635-$X$2,int)=0),$X$3,0)+IF(IF(AND(A635&gt;=$X$2,MOD(A635-$X$2,int)=0),$X$3,0)+IF(MOD(A635-$X$6,periods_per_year)=0,$X$5,0)+F635&lt;J634+E635,IF(MOD(A635-$X$6,periods_per_year)=0,$X$5,0),J634+E635-IF(AND(A635&gt;=$X$2,MOD(A635-$X$2,int)=0),$X$3,0)-F635))))</f>
        <v/>
      </c>
      <c r="H635" s="14"/>
      <c r="I635" s="13" t="str">
        <f t="shared" si="76"/>
        <v/>
      </c>
      <c r="J635" s="13" t="str">
        <f t="shared" si="77"/>
        <v/>
      </c>
      <c r="M635" s="17" t="str">
        <f>IF(S634="","",IF(OR(M634&gt;=nper,ROUND(S634,2)&lt;=0),"",M634+1))</f>
        <v/>
      </c>
      <c r="N635" s="18" t="str">
        <f>IF(M635="","",IF(OR(periods_per_year=26,periods_per_year=52),IF(periods_per_year=26,IF(M635=1,fpdate,N634+14),IF(periods_per_year=52,IF(M635=1,fpdate,N634+7),"n/a")),IF(periods_per_year=24,DATE(YEAR(fpdate),MONTH(fpdate)+(M635-1)/2+IF(AND(DAY(fpdate)&gt;=15,MOD(M635,2)=0),1,0),IF(MOD(M635,2)=0,IF(DAY(fpdate)&gt;=15,DAY(fpdate)-14,DAY(fpdate)+14),DAY(fpdate))),IF(DAY(DATE(YEAR(fpdate),MONTH(fpdate)+M635-1,DAY(fpdate)))&lt;&gt;DAY(fpdate),DATE(YEAR(fpdate),MONTH(fpdate)+M635,0),DATE(YEAR(fpdate),MONTH(fpdate)+M635-1,DAY(fpdate))))))</f>
        <v/>
      </c>
      <c r="O635" s="19" t="str">
        <f>IF(M635="","",IF(variable,IF(M635&lt;MortgageCalculator!$I$18*periods_per_year,start_rate,IF(MortgageCalculator!$I$22&gt;=0,MIN(MortgageCalculator!$I$19,start_rate+MortgageCalculator!$I$22*ROUNDUP((M635-MortgageCalculator!$I$18*periods_per_year)/MortgageCalculator!$I$21,0)),MAX(MortgageCalculator!$I$20,start_rate+MortgageCalculator!$I$22*ROUNDUP((M635-MortgageCalculator!$I$18*periods_per_year)/MortgageCalculator!$I$21,0)))),start_rate))</f>
        <v/>
      </c>
      <c r="P635" s="20" t="str">
        <f>IF(M635="","",ROUND((((1+O635/CP)^(CP/periods_per_year))-1)*S634,2))</f>
        <v/>
      </c>
      <c r="Q635" s="20" t="str">
        <f>IF(M635="","",IF(M635=nper,S634+P635,MIN(S634+P635,IF(O635=O634,Q634,ROUND(-PMT(((1+O635/CP)^(CP/periods_per_year))-1,nper-M635+1,S634),2)))))</f>
        <v/>
      </c>
      <c r="R635" s="20" t="str">
        <f t="shared" si="78"/>
        <v/>
      </c>
      <c r="S635" s="20" t="str">
        <f t="shared" si="79"/>
        <v/>
      </c>
    </row>
    <row r="636" spans="1:19" x14ac:dyDescent="0.2">
      <c r="A636" s="10" t="str">
        <f t="shared" si="72"/>
        <v/>
      </c>
      <c r="B636" s="11" t="str">
        <f t="shared" si="73"/>
        <v/>
      </c>
      <c r="C636" s="15" t="str">
        <f t="shared" si="74"/>
        <v/>
      </c>
      <c r="D636" s="12" t="str">
        <f>IF(A636="","",IF(variable,IF(OR(A636=1,A636&lt;$I$18*periods_per_year),start_rate,MIN($I$19,IF(MOD(A636-1,$I$21)=0,MAX($I$20,D635+$I$22),D635))),start_rate))</f>
        <v/>
      </c>
      <c r="E636" s="13" t="str">
        <f t="shared" si="75"/>
        <v/>
      </c>
      <c r="F636" s="13" t="str">
        <f>IF(A636="","",IF(A636=nper,J635+E636,MIN(J635+E636,IF(D636=D635,F635,IF($E$8="Acc Bi-Weekly",ROUND((-PMT(((1+D636/CP)^(CP/12))-1,(nper-A636+1)*12/26,J635))/2,2),IF($E$8="Acc Weekly",ROUND((-PMT(((1+D636/CP)^(CP/12))-1,(nper-A636+1)*12/52,J635))/4,2),ROUND(-PMT(((1+D636/CP)^(CP/periods_per_year))-1,nper-A636+1,J635),2)))))))</f>
        <v/>
      </c>
      <c r="G636" s="13" t="str">
        <f>IF(OR(A636="",A636&lt;$X$2),"",IF(J635&lt;=F636,0,IF(IF(AND(A636&gt;=$X$2,MOD(A636-$X$2,int)=0),$X$3,0)+F636&gt;=J635+E636,J635+E636-F636,IF(AND(A636&gt;=$X$2,MOD(A636-$X$2,int)=0),$X$3,0)+IF(IF(AND(A636&gt;=$X$2,MOD(A636-$X$2,int)=0),$X$3,0)+IF(MOD(A636-$X$6,periods_per_year)=0,$X$5,0)+F636&lt;J635+E636,IF(MOD(A636-$X$6,periods_per_year)=0,$X$5,0),J635+E636-IF(AND(A636&gt;=$X$2,MOD(A636-$X$2,int)=0),$X$3,0)-F636))))</f>
        <v/>
      </c>
      <c r="H636" s="14"/>
      <c r="I636" s="13" t="str">
        <f t="shared" si="76"/>
        <v/>
      </c>
      <c r="J636" s="13" t="str">
        <f t="shared" si="77"/>
        <v/>
      </c>
      <c r="M636" s="17" t="str">
        <f>IF(S635="","",IF(OR(M635&gt;=nper,ROUND(S635,2)&lt;=0),"",M635+1))</f>
        <v/>
      </c>
      <c r="N636" s="18" t="str">
        <f>IF(M636="","",IF(OR(periods_per_year=26,periods_per_year=52),IF(periods_per_year=26,IF(M636=1,fpdate,N635+14),IF(periods_per_year=52,IF(M636=1,fpdate,N635+7),"n/a")),IF(periods_per_year=24,DATE(YEAR(fpdate),MONTH(fpdate)+(M636-1)/2+IF(AND(DAY(fpdate)&gt;=15,MOD(M636,2)=0),1,0),IF(MOD(M636,2)=0,IF(DAY(fpdate)&gt;=15,DAY(fpdate)-14,DAY(fpdate)+14),DAY(fpdate))),IF(DAY(DATE(YEAR(fpdate),MONTH(fpdate)+M636-1,DAY(fpdate)))&lt;&gt;DAY(fpdate),DATE(YEAR(fpdate),MONTH(fpdate)+M636,0),DATE(YEAR(fpdate),MONTH(fpdate)+M636-1,DAY(fpdate))))))</f>
        <v/>
      </c>
      <c r="O636" s="19" t="str">
        <f>IF(M636="","",IF(variable,IF(M636&lt;MortgageCalculator!$I$18*periods_per_year,start_rate,IF(MortgageCalculator!$I$22&gt;=0,MIN(MortgageCalculator!$I$19,start_rate+MortgageCalculator!$I$22*ROUNDUP((M636-MortgageCalculator!$I$18*periods_per_year)/MortgageCalculator!$I$21,0)),MAX(MortgageCalculator!$I$20,start_rate+MortgageCalculator!$I$22*ROUNDUP((M636-MortgageCalculator!$I$18*periods_per_year)/MortgageCalculator!$I$21,0)))),start_rate))</f>
        <v/>
      </c>
      <c r="P636" s="20" t="str">
        <f>IF(M636="","",ROUND((((1+O636/CP)^(CP/periods_per_year))-1)*S635,2))</f>
        <v/>
      </c>
      <c r="Q636" s="20" t="str">
        <f>IF(M636="","",IF(M636=nper,S635+P636,MIN(S635+P636,IF(O636=O635,Q635,ROUND(-PMT(((1+O636/CP)^(CP/periods_per_year))-1,nper-M636+1,S635),2)))))</f>
        <v/>
      </c>
      <c r="R636" s="20" t="str">
        <f t="shared" si="78"/>
        <v/>
      </c>
      <c r="S636" s="20" t="str">
        <f t="shared" si="79"/>
        <v/>
      </c>
    </row>
    <row r="637" spans="1:19" x14ac:dyDescent="0.2">
      <c r="A637" s="10" t="str">
        <f t="shared" si="72"/>
        <v/>
      </c>
      <c r="B637" s="11" t="str">
        <f t="shared" si="73"/>
        <v/>
      </c>
      <c r="C637" s="15" t="str">
        <f t="shared" si="74"/>
        <v/>
      </c>
      <c r="D637" s="12" t="str">
        <f>IF(A637="","",IF(variable,IF(OR(A637=1,A637&lt;$I$18*periods_per_year),start_rate,MIN($I$19,IF(MOD(A637-1,$I$21)=0,MAX($I$20,D636+$I$22),D636))),start_rate))</f>
        <v/>
      </c>
      <c r="E637" s="13" t="str">
        <f t="shared" si="75"/>
        <v/>
      </c>
      <c r="F637" s="13" t="str">
        <f>IF(A637="","",IF(A637=nper,J636+E637,MIN(J636+E637,IF(D637=D636,F636,IF($E$8="Acc Bi-Weekly",ROUND((-PMT(((1+D637/CP)^(CP/12))-1,(nper-A637+1)*12/26,J636))/2,2),IF($E$8="Acc Weekly",ROUND((-PMT(((1+D637/CP)^(CP/12))-1,(nper-A637+1)*12/52,J636))/4,2),ROUND(-PMT(((1+D637/CP)^(CP/periods_per_year))-1,nper-A637+1,J636),2)))))))</f>
        <v/>
      </c>
      <c r="G637" s="13" t="str">
        <f>IF(OR(A637="",A637&lt;$X$2),"",IF(J636&lt;=F637,0,IF(IF(AND(A637&gt;=$X$2,MOD(A637-$X$2,int)=0),$X$3,0)+F637&gt;=J636+E637,J636+E637-F637,IF(AND(A637&gt;=$X$2,MOD(A637-$X$2,int)=0),$X$3,0)+IF(IF(AND(A637&gt;=$X$2,MOD(A637-$X$2,int)=0),$X$3,0)+IF(MOD(A637-$X$6,periods_per_year)=0,$X$5,0)+F637&lt;J636+E637,IF(MOD(A637-$X$6,periods_per_year)=0,$X$5,0),J636+E637-IF(AND(A637&gt;=$X$2,MOD(A637-$X$2,int)=0),$X$3,0)-F637))))</f>
        <v/>
      </c>
      <c r="H637" s="14"/>
      <c r="I637" s="13" t="str">
        <f t="shared" si="76"/>
        <v/>
      </c>
      <c r="J637" s="13" t="str">
        <f t="shared" si="77"/>
        <v/>
      </c>
      <c r="M637" s="17" t="str">
        <f>IF(S636="","",IF(OR(M636&gt;=nper,ROUND(S636,2)&lt;=0),"",M636+1))</f>
        <v/>
      </c>
      <c r="N637" s="18" t="str">
        <f>IF(M637="","",IF(OR(periods_per_year=26,periods_per_year=52),IF(periods_per_year=26,IF(M637=1,fpdate,N636+14),IF(periods_per_year=52,IF(M637=1,fpdate,N636+7),"n/a")),IF(periods_per_year=24,DATE(YEAR(fpdate),MONTH(fpdate)+(M637-1)/2+IF(AND(DAY(fpdate)&gt;=15,MOD(M637,2)=0),1,0),IF(MOD(M637,2)=0,IF(DAY(fpdate)&gt;=15,DAY(fpdate)-14,DAY(fpdate)+14),DAY(fpdate))),IF(DAY(DATE(YEAR(fpdate),MONTH(fpdate)+M637-1,DAY(fpdate)))&lt;&gt;DAY(fpdate),DATE(YEAR(fpdate),MONTH(fpdate)+M637,0),DATE(YEAR(fpdate),MONTH(fpdate)+M637-1,DAY(fpdate))))))</f>
        <v/>
      </c>
      <c r="O637" s="19" t="str">
        <f>IF(M637="","",IF(variable,IF(M637&lt;MortgageCalculator!$I$18*periods_per_year,start_rate,IF(MortgageCalculator!$I$22&gt;=0,MIN(MortgageCalculator!$I$19,start_rate+MortgageCalculator!$I$22*ROUNDUP((M637-MortgageCalculator!$I$18*periods_per_year)/MortgageCalculator!$I$21,0)),MAX(MortgageCalculator!$I$20,start_rate+MortgageCalculator!$I$22*ROUNDUP((M637-MortgageCalculator!$I$18*periods_per_year)/MortgageCalculator!$I$21,0)))),start_rate))</f>
        <v/>
      </c>
      <c r="P637" s="20" t="str">
        <f>IF(M637="","",ROUND((((1+O637/CP)^(CP/periods_per_year))-1)*S636,2))</f>
        <v/>
      </c>
      <c r="Q637" s="20" t="str">
        <f>IF(M637="","",IF(M637=nper,S636+P637,MIN(S636+P637,IF(O637=O636,Q636,ROUND(-PMT(((1+O637/CP)^(CP/periods_per_year))-1,nper-M637+1,S636),2)))))</f>
        <v/>
      </c>
      <c r="R637" s="20" t="str">
        <f t="shared" si="78"/>
        <v/>
      </c>
      <c r="S637" s="20" t="str">
        <f t="shared" si="79"/>
        <v/>
      </c>
    </row>
    <row r="638" spans="1:19" x14ac:dyDescent="0.2">
      <c r="A638" s="10" t="str">
        <f t="shared" si="72"/>
        <v/>
      </c>
      <c r="B638" s="11" t="str">
        <f t="shared" si="73"/>
        <v/>
      </c>
      <c r="C638" s="15" t="str">
        <f t="shared" si="74"/>
        <v/>
      </c>
      <c r="D638" s="12" t="str">
        <f>IF(A638="","",IF(variable,IF(OR(A638=1,A638&lt;$I$18*periods_per_year),start_rate,MIN($I$19,IF(MOD(A638-1,$I$21)=0,MAX($I$20,D637+$I$22),D637))),start_rate))</f>
        <v/>
      </c>
      <c r="E638" s="13" t="str">
        <f t="shared" si="75"/>
        <v/>
      </c>
      <c r="F638" s="13" t="str">
        <f>IF(A638="","",IF(A638=nper,J637+E638,MIN(J637+E638,IF(D638=D637,F637,IF($E$8="Acc Bi-Weekly",ROUND((-PMT(((1+D638/CP)^(CP/12))-1,(nper-A638+1)*12/26,J637))/2,2),IF($E$8="Acc Weekly",ROUND((-PMT(((1+D638/CP)^(CP/12))-1,(nper-A638+1)*12/52,J637))/4,2),ROUND(-PMT(((1+D638/CP)^(CP/periods_per_year))-1,nper-A638+1,J637),2)))))))</f>
        <v/>
      </c>
      <c r="G638" s="13" t="str">
        <f>IF(OR(A638="",A638&lt;$X$2),"",IF(J637&lt;=F638,0,IF(IF(AND(A638&gt;=$X$2,MOD(A638-$X$2,int)=0),$X$3,0)+F638&gt;=J637+E638,J637+E638-F638,IF(AND(A638&gt;=$X$2,MOD(A638-$X$2,int)=0),$X$3,0)+IF(IF(AND(A638&gt;=$X$2,MOD(A638-$X$2,int)=0),$X$3,0)+IF(MOD(A638-$X$6,periods_per_year)=0,$X$5,0)+F638&lt;J637+E638,IF(MOD(A638-$X$6,periods_per_year)=0,$X$5,0),J637+E638-IF(AND(A638&gt;=$X$2,MOD(A638-$X$2,int)=0),$X$3,0)-F638))))</f>
        <v/>
      </c>
      <c r="H638" s="14"/>
      <c r="I638" s="13" t="str">
        <f t="shared" si="76"/>
        <v/>
      </c>
      <c r="J638" s="13" t="str">
        <f t="shared" si="77"/>
        <v/>
      </c>
      <c r="M638" s="17" t="str">
        <f>IF(S637="","",IF(OR(M637&gt;=nper,ROUND(S637,2)&lt;=0),"",M637+1))</f>
        <v/>
      </c>
      <c r="N638" s="18" t="str">
        <f>IF(M638="","",IF(OR(periods_per_year=26,periods_per_year=52),IF(periods_per_year=26,IF(M638=1,fpdate,N637+14),IF(periods_per_year=52,IF(M638=1,fpdate,N637+7),"n/a")),IF(periods_per_year=24,DATE(YEAR(fpdate),MONTH(fpdate)+(M638-1)/2+IF(AND(DAY(fpdate)&gt;=15,MOD(M638,2)=0),1,0),IF(MOD(M638,2)=0,IF(DAY(fpdate)&gt;=15,DAY(fpdate)-14,DAY(fpdate)+14),DAY(fpdate))),IF(DAY(DATE(YEAR(fpdate),MONTH(fpdate)+M638-1,DAY(fpdate)))&lt;&gt;DAY(fpdate),DATE(YEAR(fpdate),MONTH(fpdate)+M638,0),DATE(YEAR(fpdate),MONTH(fpdate)+M638-1,DAY(fpdate))))))</f>
        <v/>
      </c>
      <c r="O638" s="19" t="str">
        <f>IF(M638="","",IF(variable,IF(M638&lt;MortgageCalculator!$I$18*periods_per_year,start_rate,IF(MortgageCalculator!$I$22&gt;=0,MIN(MortgageCalculator!$I$19,start_rate+MortgageCalculator!$I$22*ROUNDUP((M638-MortgageCalculator!$I$18*periods_per_year)/MortgageCalculator!$I$21,0)),MAX(MortgageCalculator!$I$20,start_rate+MortgageCalculator!$I$22*ROUNDUP((M638-MortgageCalculator!$I$18*periods_per_year)/MortgageCalculator!$I$21,0)))),start_rate))</f>
        <v/>
      </c>
      <c r="P638" s="20" t="str">
        <f>IF(M638="","",ROUND((((1+O638/CP)^(CP/periods_per_year))-1)*S637,2))</f>
        <v/>
      </c>
      <c r="Q638" s="20" t="str">
        <f>IF(M638="","",IF(M638=nper,S637+P638,MIN(S637+P638,IF(O638=O637,Q637,ROUND(-PMT(((1+O638/CP)^(CP/periods_per_year))-1,nper-M638+1,S637),2)))))</f>
        <v/>
      </c>
      <c r="R638" s="20" t="str">
        <f t="shared" si="78"/>
        <v/>
      </c>
      <c r="S638" s="20" t="str">
        <f t="shared" si="79"/>
        <v/>
      </c>
    </row>
    <row r="639" spans="1:19" x14ac:dyDescent="0.2">
      <c r="A639" s="10" t="str">
        <f t="shared" si="72"/>
        <v/>
      </c>
      <c r="B639" s="11" t="str">
        <f t="shared" si="73"/>
        <v/>
      </c>
      <c r="C639" s="15" t="str">
        <f t="shared" si="74"/>
        <v/>
      </c>
      <c r="D639" s="12" t="str">
        <f>IF(A639="","",IF(variable,IF(OR(A639=1,A639&lt;$I$18*periods_per_year),start_rate,MIN($I$19,IF(MOD(A639-1,$I$21)=0,MAX($I$20,D638+$I$22),D638))),start_rate))</f>
        <v/>
      </c>
      <c r="E639" s="13" t="str">
        <f t="shared" si="75"/>
        <v/>
      </c>
      <c r="F639" s="13" t="str">
        <f>IF(A639="","",IF(A639=nper,J638+E639,MIN(J638+E639,IF(D639=D638,F638,IF($E$8="Acc Bi-Weekly",ROUND((-PMT(((1+D639/CP)^(CP/12))-1,(nper-A639+1)*12/26,J638))/2,2),IF($E$8="Acc Weekly",ROUND((-PMT(((1+D639/CP)^(CP/12))-1,(nper-A639+1)*12/52,J638))/4,2),ROUND(-PMT(((1+D639/CP)^(CP/periods_per_year))-1,nper-A639+1,J638),2)))))))</f>
        <v/>
      </c>
      <c r="G639" s="13" t="str">
        <f>IF(OR(A639="",A639&lt;$X$2),"",IF(J638&lt;=F639,0,IF(IF(AND(A639&gt;=$X$2,MOD(A639-$X$2,int)=0),$X$3,0)+F639&gt;=J638+E639,J638+E639-F639,IF(AND(A639&gt;=$X$2,MOD(A639-$X$2,int)=0),$X$3,0)+IF(IF(AND(A639&gt;=$X$2,MOD(A639-$X$2,int)=0),$X$3,0)+IF(MOD(A639-$X$6,periods_per_year)=0,$X$5,0)+F639&lt;J638+E639,IF(MOD(A639-$X$6,periods_per_year)=0,$X$5,0),J638+E639-IF(AND(A639&gt;=$X$2,MOD(A639-$X$2,int)=0),$X$3,0)-F639))))</f>
        <v/>
      </c>
      <c r="H639" s="14"/>
      <c r="I639" s="13" t="str">
        <f t="shared" si="76"/>
        <v/>
      </c>
      <c r="J639" s="13" t="str">
        <f t="shared" si="77"/>
        <v/>
      </c>
      <c r="M639" s="17" t="str">
        <f>IF(S638="","",IF(OR(M638&gt;=nper,ROUND(S638,2)&lt;=0),"",M638+1))</f>
        <v/>
      </c>
      <c r="N639" s="18" t="str">
        <f>IF(M639="","",IF(OR(periods_per_year=26,periods_per_year=52),IF(periods_per_year=26,IF(M639=1,fpdate,N638+14),IF(periods_per_year=52,IF(M639=1,fpdate,N638+7),"n/a")),IF(periods_per_year=24,DATE(YEAR(fpdate),MONTH(fpdate)+(M639-1)/2+IF(AND(DAY(fpdate)&gt;=15,MOD(M639,2)=0),1,0),IF(MOD(M639,2)=0,IF(DAY(fpdate)&gt;=15,DAY(fpdate)-14,DAY(fpdate)+14),DAY(fpdate))),IF(DAY(DATE(YEAR(fpdate),MONTH(fpdate)+M639-1,DAY(fpdate)))&lt;&gt;DAY(fpdate),DATE(YEAR(fpdate),MONTH(fpdate)+M639,0),DATE(YEAR(fpdate),MONTH(fpdate)+M639-1,DAY(fpdate))))))</f>
        <v/>
      </c>
      <c r="O639" s="19" t="str">
        <f>IF(M639="","",IF(variable,IF(M639&lt;MortgageCalculator!$I$18*periods_per_year,start_rate,IF(MortgageCalculator!$I$22&gt;=0,MIN(MortgageCalculator!$I$19,start_rate+MortgageCalculator!$I$22*ROUNDUP((M639-MortgageCalculator!$I$18*periods_per_year)/MortgageCalculator!$I$21,0)),MAX(MortgageCalculator!$I$20,start_rate+MortgageCalculator!$I$22*ROUNDUP((M639-MortgageCalculator!$I$18*periods_per_year)/MortgageCalculator!$I$21,0)))),start_rate))</f>
        <v/>
      </c>
      <c r="P639" s="20" t="str">
        <f>IF(M639="","",ROUND((((1+O639/CP)^(CP/periods_per_year))-1)*S638,2))</f>
        <v/>
      </c>
      <c r="Q639" s="20" t="str">
        <f>IF(M639="","",IF(M639=nper,S638+P639,MIN(S638+P639,IF(O639=O638,Q638,ROUND(-PMT(((1+O639/CP)^(CP/periods_per_year))-1,nper-M639+1,S638),2)))))</f>
        <v/>
      </c>
      <c r="R639" s="20" t="str">
        <f t="shared" si="78"/>
        <v/>
      </c>
      <c r="S639" s="20" t="str">
        <f t="shared" si="79"/>
        <v/>
      </c>
    </row>
    <row r="640" spans="1:19" x14ac:dyDescent="0.2">
      <c r="A640" s="10" t="str">
        <f t="shared" si="72"/>
        <v/>
      </c>
      <c r="B640" s="11" t="str">
        <f t="shared" si="73"/>
        <v/>
      </c>
      <c r="C640" s="15" t="str">
        <f t="shared" si="74"/>
        <v/>
      </c>
      <c r="D640" s="12" t="str">
        <f>IF(A640="","",IF(variable,IF(OR(A640=1,A640&lt;$I$18*periods_per_year),start_rate,MIN($I$19,IF(MOD(A640-1,$I$21)=0,MAX($I$20,D639+$I$22),D639))),start_rate))</f>
        <v/>
      </c>
      <c r="E640" s="13" t="str">
        <f t="shared" si="75"/>
        <v/>
      </c>
      <c r="F640" s="13" t="str">
        <f>IF(A640="","",IF(A640=nper,J639+E640,MIN(J639+E640,IF(D640=D639,F639,IF($E$8="Acc Bi-Weekly",ROUND((-PMT(((1+D640/CP)^(CP/12))-1,(nper-A640+1)*12/26,J639))/2,2),IF($E$8="Acc Weekly",ROUND((-PMT(((1+D640/CP)^(CP/12))-1,(nper-A640+1)*12/52,J639))/4,2),ROUND(-PMT(((1+D640/CP)^(CP/periods_per_year))-1,nper-A640+1,J639),2)))))))</f>
        <v/>
      </c>
      <c r="G640" s="13" t="str">
        <f>IF(OR(A640="",A640&lt;$X$2),"",IF(J639&lt;=F640,0,IF(IF(AND(A640&gt;=$X$2,MOD(A640-$X$2,int)=0),$X$3,0)+F640&gt;=J639+E640,J639+E640-F640,IF(AND(A640&gt;=$X$2,MOD(A640-$X$2,int)=0),$X$3,0)+IF(IF(AND(A640&gt;=$X$2,MOD(A640-$X$2,int)=0),$X$3,0)+IF(MOD(A640-$X$6,periods_per_year)=0,$X$5,0)+F640&lt;J639+E640,IF(MOD(A640-$X$6,periods_per_year)=0,$X$5,0),J639+E640-IF(AND(A640&gt;=$X$2,MOD(A640-$X$2,int)=0),$X$3,0)-F640))))</f>
        <v/>
      </c>
      <c r="H640" s="14"/>
      <c r="I640" s="13" t="str">
        <f t="shared" si="76"/>
        <v/>
      </c>
      <c r="J640" s="13" t="str">
        <f t="shared" si="77"/>
        <v/>
      </c>
      <c r="M640" s="17" t="str">
        <f>IF(S639="","",IF(OR(M639&gt;=nper,ROUND(S639,2)&lt;=0),"",M639+1))</f>
        <v/>
      </c>
      <c r="N640" s="18" t="str">
        <f>IF(M640="","",IF(OR(periods_per_year=26,periods_per_year=52),IF(periods_per_year=26,IF(M640=1,fpdate,N639+14),IF(periods_per_year=52,IF(M640=1,fpdate,N639+7),"n/a")),IF(periods_per_year=24,DATE(YEAR(fpdate),MONTH(fpdate)+(M640-1)/2+IF(AND(DAY(fpdate)&gt;=15,MOD(M640,2)=0),1,0),IF(MOD(M640,2)=0,IF(DAY(fpdate)&gt;=15,DAY(fpdate)-14,DAY(fpdate)+14),DAY(fpdate))),IF(DAY(DATE(YEAR(fpdate),MONTH(fpdate)+M640-1,DAY(fpdate)))&lt;&gt;DAY(fpdate),DATE(YEAR(fpdate),MONTH(fpdate)+M640,0),DATE(YEAR(fpdate),MONTH(fpdate)+M640-1,DAY(fpdate))))))</f>
        <v/>
      </c>
      <c r="O640" s="19" t="str">
        <f>IF(M640="","",IF(variable,IF(M640&lt;MortgageCalculator!$I$18*periods_per_year,start_rate,IF(MortgageCalculator!$I$22&gt;=0,MIN(MortgageCalculator!$I$19,start_rate+MortgageCalculator!$I$22*ROUNDUP((M640-MortgageCalculator!$I$18*periods_per_year)/MortgageCalculator!$I$21,0)),MAX(MortgageCalculator!$I$20,start_rate+MortgageCalculator!$I$22*ROUNDUP((M640-MortgageCalculator!$I$18*periods_per_year)/MortgageCalculator!$I$21,0)))),start_rate))</f>
        <v/>
      </c>
      <c r="P640" s="20" t="str">
        <f>IF(M640="","",ROUND((((1+O640/CP)^(CP/periods_per_year))-1)*S639,2))</f>
        <v/>
      </c>
      <c r="Q640" s="20" t="str">
        <f>IF(M640="","",IF(M640=nper,S639+P640,MIN(S639+P640,IF(O640=O639,Q639,ROUND(-PMT(((1+O640/CP)^(CP/periods_per_year))-1,nper-M640+1,S639),2)))))</f>
        <v/>
      </c>
      <c r="R640" s="20" t="str">
        <f t="shared" si="78"/>
        <v/>
      </c>
      <c r="S640" s="20" t="str">
        <f t="shared" si="79"/>
        <v/>
      </c>
    </row>
    <row r="641" spans="1:19" x14ac:dyDescent="0.2">
      <c r="A641" s="10" t="str">
        <f t="shared" si="72"/>
        <v/>
      </c>
      <c r="B641" s="11" t="str">
        <f t="shared" si="73"/>
        <v/>
      </c>
      <c r="C641" s="15" t="str">
        <f t="shared" si="74"/>
        <v/>
      </c>
      <c r="D641" s="12" t="str">
        <f>IF(A641="","",IF(variable,IF(OR(A641=1,A641&lt;$I$18*periods_per_year),start_rate,MIN($I$19,IF(MOD(A641-1,$I$21)=0,MAX($I$20,D640+$I$22),D640))),start_rate))</f>
        <v/>
      </c>
      <c r="E641" s="13" t="str">
        <f t="shared" si="75"/>
        <v/>
      </c>
      <c r="F641" s="13" t="str">
        <f>IF(A641="","",IF(A641=nper,J640+E641,MIN(J640+E641,IF(D641=D640,F640,IF($E$8="Acc Bi-Weekly",ROUND((-PMT(((1+D641/CP)^(CP/12))-1,(nper-A641+1)*12/26,J640))/2,2),IF($E$8="Acc Weekly",ROUND((-PMT(((1+D641/CP)^(CP/12))-1,(nper-A641+1)*12/52,J640))/4,2),ROUND(-PMT(((1+D641/CP)^(CP/periods_per_year))-1,nper-A641+1,J640),2)))))))</f>
        <v/>
      </c>
      <c r="G641" s="13" t="str">
        <f>IF(OR(A641="",A641&lt;$X$2),"",IF(J640&lt;=F641,0,IF(IF(AND(A641&gt;=$X$2,MOD(A641-$X$2,int)=0),$X$3,0)+F641&gt;=J640+E641,J640+E641-F641,IF(AND(A641&gt;=$X$2,MOD(A641-$X$2,int)=0),$X$3,0)+IF(IF(AND(A641&gt;=$X$2,MOD(A641-$X$2,int)=0),$X$3,0)+IF(MOD(A641-$X$6,periods_per_year)=0,$X$5,0)+F641&lt;J640+E641,IF(MOD(A641-$X$6,periods_per_year)=0,$X$5,0),J640+E641-IF(AND(A641&gt;=$X$2,MOD(A641-$X$2,int)=0),$X$3,0)-F641))))</f>
        <v/>
      </c>
      <c r="H641" s="14"/>
      <c r="I641" s="13" t="str">
        <f t="shared" si="76"/>
        <v/>
      </c>
      <c r="J641" s="13" t="str">
        <f t="shared" si="77"/>
        <v/>
      </c>
      <c r="M641" s="17" t="str">
        <f>IF(S640="","",IF(OR(M640&gt;=nper,ROUND(S640,2)&lt;=0),"",M640+1))</f>
        <v/>
      </c>
      <c r="N641" s="18" t="str">
        <f>IF(M641="","",IF(OR(periods_per_year=26,periods_per_year=52),IF(periods_per_year=26,IF(M641=1,fpdate,N640+14),IF(periods_per_year=52,IF(M641=1,fpdate,N640+7),"n/a")),IF(periods_per_year=24,DATE(YEAR(fpdate),MONTH(fpdate)+(M641-1)/2+IF(AND(DAY(fpdate)&gt;=15,MOD(M641,2)=0),1,0),IF(MOD(M641,2)=0,IF(DAY(fpdate)&gt;=15,DAY(fpdate)-14,DAY(fpdate)+14),DAY(fpdate))),IF(DAY(DATE(YEAR(fpdate),MONTH(fpdate)+M641-1,DAY(fpdate)))&lt;&gt;DAY(fpdate),DATE(YEAR(fpdate),MONTH(fpdate)+M641,0),DATE(YEAR(fpdate),MONTH(fpdate)+M641-1,DAY(fpdate))))))</f>
        <v/>
      </c>
      <c r="O641" s="19" t="str">
        <f>IF(M641="","",IF(variable,IF(M641&lt;MortgageCalculator!$I$18*periods_per_year,start_rate,IF(MortgageCalculator!$I$22&gt;=0,MIN(MortgageCalculator!$I$19,start_rate+MortgageCalculator!$I$22*ROUNDUP((M641-MortgageCalculator!$I$18*periods_per_year)/MortgageCalculator!$I$21,0)),MAX(MortgageCalculator!$I$20,start_rate+MortgageCalculator!$I$22*ROUNDUP((M641-MortgageCalculator!$I$18*periods_per_year)/MortgageCalculator!$I$21,0)))),start_rate))</f>
        <v/>
      </c>
      <c r="P641" s="20" t="str">
        <f>IF(M641="","",ROUND((((1+O641/CP)^(CP/periods_per_year))-1)*S640,2))</f>
        <v/>
      </c>
      <c r="Q641" s="20" t="str">
        <f>IF(M641="","",IF(M641=nper,S640+P641,MIN(S640+P641,IF(O641=O640,Q640,ROUND(-PMT(((1+O641/CP)^(CP/periods_per_year))-1,nper-M641+1,S640),2)))))</f>
        <v/>
      </c>
      <c r="R641" s="20" t="str">
        <f t="shared" si="78"/>
        <v/>
      </c>
      <c r="S641" s="20" t="str">
        <f t="shared" si="79"/>
        <v/>
      </c>
    </row>
    <row r="642" spans="1:19" x14ac:dyDescent="0.2">
      <c r="A642" s="10" t="str">
        <f t="shared" si="72"/>
        <v/>
      </c>
      <c r="B642" s="11" t="str">
        <f t="shared" si="73"/>
        <v/>
      </c>
      <c r="C642" s="15" t="str">
        <f t="shared" si="74"/>
        <v/>
      </c>
      <c r="D642" s="12" t="str">
        <f>IF(A642="","",IF(variable,IF(OR(A642=1,A642&lt;$I$18*periods_per_year),start_rate,MIN($I$19,IF(MOD(A642-1,$I$21)=0,MAX($I$20,D641+$I$22),D641))),start_rate))</f>
        <v/>
      </c>
      <c r="E642" s="13" t="str">
        <f t="shared" si="75"/>
        <v/>
      </c>
      <c r="F642" s="13" t="str">
        <f>IF(A642="","",IF(A642=nper,J641+E642,MIN(J641+E642,IF(D642=D641,F641,IF($E$8="Acc Bi-Weekly",ROUND((-PMT(((1+D642/CP)^(CP/12))-1,(nper-A642+1)*12/26,J641))/2,2),IF($E$8="Acc Weekly",ROUND((-PMT(((1+D642/CP)^(CP/12))-1,(nper-A642+1)*12/52,J641))/4,2),ROUND(-PMT(((1+D642/CP)^(CP/periods_per_year))-1,nper-A642+1,J641),2)))))))</f>
        <v/>
      </c>
      <c r="G642" s="13" t="str">
        <f>IF(OR(A642="",A642&lt;$X$2),"",IF(J641&lt;=F642,0,IF(IF(AND(A642&gt;=$X$2,MOD(A642-$X$2,int)=0),$X$3,0)+F642&gt;=J641+E642,J641+E642-F642,IF(AND(A642&gt;=$X$2,MOD(A642-$X$2,int)=0),$X$3,0)+IF(IF(AND(A642&gt;=$X$2,MOD(A642-$X$2,int)=0),$X$3,0)+IF(MOD(A642-$X$6,periods_per_year)=0,$X$5,0)+F642&lt;J641+E642,IF(MOD(A642-$X$6,periods_per_year)=0,$X$5,0),J641+E642-IF(AND(A642&gt;=$X$2,MOD(A642-$X$2,int)=0),$X$3,0)-F642))))</f>
        <v/>
      </c>
      <c r="H642" s="14"/>
      <c r="I642" s="13" t="str">
        <f t="shared" si="76"/>
        <v/>
      </c>
      <c r="J642" s="13" t="str">
        <f t="shared" si="77"/>
        <v/>
      </c>
      <c r="M642" s="17" t="str">
        <f>IF(S641="","",IF(OR(M641&gt;=nper,ROUND(S641,2)&lt;=0),"",M641+1))</f>
        <v/>
      </c>
      <c r="N642" s="18" t="str">
        <f>IF(M642="","",IF(OR(periods_per_year=26,periods_per_year=52),IF(periods_per_year=26,IF(M642=1,fpdate,N641+14),IF(periods_per_year=52,IF(M642=1,fpdate,N641+7),"n/a")),IF(periods_per_year=24,DATE(YEAR(fpdate),MONTH(fpdate)+(M642-1)/2+IF(AND(DAY(fpdate)&gt;=15,MOD(M642,2)=0),1,0),IF(MOD(M642,2)=0,IF(DAY(fpdate)&gt;=15,DAY(fpdate)-14,DAY(fpdate)+14),DAY(fpdate))),IF(DAY(DATE(YEAR(fpdate),MONTH(fpdate)+M642-1,DAY(fpdate)))&lt;&gt;DAY(fpdate),DATE(YEAR(fpdate),MONTH(fpdate)+M642,0),DATE(YEAR(fpdate),MONTH(fpdate)+M642-1,DAY(fpdate))))))</f>
        <v/>
      </c>
      <c r="O642" s="19" t="str">
        <f>IF(M642="","",IF(variable,IF(M642&lt;MortgageCalculator!$I$18*periods_per_year,start_rate,IF(MortgageCalculator!$I$22&gt;=0,MIN(MortgageCalculator!$I$19,start_rate+MortgageCalculator!$I$22*ROUNDUP((M642-MortgageCalculator!$I$18*periods_per_year)/MortgageCalculator!$I$21,0)),MAX(MortgageCalculator!$I$20,start_rate+MortgageCalculator!$I$22*ROUNDUP((M642-MortgageCalculator!$I$18*periods_per_year)/MortgageCalculator!$I$21,0)))),start_rate))</f>
        <v/>
      </c>
      <c r="P642" s="20" t="str">
        <f>IF(M642="","",ROUND((((1+O642/CP)^(CP/periods_per_year))-1)*S641,2))</f>
        <v/>
      </c>
      <c r="Q642" s="20" t="str">
        <f>IF(M642="","",IF(M642=nper,S641+P642,MIN(S641+P642,IF(O642=O641,Q641,ROUND(-PMT(((1+O642/CP)^(CP/periods_per_year))-1,nper-M642+1,S641),2)))))</f>
        <v/>
      </c>
      <c r="R642" s="20" t="str">
        <f t="shared" si="78"/>
        <v/>
      </c>
      <c r="S642" s="20" t="str">
        <f t="shared" si="79"/>
        <v/>
      </c>
    </row>
    <row r="643" spans="1:19" x14ac:dyDescent="0.2">
      <c r="A643" s="10" t="str">
        <f t="shared" si="72"/>
        <v/>
      </c>
      <c r="B643" s="11" t="str">
        <f t="shared" si="73"/>
        <v/>
      </c>
      <c r="C643" s="15" t="str">
        <f t="shared" si="74"/>
        <v/>
      </c>
      <c r="D643" s="12" t="str">
        <f>IF(A643="","",IF(variable,IF(OR(A643=1,A643&lt;$I$18*periods_per_year),start_rate,MIN($I$19,IF(MOD(A643-1,$I$21)=0,MAX($I$20,D642+$I$22),D642))),start_rate))</f>
        <v/>
      </c>
      <c r="E643" s="13" t="str">
        <f t="shared" si="75"/>
        <v/>
      </c>
      <c r="F643" s="13" t="str">
        <f>IF(A643="","",IF(A643=nper,J642+E643,MIN(J642+E643,IF(D643=D642,F642,IF($E$8="Acc Bi-Weekly",ROUND((-PMT(((1+D643/CP)^(CP/12))-1,(nper-A643+1)*12/26,J642))/2,2),IF($E$8="Acc Weekly",ROUND((-PMT(((1+D643/CP)^(CP/12))-1,(nper-A643+1)*12/52,J642))/4,2),ROUND(-PMT(((1+D643/CP)^(CP/periods_per_year))-1,nper-A643+1,J642),2)))))))</f>
        <v/>
      </c>
      <c r="G643" s="13" t="str">
        <f>IF(OR(A643="",A643&lt;$X$2),"",IF(J642&lt;=F643,0,IF(IF(AND(A643&gt;=$X$2,MOD(A643-$X$2,int)=0),$X$3,0)+F643&gt;=J642+E643,J642+E643-F643,IF(AND(A643&gt;=$X$2,MOD(A643-$X$2,int)=0),$X$3,0)+IF(IF(AND(A643&gt;=$X$2,MOD(A643-$X$2,int)=0),$X$3,0)+IF(MOD(A643-$X$6,periods_per_year)=0,$X$5,0)+F643&lt;J642+E643,IF(MOD(A643-$X$6,periods_per_year)=0,$X$5,0),J642+E643-IF(AND(A643&gt;=$X$2,MOD(A643-$X$2,int)=0),$X$3,0)-F643))))</f>
        <v/>
      </c>
      <c r="H643" s="14"/>
      <c r="I643" s="13" t="str">
        <f t="shared" si="76"/>
        <v/>
      </c>
      <c r="J643" s="13" t="str">
        <f t="shared" si="77"/>
        <v/>
      </c>
      <c r="M643" s="17" t="str">
        <f>IF(S642="","",IF(OR(M642&gt;=nper,ROUND(S642,2)&lt;=0),"",M642+1))</f>
        <v/>
      </c>
      <c r="N643" s="18" t="str">
        <f>IF(M643="","",IF(OR(periods_per_year=26,periods_per_year=52),IF(periods_per_year=26,IF(M643=1,fpdate,N642+14),IF(periods_per_year=52,IF(M643=1,fpdate,N642+7),"n/a")),IF(periods_per_year=24,DATE(YEAR(fpdate),MONTH(fpdate)+(M643-1)/2+IF(AND(DAY(fpdate)&gt;=15,MOD(M643,2)=0),1,0),IF(MOD(M643,2)=0,IF(DAY(fpdate)&gt;=15,DAY(fpdate)-14,DAY(fpdate)+14),DAY(fpdate))),IF(DAY(DATE(YEAR(fpdate),MONTH(fpdate)+M643-1,DAY(fpdate)))&lt;&gt;DAY(fpdate),DATE(YEAR(fpdate),MONTH(fpdate)+M643,0),DATE(YEAR(fpdate),MONTH(fpdate)+M643-1,DAY(fpdate))))))</f>
        <v/>
      </c>
      <c r="O643" s="19" t="str">
        <f>IF(M643="","",IF(variable,IF(M643&lt;MortgageCalculator!$I$18*periods_per_year,start_rate,IF(MortgageCalculator!$I$22&gt;=0,MIN(MortgageCalculator!$I$19,start_rate+MortgageCalculator!$I$22*ROUNDUP((M643-MortgageCalculator!$I$18*periods_per_year)/MortgageCalculator!$I$21,0)),MAX(MortgageCalculator!$I$20,start_rate+MortgageCalculator!$I$22*ROUNDUP((M643-MortgageCalculator!$I$18*periods_per_year)/MortgageCalculator!$I$21,0)))),start_rate))</f>
        <v/>
      </c>
      <c r="P643" s="20" t="str">
        <f>IF(M643="","",ROUND((((1+O643/CP)^(CP/periods_per_year))-1)*S642,2))</f>
        <v/>
      </c>
      <c r="Q643" s="20" t="str">
        <f>IF(M643="","",IF(M643=nper,S642+P643,MIN(S642+P643,IF(O643=O642,Q642,ROUND(-PMT(((1+O643/CP)^(CP/periods_per_year))-1,nper-M643+1,S642),2)))))</f>
        <v/>
      </c>
      <c r="R643" s="20" t="str">
        <f t="shared" si="78"/>
        <v/>
      </c>
      <c r="S643" s="20" t="str">
        <f t="shared" si="79"/>
        <v/>
      </c>
    </row>
    <row r="644" spans="1:19" x14ac:dyDescent="0.2">
      <c r="A644" s="10" t="str">
        <f t="shared" si="72"/>
        <v/>
      </c>
      <c r="B644" s="11" t="str">
        <f t="shared" si="73"/>
        <v/>
      </c>
      <c r="C644" s="15" t="str">
        <f t="shared" si="74"/>
        <v/>
      </c>
      <c r="D644" s="12" t="str">
        <f>IF(A644="","",IF(variable,IF(OR(A644=1,A644&lt;$I$18*periods_per_year),start_rate,MIN($I$19,IF(MOD(A644-1,$I$21)=0,MAX($I$20,D643+$I$22),D643))),start_rate))</f>
        <v/>
      </c>
      <c r="E644" s="13" t="str">
        <f t="shared" si="75"/>
        <v/>
      </c>
      <c r="F644" s="13" t="str">
        <f>IF(A644="","",IF(A644=nper,J643+E644,MIN(J643+E644,IF(D644=D643,F643,IF($E$8="Acc Bi-Weekly",ROUND((-PMT(((1+D644/CP)^(CP/12))-1,(nper-A644+1)*12/26,J643))/2,2),IF($E$8="Acc Weekly",ROUND((-PMT(((1+D644/CP)^(CP/12))-1,(nper-A644+1)*12/52,J643))/4,2),ROUND(-PMT(((1+D644/CP)^(CP/periods_per_year))-1,nper-A644+1,J643),2)))))))</f>
        <v/>
      </c>
      <c r="G644" s="13" t="str">
        <f>IF(OR(A644="",A644&lt;$X$2),"",IF(J643&lt;=F644,0,IF(IF(AND(A644&gt;=$X$2,MOD(A644-$X$2,int)=0),$X$3,0)+F644&gt;=J643+E644,J643+E644-F644,IF(AND(A644&gt;=$X$2,MOD(A644-$X$2,int)=0),$X$3,0)+IF(IF(AND(A644&gt;=$X$2,MOD(A644-$X$2,int)=0),$X$3,0)+IF(MOD(A644-$X$6,periods_per_year)=0,$X$5,0)+F644&lt;J643+E644,IF(MOD(A644-$X$6,periods_per_year)=0,$X$5,0),J643+E644-IF(AND(A644&gt;=$X$2,MOD(A644-$X$2,int)=0),$X$3,0)-F644))))</f>
        <v/>
      </c>
      <c r="H644" s="14"/>
      <c r="I644" s="13" t="str">
        <f t="shared" si="76"/>
        <v/>
      </c>
      <c r="J644" s="13" t="str">
        <f t="shared" si="77"/>
        <v/>
      </c>
      <c r="M644" s="17" t="str">
        <f>IF(S643="","",IF(OR(M643&gt;=nper,ROUND(S643,2)&lt;=0),"",M643+1))</f>
        <v/>
      </c>
      <c r="N644" s="18" t="str">
        <f>IF(M644="","",IF(OR(periods_per_year=26,periods_per_year=52),IF(periods_per_year=26,IF(M644=1,fpdate,N643+14),IF(periods_per_year=52,IF(M644=1,fpdate,N643+7),"n/a")),IF(periods_per_year=24,DATE(YEAR(fpdate),MONTH(fpdate)+(M644-1)/2+IF(AND(DAY(fpdate)&gt;=15,MOD(M644,2)=0),1,0),IF(MOD(M644,2)=0,IF(DAY(fpdate)&gt;=15,DAY(fpdate)-14,DAY(fpdate)+14),DAY(fpdate))),IF(DAY(DATE(YEAR(fpdate),MONTH(fpdate)+M644-1,DAY(fpdate)))&lt;&gt;DAY(fpdate),DATE(YEAR(fpdate),MONTH(fpdate)+M644,0),DATE(YEAR(fpdate),MONTH(fpdate)+M644-1,DAY(fpdate))))))</f>
        <v/>
      </c>
      <c r="O644" s="19" t="str">
        <f>IF(M644="","",IF(variable,IF(M644&lt;MortgageCalculator!$I$18*periods_per_year,start_rate,IF(MortgageCalculator!$I$22&gt;=0,MIN(MortgageCalculator!$I$19,start_rate+MortgageCalculator!$I$22*ROUNDUP((M644-MortgageCalculator!$I$18*periods_per_year)/MortgageCalculator!$I$21,0)),MAX(MortgageCalculator!$I$20,start_rate+MortgageCalculator!$I$22*ROUNDUP((M644-MortgageCalculator!$I$18*periods_per_year)/MortgageCalculator!$I$21,0)))),start_rate))</f>
        <v/>
      </c>
      <c r="P644" s="20" t="str">
        <f>IF(M644="","",ROUND((((1+O644/CP)^(CP/periods_per_year))-1)*S643,2))</f>
        <v/>
      </c>
      <c r="Q644" s="20" t="str">
        <f>IF(M644="","",IF(M644=nper,S643+P644,MIN(S643+P644,IF(O644=O643,Q643,ROUND(-PMT(((1+O644/CP)^(CP/periods_per_year))-1,nper-M644+1,S643),2)))))</f>
        <v/>
      </c>
      <c r="R644" s="20" t="str">
        <f t="shared" si="78"/>
        <v/>
      </c>
      <c r="S644" s="20" t="str">
        <f t="shared" si="79"/>
        <v/>
      </c>
    </row>
    <row r="645" spans="1:19" x14ac:dyDescent="0.2">
      <c r="A645" s="10" t="str">
        <f t="shared" si="72"/>
        <v/>
      </c>
      <c r="B645" s="11" t="str">
        <f t="shared" si="73"/>
        <v/>
      </c>
      <c r="C645" s="15" t="str">
        <f t="shared" si="74"/>
        <v/>
      </c>
      <c r="D645" s="12" t="str">
        <f>IF(A645="","",IF(variable,IF(OR(A645=1,A645&lt;$I$18*periods_per_year),start_rate,MIN($I$19,IF(MOD(A645-1,$I$21)=0,MAX($I$20,D644+$I$22),D644))),start_rate))</f>
        <v/>
      </c>
      <c r="E645" s="13" t="str">
        <f t="shared" si="75"/>
        <v/>
      </c>
      <c r="F645" s="13" t="str">
        <f>IF(A645="","",IF(A645=nper,J644+E645,MIN(J644+E645,IF(D645=D644,F644,IF($E$8="Acc Bi-Weekly",ROUND((-PMT(((1+D645/CP)^(CP/12))-1,(nper-A645+1)*12/26,J644))/2,2),IF($E$8="Acc Weekly",ROUND((-PMT(((1+D645/CP)^(CP/12))-1,(nper-A645+1)*12/52,J644))/4,2),ROUND(-PMT(((1+D645/CP)^(CP/periods_per_year))-1,nper-A645+1,J644),2)))))))</f>
        <v/>
      </c>
      <c r="G645" s="13" t="str">
        <f>IF(OR(A645="",A645&lt;$X$2),"",IF(J644&lt;=F645,0,IF(IF(AND(A645&gt;=$X$2,MOD(A645-$X$2,int)=0),$X$3,0)+F645&gt;=J644+E645,J644+E645-F645,IF(AND(A645&gt;=$X$2,MOD(A645-$X$2,int)=0),$X$3,0)+IF(IF(AND(A645&gt;=$X$2,MOD(A645-$X$2,int)=0),$X$3,0)+IF(MOD(A645-$X$6,periods_per_year)=0,$X$5,0)+F645&lt;J644+E645,IF(MOD(A645-$X$6,periods_per_year)=0,$X$5,0),J644+E645-IF(AND(A645&gt;=$X$2,MOD(A645-$X$2,int)=0),$X$3,0)-F645))))</f>
        <v/>
      </c>
      <c r="H645" s="14"/>
      <c r="I645" s="13" t="str">
        <f t="shared" si="76"/>
        <v/>
      </c>
      <c r="J645" s="13" t="str">
        <f t="shared" si="77"/>
        <v/>
      </c>
      <c r="M645" s="17" t="str">
        <f>IF(S644="","",IF(OR(M644&gt;=nper,ROUND(S644,2)&lt;=0),"",M644+1))</f>
        <v/>
      </c>
      <c r="N645" s="18" t="str">
        <f>IF(M645="","",IF(OR(periods_per_year=26,periods_per_year=52),IF(periods_per_year=26,IF(M645=1,fpdate,N644+14),IF(periods_per_year=52,IF(M645=1,fpdate,N644+7),"n/a")),IF(periods_per_year=24,DATE(YEAR(fpdate),MONTH(fpdate)+(M645-1)/2+IF(AND(DAY(fpdate)&gt;=15,MOD(M645,2)=0),1,0),IF(MOD(M645,2)=0,IF(DAY(fpdate)&gt;=15,DAY(fpdate)-14,DAY(fpdate)+14),DAY(fpdate))),IF(DAY(DATE(YEAR(fpdate),MONTH(fpdate)+M645-1,DAY(fpdate)))&lt;&gt;DAY(fpdate),DATE(YEAR(fpdate),MONTH(fpdate)+M645,0),DATE(YEAR(fpdate),MONTH(fpdate)+M645-1,DAY(fpdate))))))</f>
        <v/>
      </c>
      <c r="O645" s="19" t="str">
        <f>IF(M645="","",IF(variable,IF(M645&lt;MortgageCalculator!$I$18*periods_per_year,start_rate,IF(MortgageCalculator!$I$22&gt;=0,MIN(MortgageCalculator!$I$19,start_rate+MortgageCalculator!$I$22*ROUNDUP((M645-MortgageCalculator!$I$18*periods_per_year)/MortgageCalculator!$I$21,0)),MAX(MortgageCalculator!$I$20,start_rate+MortgageCalculator!$I$22*ROUNDUP((M645-MortgageCalculator!$I$18*periods_per_year)/MortgageCalculator!$I$21,0)))),start_rate))</f>
        <v/>
      </c>
      <c r="P645" s="20" t="str">
        <f>IF(M645="","",ROUND((((1+O645/CP)^(CP/periods_per_year))-1)*S644,2))</f>
        <v/>
      </c>
      <c r="Q645" s="20" t="str">
        <f>IF(M645="","",IF(M645=nper,S644+P645,MIN(S644+P645,IF(O645=O644,Q644,ROUND(-PMT(((1+O645/CP)^(CP/periods_per_year))-1,nper-M645+1,S644),2)))))</f>
        <v/>
      </c>
      <c r="R645" s="20" t="str">
        <f t="shared" si="78"/>
        <v/>
      </c>
      <c r="S645" s="20" t="str">
        <f t="shared" si="79"/>
        <v/>
      </c>
    </row>
    <row r="646" spans="1:19" x14ac:dyDescent="0.2">
      <c r="A646" s="10" t="str">
        <f t="shared" si="72"/>
        <v/>
      </c>
      <c r="B646" s="11" t="str">
        <f t="shared" si="73"/>
        <v/>
      </c>
      <c r="C646" s="15" t="str">
        <f t="shared" si="74"/>
        <v/>
      </c>
      <c r="D646" s="12" t="str">
        <f>IF(A646="","",IF(variable,IF(OR(A646=1,A646&lt;$I$18*periods_per_year),start_rate,MIN($I$19,IF(MOD(A646-1,$I$21)=0,MAX($I$20,D645+$I$22),D645))),start_rate))</f>
        <v/>
      </c>
      <c r="E646" s="13" t="str">
        <f t="shared" si="75"/>
        <v/>
      </c>
      <c r="F646" s="13" t="str">
        <f>IF(A646="","",IF(A646=nper,J645+E646,MIN(J645+E646,IF(D646=D645,F645,IF($E$8="Acc Bi-Weekly",ROUND((-PMT(((1+D646/CP)^(CP/12))-1,(nper-A646+1)*12/26,J645))/2,2),IF($E$8="Acc Weekly",ROUND((-PMT(((1+D646/CP)^(CP/12))-1,(nper-A646+1)*12/52,J645))/4,2),ROUND(-PMT(((1+D646/CP)^(CP/periods_per_year))-1,nper-A646+1,J645),2)))))))</f>
        <v/>
      </c>
      <c r="G646" s="13" t="str">
        <f>IF(OR(A646="",A646&lt;$X$2),"",IF(J645&lt;=F646,0,IF(IF(AND(A646&gt;=$X$2,MOD(A646-$X$2,int)=0),$X$3,0)+F646&gt;=J645+E646,J645+E646-F646,IF(AND(A646&gt;=$X$2,MOD(A646-$X$2,int)=0),$X$3,0)+IF(IF(AND(A646&gt;=$X$2,MOD(A646-$X$2,int)=0),$X$3,0)+IF(MOD(A646-$X$6,periods_per_year)=0,$X$5,0)+F646&lt;J645+E646,IF(MOD(A646-$X$6,periods_per_year)=0,$X$5,0),J645+E646-IF(AND(A646&gt;=$X$2,MOD(A646-$X$2,int)=0),$X$3,0)-F646))))</f>
        <v/>
      </c>
      <c r="H646" s="14"/>
      <c r="I646" s="13" t="str">
        <f t="shared" si="76"/>
        <v/>
      </c>
      <c r="J646" s="13" t="str">
        <f t="shared" si="77"/>
        <v/>
      </c>
      <c r="M646" s="17" t="str">
        <f>IF(S645="","",IF(OR(M645&gt;=nper,ROUND(S645,2)&lt;=0),"",M645+1))</f>
        <v/>
      </c>
      <c r="N646" s="18" t="str">
        <f>IF(M646="","",IF(OR(periods_per_year=26,periods_per_year=52),IF(periods_per_year=26,IF(M646=1,fpdate,N645+14),IF(periods_per_year=52,IF(M646=1,fpdate,N645+7),"n/a")),IF(periods_per_year=24,DATE(YEAR(fpdate),MONTH(fpdate)+(M646-1)/2+IF(AND(DAY(fpdate)&gt;=15,MOD(M646,2)=0),1,0),IF(MOD(M646,2)=0,IF(DAY(fpdate)&gt;=15,DAY(fpdate)-14,DAY(fpdate)+14),DAY(fpdate))),IF(DAY(DATE(YEAR(fpdate),MONTH(fpdate)+M646-1,DAY(fpdate)))&lt;&gt;DAY(fpdate),DATE(YEAR(fpdate),MONTH(fpdate)+M646,0),DATE(YEAR(fpdate),MONTH(fpdate)+M646-1,DAY(fpdate))))))</f>
        <v/>
      </c>
      <c r="O646" s="19" t="str">
        <f>IF(M646="","",IF(variable,IF(M646&lt;MortgageCalculator!$I$18*periods_per_year,start_rate,IF(MortgageCalculator!$I$22&gt;=0,MIN(MortgageCalculator!$I$19,start_rate+MortgageCalculator!$I$22*ROUNDUP((M646-MortgageCalculator!$I$18*periods_per_year)/MortgageCalculator!$I$21,0)),MAX(MortgageCalculator!$I$20,start_rate+MortgageCalculator!$I$22*ROUNDUP((M646-MortgageCalculator!$I$18*periods_per_year)/MortgageCalculator!$I$21,0)))),start_rate))</f>
        <v/>
      </c>
      <c r="P646" s="20" t="str">
        <f>IF(M646="","",ROUND((((1+O646/CP)^(CP/periods_per_year))-1)*S645,2))</f>
        <v/>
      </c>
      <c r="Q646" s="20" t="str">
        <f>IF(M646="","",IF(M646=nper,S645+P646,MIN(S645+P646,IF(O646=O645,Q645,ROUND(-PMT(((1+O646/CP)^(CP/periods_per_year))-1,nper-M646+1,S645),2)))))</f>
        <v/>
      </c>
      <c r="R646" s="20" t="str">
        <f t="shared" si="78"/>
        <v/>
      </c>
      <c r="S646" s="20" t="str">
        <f t="shared" si="79"/>
        <v/>
      </c>
    </row>
    <row r="647" spans="1:19" x14ac:dyDescent="0.2">
      <c r="A647" s="10" t="str">
        <f t="shared" si="72"/>
        <v/>
      </c>
      <c r="B647" s="11" t="str">
        <f t="shared" si="73"/>
        <v/>
      </c>
      <c r="C647" s="15" t="str">
        <f t="shared" si="74"/>
        <v/>
      </c>
      <c r="D647" s="12" t="str">
        <f>IF(A647="","",IF(variable,IF(OR(A647=1,A647&lt;$I$18*periods_per_year),start_rate,MIN($I$19,IF(MOD(A647-1,$I$21)=0,MAX($I$20,D646+$I$22),D646))),start_rate))</f>
        <v/>
      </c>
      <c r="E647" s="13" t="str">
        <f t="shared" si="75"/>
        <v/>
      </c>
      <c r="F647" s="13" t="str">
        <f>IF(A647="","",IF(A647=nper,J646+E647,MIN(J646+E647,IF(D647=D646,F646,IF($E$8="Acc Bi-Weekly",ROUND((-PMT(((1+D647/CP)^(CP/12))-1,(nper-A647+1)*12/26,J646))/2,2),IF($E$8="Acc Weekly",ROUND((-PMT(((1+D647/CP)^(CP/12))-1,(nper-A647+1)*12/52,J646))/4,2),ROUND(-PMT(((1+D647/CP)^(CP/periods_per_year))-1,nper-A647+1,J646),2)))))))</f>
        <v/>
      </c>
      <c r="G647" s="13" t="str">
        <f>IF(OR(A647="",A647&lt;$X$2),"",IF(J646&lt;=F647,0,IF(IF(AND(A647&gt;=$X$2,MOD(A647-$X$2,int)=0),$X$3,0)+F647&gt;=J646+E647,J646+E647-F647,IF(AND(A647&gt;=$X$2,MOD(A647-$X$2,int)=0),$X$3,0)+IF(IF(AND(A647&gt;=$X$2,MOD(A647-$X$2,int)=0),$X$3,0)+IF(MOD(A647-$X$6,periods_per_year)=0,$X$5,0)+F647&lt;J646+E647,IF(MOD(A647-$X$6,periods_per_year)=0,$X$5,0),J646+E647-IF(AND(A647&gt;=$X$2,MOD(A647-$X$2,int)=0),$X$3,0)-F647))))</f>
        <v/>
      </c>
      <c r="H647" s="14"/>
      <c r="I647" s="13" t="str">
        <f t="shared" si="76"/>
        <v/>
      </c>
      <c r="J647" s="13" t="str">
        <f t="shared" si="77"/>
        <v/>
      </c>
      <c r="M647" s="17" t="str">
        <f>IF(S646="","",IF(OR(M646&gt;=nper,ROUND(S646,2)&lt;=0),"",M646+1))</f>
        <v/>
      </c>
      <c r="N647" s="18" t="str">
        <f>IF(M647="","",IF(OR(periods_per_year=26,periods_per_year=52),IF(periods_per_year=26,IF(M647=1,fpdate,N646+14),IF(periods_per_year=52,IF(M647=1,fpdate,N646+7),"n/a")),IF(periods_per_year=24,DATE(YEAR(fpdate),MONTH(fpdate)+(M647-1)/2+IF(AND(DAY(fpdate)&gt;=15,MOD(M647,2)=0),1,0),IF(MOD(M647,2)=0,IF(DAY(fpdate)&gt;=15,DAY(fpdate)-14,DAY(fpdate)+14),DAY(fpdate))),IF(DAY(DATE(YEAR(fpdate),MONTH(fpdate)+M647-1,DAY(fpdate)))&lt;&gt;DAY(fpdate),DATE(YEAR(fpdate),MONTH(fpdate)+M647,0),DATE(YEAR(fpdate),MONTH(fpdate)+M647-1,DAY(fpdate))))))</f>
        <v/>
      </c>
      <c r="O647" s="19" t="str">
        <f>IF(M647="","",IF(variable,IF(M647&lt;MortgageCalculator!$I$18*periods_per_year,start_rate,IF(MortgageCalculator!$I$22&gt;=0,MIN(MortgageCalculator!$I$19,start_rate+MortgageCalculator!$I$22*ROUNDUP((M647-MortgageCalculator!$I$18*periods_per_year)/MortgageCalculator!$I$21,0)),MAX(MortgageCalculator!$I$20,start_rate+MortgageCalculator!$I$22*ROUNDUP((M647-MortgageCalculator!$I$18*periods_per_year)/MortgageCalculator!$I$21,0)))),start_rate))</f>
        <v/>
      </c>
      <c r="P647" s="20" t="str">
        <f>IF(M647="","",ROUND((((1+O647/CP)^(CP/periods_per_year))-1)*S646,2))</f>
        <v/>
      </c>
      <c r="Q647" s="20" t="str">
        <f>IF(M647="","",IF(M647=nper,S646+P647,MIN(S646+P647,IF(O647=O646,Q646,ROUND(-PMT(((1+O647/CP)^(CP/periods_per_year))-1,nper-M647+1,S646),2)))))</f>
        <v/>
      </c>
      <c r="R647" s="20" t="str">
        <f t="shared" si="78"/>
        <v/>
      </c>
      <c r="S647" s="20" t="str">
        <f t="shared" si="79"/>
        <v/>
      </c>
    </row>
    <row r="648" spans="1:19" x14ac:dyDescent="0.2">
      <c r="A648" s="10" t="str">
        <f t="shared" si="72"/>
        <v/>
      </c>
      <c r="B648" s="11" t="str">
        <f t="shared" si="73"/>
        <v/>
      </c>
      <c r="C648" s="15" t="str">
        <f t="shared" si="74"/>
        <v/>
      </c>
      <c r="D648" s="12" t="str">
        <f>IF(A648="","",IF(variable,IF(OR(A648=1,A648&lt;$I$18*periods_per_year),start_rate,MIN($I$19,IF(MOD(A648-1,$I$21)=0,MAX($I$20,D647+$I$22),D647))),start_rate))</f>
        <v/>
      </c>
      <c r="E648" s="13" t="str">
        <f t="shared" si="75"/>
        <v/>
      </c>
      <c r="F648" s="13" t="str">
        <f>IF(A648="","",IF(A648=nper,J647+E648,MIN(J647+E648,IF(D648=D647,F647,IF($E$8="Acc Bi-Weekly",ROUND((-PMT(((1+D648/CP)^(CP/12))-1,(nper-A648+1)*12/26,J647))/2,2),IF($E$8="Acc Weekly",ROUND((-PMT(((1+D648/CP)^(CP/12))-1,(nper-A648+1)*12/52,J647))/4,2),ROUND(-PMT(((1+D648/CP)^(CP/periods_per_year))-1,nper-A648+1,J647),2)))))))</f>
        <v/>
      </c>
      <c r="G648" s="13" t="str">
        <f>IF(OR(A648="",A648&lt;$X$2),"",IF(J647&lt;=F648,0,IF(IF(AND(A648&gt;=$X$2,MOD(A648-$X$2,int)=0),$X$3,0)+F648&gt;=J647+E648,J647+E648-F648,IF(AND(A648&gt;=$X$2,MOD(A648-$X$2,int)=0),$X$3,0)+IF(IF(AND(A648&gt;=$X$2,MOD(A648-$X$2,int)=0),$X$3,0)+IF(MOD(A648-$X$6,periods_per_year)=0,$X$5,0)+F648&lt;J647+E648,IF(MOD(A648-$X$6,periods_per_year)=0,$X$5,0),J647+E648-IF(AND(A648&gt;=$X$2,MOD(A648-$X$2,int)=0),$X$3,0)-F648))))</f>
        <v/>
      </c>
      <c r="H648" s="14"/>
      <c r="I648" s="13" t="str">
        <f t="shared" si="76"/>
        <v/>
      </c>
      <c r="J648" s="13" t="str">
        <f t="shared" si="77"/>
        <v/>
      </c>
      <c r="M648" s="17" t="str">
        <f>IF(S647="","",IF(OR(M647&gt;=nper,ROUND(S647,2)&lt;=0),"",M647+1))</f>
        <v/>
      </c>
      <c r="N648" s="18" t="str">
        <f>IF(M648="","",IF(OR(periods_per_year=26,periods_per_year=52),IF(periods_per_year=26,IF(M648=1,fpdate,N647+14),IF(periods_per_year=52,IF(M648=1,fpdate,N647+7),"n/a")),IF(periods_per_year=24,DATE(YEAR(fpdate),MONTH(fpdate)+(M648-1)/2+IF(AND(DAY(fpdate)&gt;=15,MOD(M648,2)=0),1,0),IF(MOD(M648,2)=0,IF(DAY(fpdate)&gt;=15,DAY(fpdate)-14,DAY(fpdate)+14),DAY(fpdate))),IF(DAY(DATE(YEAR(fpdate),MONTH(fpdate)+M648-1,DAY(fpdate)))&lt;&gt;DAY(fpdate),DATE(YEAR(fpdate),MONTH(fpdate)+M648,0),DATE(YEAR(fpdate),MONTH(fpdate)+M648-1,DAY(fpdate))))))</f>
        <v/>
      </c>
      <c r="O648" s="19" t="str">
        <f>IF(M648="","",IF(variable,IF(M648&lt;MortgageCalculator!$I$18*periods_per_year,start_rate,IF(MortgageCalculator!$I$22&gt;=0,MIN(MortgageCalculator!$I$19,start_rate+MortgageCalculator!$I$22*ROUNDUP((M648-MortgageCalculator!$I$18*periods_per_year)/MortgageCalculator!$I$21,0)),MAX(MortgageCalculator!$I$20,start_rate+MortgageCalculator!$I$22*ROUNDUP((M648-MortgageCalculator!$I$18*periods_per_year)/MortgageCalculator!$I$21,0)))),start_rate))</f>
        <v/>
      </c>
      <c r="P648" s="20" t="str">
        <f>IF(M648="","",ROUND((((1+O648/CP)^(CP/periods_per_year))-1)*S647,2))</f>
        <v/>
      </c>
      <c r="Q648" s="20" t="str">
        <f>IF(M648="","",IF(M648=nper,S647+P648,MIN(S647+P648,IF(O648=O647,Q647,ROUND(-PMT(((1+O648/CP)^(CP/periods_per_year))-1,nper-M648+1,S647),2)))))</f>
        <v/>
      </c>
      <c r="R648" s="20" t="str">
        <f t="shared" si="78"/>
        <v/>
      </c>
      <c r="S648" s="20" t="str">
        <f t="shared" si="79"/>
        <v/>
      </c>
    </row>
    <row r="649" spans="1:19" x14ac:dyDescent="0.2">
      <c r="A649" s="10" t="str">
        <f t="shared" si="72"/>
        <v/>
      </c>
      <c r="B649" s="11" t="str">
        <f t="shared" si="73"/>
        <v/>
      </c>
      <c r="C649" s="15" t="str">
        <f t="shared" si="74"/>
        <v/>
      </c>
      <c r="D649" s="12" t="str">
        <f>IF(A649="","",IF(variable,IF(OR(A649=1,A649&lt;$I$18*periods_per_year),start_rate,MIN($I$19,IF(MOD(A649-1,$I$21)=0,MAX($I$20,D648+$I$22),D648))),start_rate))</f>
        <v/>
      </c>
      <c r="E649" s="13" t="str">
        <f t="shared" si="75"/>
        <v/>
      </c>
      <c r="F649" s="13" t="str">
        <f>IF(A649="","",IF(A649=nper,J648+E649,MIN(J648+E649,IF(D649=D648,F648,IF($E$8="Acc Bi-Weekly",ROUND((-PMT(((1+D649/CP)^(CP/12))-1,(nper-A649+1)*12/26,J648))/2,2),IF($E$8="Acc Weekly",ROUND((-PMT(((1+D649/CP)^(CP/12))-1,(nper-A649+1)*12/52,J648))/4,2),ROUND(-PMT(((1+D649/CP)^(CP/periods_per_year))-1,nper-A649+1,J648),2)))))))</f>
        <v/>
      </c>
      <c r="G649" s="13" t="str">
        <f>IF(OR(A649="",A649&lt;$X$2),"",IF(J648&lt;=F649,0,IF(IF(AND(A649&gt;=$X$2,MOD(A649-$X$2,int)=0),$X$3,0)+F649&gt;=J648+E649,J648+E649-F649,IF(AND(A649&gt;=$X$2,MOD(A649-$X$2,int)=0),$X$3,0)+IF(IF(AND(A649&gt;=$X$2,MOD(A649-$X$2,int)=0),$X$3,0)+IF(MOD(A649-$X$6,periods_per_year)=0,$X$5,0)+F649&lt;J648+E649,IF(MOD(A649-$X$6,periods_per_year)=0,$X$5,0),J648+E649-IF(AND(A649&gt;=$X$2,MOD(A649-$X$2,int)=0),$X$3,0)-F649))))</f>
        <v/>
      </c>
      <c r="H649" s="14"/>
      <c r="I649" s="13" t="str">
        <f t="shared" si="76"/>
        <v/>
      </c>
      <c r="J649" s="13" t="str">
        <f t="shared" si="77"/>
        <v/>
      </c>
      <c r="M649" s="17" t="str">
        <f>IF(S648="","",IF(OR(M648&gt;=nper,ROUND(S648,2)&lt;=0),"",M648+1))</f>
        <v/>
      </c>
      <c r="N649" s="18" t="str">
        <f>IF(M649="","",IF(OR(periods_per_year=26,periods_per_year=52),IF(periods_per_year=26,IF(M649=1,fpdate,N648+14),IF(periods_per_year=52,IF(M649=1,fpdate,N648+7),"n/a")),IF(periods_per_year=24,DATE(YEAR(fpdate),MONTH(fpdate)+(M649-1)/2+IF(AND(DAY(fpdate)&gt;=15,MOD(M649,2)=0),1,0),IF(MOD(M649,2)=0,IF(DAY(fpdate)&gt;=15,DAY(fpdate)-14,DAY(fpdate)+14),DAY(fpdate))),IF(DAY(DATE(YEAR(fpdate),MONTH(fpdate)+M649-1,DAY(fpdate)))&lt;&gt;DAY(fpdate),DATE(YEAR(fpdate),MONTH(fpdate)+M649,0),DATE(YEAR(fpdate),MONTH(fpdate)+M649-1,DAY(fpdate))))))</f>
        <v/>
      </c>
      <c r="O649" s="19" t="str">
        <f>IF(M649="","",IF(variable,IF(M649&lt;MortgageCalculator!$I$18*periods_per_year,start_rate,IF(MortgageCalculator!$I$22&gt;=0,MIN(MortgageCalculator!$I$19,start_rate+MortgageCalculator!$I$22*ROUNDUP((M649-MortgageCalculator!$I$18*periods_per_year)/MortgageCalculator!$I$21,0)),MAX(MortgageCalculator!$I$20,start_rate+MortgageCalculator!$I$22*ROUNDUP((M649-MortgageCalculator!$I$18*periods_per_year)/MortgageCalculator!$I$21,0)))),start_rate))</f>
        <v/>
      </c>
      <c r="P649" s="20" t="str">
        <f>IF(M649="","",ROUND((((1+O649/CP)^(CP/periods_per_year))-1)*S648,2))</f>
        <v/>
      </c>
      <c r="Q649" s="20" t="str">
        <f>IF(M649="","",IF(M649=nper,S648+P649,MIN(S648+P649,IF(O649=O648,Q648,ROUND(-PMT(((1+O649/CP)^(CP/periods_per_year))-1,nper-M649+1,S648),2)))))</f>
        <v/>
      </c>
      <c r="R649" s="20" t="str">
        <f t="shared" si="78"/>
        <v/>
      </c>
      <c r="S649" s="20" t="str">
        <f t="shared" si="79"/>
        <v/>
      </c>
    </row>
    <row r="650" spans="1:19" x14ac:dyDescent="0.2">
      <c r="A650" s="10" t="str">
        <f t="shared" si="72"/>
        <v/>
      </c>
      <c r="B650" s="11" t="str">
        <f t="shared" si="73"/>
        <v/>
      </c>
      <c r="C650" s="15" t="str">
        <f t="shared" si="74"/>
        <v/>
      </c>
      <c r="D650" s="12" t="str">
        <f>IF(A650="","",IF(variable,IF(OR(A650=1,A650&lt;$I$18*periods_per_year),start_rate,MIN($I$19,IF(MOD(A650-1,$I$21)=0,MAX($I$20,D649+$I$22),D649))),start_rate))</f>
        <v/>
      </c>
      <c r="E650" s="13" t="str">
        <f t="shared" si="75"/>
        <v/>
      </c>
      <c r="F650" s="13" t="str">
        <f>IF(A650="","",IF(A650=nper,J649+E650,MIN(J649+E650,IF(D650=D649,F649,IF($E$8="Acc Bi-Weekly",ROUND((-PMT(((1+D650/CP)^(CP/12))-1,(nper-A650+1)*12/26,J649))/2,2),IF($E$8="Acc Weekly",ROUND((-PMT(((1+D650/CP)^(CP/12))-1,(nper-A650+1)*12/52,J649))/4,2),ROUND(-PMT(((1+D650/CP)^(CP/periods_per_year))-1,nper-A650+1,J649),2)))))))</f>
        <v/>
      </c>
      <c r="G650" s="13" t="str">
        <f>IF(OR(A650="",A650&lt;$X$2),"",IF(J649&lt;=F650,0,IF(IF(AND(A650&gt;=$X$2,MOD(A650-$X$2,int)=0),$X$3,0)+F650&gt;=J649+E650,J649+E650-F650,IF(AND(A650&gt;=$X$2,MOD(A650-$X$2,int)=0),$X$3,0)+IF(IF(AND(A650&gt;=$X$2,MOD(A650-$X$2,int)=0),$X$3,0)+IF(MOD(A650-$X$6,periods_per_year)=0,$X$5,0)+F650&lt;J649+E650,IF(MOD(A650-$X$6,periods_per_year)=0,$X$5,0),J649+E650-IF(AND(A650&gt;=$X$2,MOD(A650-$X$2,int)=0),$X$3,0)-F650))))</f>
        <v/>
      </c>
      <c r="H650" s="14"/>
      <c r="I650" s="13" t="str">
        <f t="shared" si="76"/>
        <v/>
      </c>
      <c r="J650" s="13" t="str">
        <f t="shared" si="77"/>
        <v/>
      </c>
      <c r="M650" s="17" t="str">
        <f>IF(S649="","",IF(OR(M649&gt;=nper,ROUND(S649,2)&lt;=0),"",M649+1))</f>
        <v/>
      </c>
      <c r="N650" s="18" t="str">
        <f>IF(M650="","",IF(OR(periods_per_year=26,periods_per_year=52),IF(periods_per_year=26,IF(M650=1,fpdate,N649+14),IF(periods_per_year=52,IF(M650=1,fpdate,N649+7),"n/a")),IF(periods_per_year=24,DATE(YEAR(fpdate),MONTH(fpdate)+(M650-1)/2+IF(AND(DAY(fpdate)&gt;=15,MOD(M650,2)=0),1,0),IF(MOD(M650,2)=0,IF(DAY(fpdate)&gt;=15,DAY(fpdate)-14,DAY(fpdate)+14),DAY(fpdate))),IF(DAY(DATE(YEAR(fpdate),MONTH(fpdate)+M650-1,DAY(fpdate)))&lt;&gt;DAY(fpdate),DATE(YEAR(fpdate),MONTH(fpdate)+M650,0),DATE(YEAR(fpdate),MONTH(fpdate)+M650-1,DAY(fpdate))))))</f>
        <v/>
      </c>
      <c r="O650" s="19" t="str">
        <f>IF(M650="","",IF(variable,IF(M650&lt;MortgageCalculator!$I$18*periods_per_year,start_rate,IF(MortgageCalculator!$I$22&gt;=0,MIN(MortgageCalculator!$I$19,start_rate+MortgageCalculator!$I$22*ROUNDUP((M650-MortgageCalculator!$I$18*periods_per_year)/MortgageCalculator!$I$21,0)),MAX(MortgageCalculator!$I$20,start_rate+MortgageCalculator!$I$22*ROUNDUP((M650-MortgageCalculator!$I$18*periods_per_year)/MortgageCalculator!$I$21,0)))),start_rate))</f>
        <v/>
      </c>
      <c r="P650" s="20" t="str">
        <f>IF(M650="","",ROUND((((1+O650/CP)^(CP/periods_per_year))-1)*S649,2))</f>
        <v/>
      </c>
      <c r="Q650" s="20" t="str">
        <f>IF(M650="","",IF(M650=nper,S649+P650,MIN(S649+P650,IF(O650=O649,Q649,ROUND(-PMT(((1+O650/CP)^(CP/periods_per_year))-1,nper-M650+1,S649),2)))))</f>
        <v/>
      </c>
      <c r="R650" s="20" t="str">
        <f t="shared" si="78"/>
        <v/>
      </c>
      <c r="S650" s="20" t="str">
        <f t="shared" si="79"/>
        <v/>
      </c>
    </row>
    <row r="651" spans="1:19" x14ac:dyDescent="0.2">
      <c r="A651" s="10" t="str">
        <f t="shared" si="72"/>
        <v/>
      </c>
      <c r="B651" s="11" t="str">
        <f t="shared" si="73"/>
        <v/>
      </c>
      <c r="C651" s="15" t="str">
        <f t="shared" si="74"/>
        <v/>
      </c>
      <c r="D651" s="12" t="str">
        <f>IF(A651="","",IF(variable,IF(OR(A651=1,A651&lt;$I$18*periods_per_year),start_rate,MIN($I$19,IF(MOD(A651-1,$I$21)=0,MAX($I$20,D650+$I$22),D650))),start_rate))</f>
        <v/>
      </c>
      <c r="E651" s="13" t="str">
        <f t="shared" si="75"/>
        <v/>
      </c>
      <c r="F651" s="13" t="str">
        <f>IF(A651="","",IF(A651=nper,J650+E651,MIN(J650+E651,IF(D651=D650,F650,IF($E$8="Acc Bi-Weekly",ROUND((-PMT(((1+D651/CP)^(CP/12))-1,(nper-A651+1)*12/26,J650))/2,2),IF($E$8="Acc Weekly",ROUND((-PMT(((1+D651/CP)^(CP/12))-1,(nper-A651+1)*12/52,J650))/4,2),ROUND(-PMT(((1+D651/CP)^(CP/periods_per_year))-1,nper-A651+1,J650),2)))))))</f>
        <v/>
      </c>
      <c r="G651" s="13" t="str">
        <f>IF(OR(A651="",A651&lt;$X$2),"",IF(J650&lt;=F651,0,IF(IF(AND(A651&gt;=$X$2,MOD(A651-$X$2,int)=0),$X$3,0)+F651&gt;=J650+E651,J650+E651-F651,IF(AND(A651&gt;=$X$2,MOD(A651-$X$2,int)=0),$X$3,0)+IF(IF(AND(A651&gt;=$X$2,MOD(A651-$X$2,int)=0),$X$3,0)+IF(MOD(A651-$X$6,periods_per_year)=0,$X$5,0)+F651&lt;J650+E651,IF(MOD(A651-$X$6,periods_per_year)=0,$X$5,0),J650+E651-IF(AND(A651&gt;=$X$2,MOD(A651-$X$2,int)=0),$X$3,0)-F651))))</f>
        <v/>
      </c>
      <c r="H651" s="14"/>
      <c r="I651" s="13" t="str">
        <f t="shared" si="76"/>
        <v/>
      </c>
      <c r="J651" s="13" t="str">
        <f t="shared" si="77"/>
        <v/>
      </c>
      <c r="M651" s="17" t="str">
        <f>IF(S650="","",IF(OR(M650&gt;=nper,ROUND(S650,2)&lt;=0),"",M650+1))</f>
        <v/>
      </c>
      <c r="N651" s="18" t="str">
        <f>IF(M651="","",IF(OR(periods_per_year=26,periods_per_year=52),IF(periods_per_year=26,IF(M651=1,fpdate,N650+14),IF(periods_per_year=52,IF(M651=1,fpdate,N650+7),"n/a")),IF(periods_per_year=24,DATE(YEAR(fpdate),MONTH(fpdate)+(M651-1)/2+IF(AND(DAY(fpdate)&gt;=15,MOD(M651,2)=0),1,0),IF(MOD(M651,2)=0,IF(DAY(fpdate)&gt;=15,DAY(fpdate)-14,DAY(fpdate)+14),DAY(fpdate))),IF(DAY(DATE(YEAR(fpdate),MONTH(fpdate)+M651-1,DAY(fpdate)))&lt;&gt;DAY(fpdate),DATE(YEAR(fpdate),MONTH(fpdate)+M651,0),DATE(YEAR(fpdate),MONTH(fpdate)+M651-1,DAY(fpdate))))))</f>
        <v/>
      </c>
      <c r="O651" s="19" t="str">
        <f>IF(M651="","",IF(variable,IF(M651&lt;MortgageCalculator!$I$18*periods_per_year,start_rate,IF(MortgageCalculator!$I$22&gt;=0,MIN(MortgageCalculator!$I$19,start_rate+MortgageCalculator!$I$22*ROUNDUP((M651-MortgageCalculator!$I$18*periods_per_year)/MortgageCalculator!$I$21,0)),MAX(MortgageCalculator!$I$20,start_rate+MortgageCalculator!$I$22*ROUNDUP((M651-MortgageCalculator!$I$18*periods_per_year)/MortgageCalculator!$I$21,0)))),start_rate))</f>
        <v/>
      </c>
      <c r="P651" s="20" t="str">
        <f>IF(M651="","",ROUND((((1+O651/CP)^(CP/periods_per_year))-1)*S650,2))</f>
        <v/>
      </c>
      <c r="Q651" s="20" t="str">
        <f>IF(M651="","",IF(M651=nper,S650+P651,MIN(S650+P651,IF(O651=O650,Q650,ROUND(-PMT(((1+O651/CP)^(CP/periods_per_year))-1,nper-M651+1,S650),2)))))</f>
        <v/>
      </c>
      <c r="R651" s="20" t="str">
        <f t="shared" si="78"/>
        <v/>
      </c>
      <c r="S651" s="20" t="str">
        <f t="shared" si="79"/>
        <v/>
      </c>
    </row>
    <row r="652" spans="1:19" x14ac:dyDescent="0.2">
      <c r="A652" s="10" t="str">
        <f t="shared" si="72"/>
        <v/>
      </c>
      <c r="B652" s="11" t="str">
        <f t="shared" si="73"/>
        <v/>
      </c>
      <c r="C652" s="15" t="str">
        <f t="shared" si="74"/>
        <v/>
      </c>
      <c r="D652" s="12" t="str">
        <f>IF(A652="","",IF(variable,IF(OR(A652=1,A652&lt;$I$18*periods_per_year),start_rate,MIN($I$19,IF(MOD(A652-1,$I$21)=0,MAX($I$20,D651+$I$22),D651))),start_rate))</f>
        <v/>
      </c>
      <c r="E652" s="13" t="str">
        <f t="shared" si="75"/>
        <v/>
      </c>
      <c r="F652" s="13" t="str">
        <f>IF(A652="","",IF(A652=nper,J651+E652,MIN(J651+E652,IF(D652=D651,F651,IF($E$8="Acc Bi-Weekly",ROUND((-PMT(((1+D652/CP)^(CP/12))-1,(nper-A652+1)*12/26,J651))/2,2),IF($E$8="Acc Weekly",ROUND((-PMT(((1+D652/CP)^(CP/12))-1,(nper-A652+1)*12/52,J651))/4,2),ROUND(-PMT(((1+D652/CP)^(CP/periods_per_year))-1,nper-A652+1,J651),2)))))))</f>
        <v/>
      </c>
      <c r="G652" s="13" t="str">
        <f>IF(OR(A652="",A652&lt;$X$2),"",IF(J651&lt;=F652,0,IF(IF(AND(A652&gt;=$X$2,MOD(A652-$X$2,int)=0),$X$3,0)+F652&gt;=J651+E652,J651+E652-F652,IF(AND(A652&gt;=$X$2,MOD(A652-$X$2,int)=0),$X$3,0)+IF(IF(AND(A652&gt;=$X$2,MOD(A652-$X$2,int)=0),$X$3,0)+IF(MOD(A652-$X$6,periods_per_year)=0,$X$5,0)+F652&lt;J651+E652,IF(MOD(A652-$X$6,periods_per_year)=0,$X$5,0),J651+E652-IF(AND(A652&gt;=$X$2,MOD(A652-$X$2,int)=0),$X$3,0)-F652))))</f>
        <v/>
      </c>
      <c r="H652" s="14"/>
      <c r="I652" s="13" t="str">
        <f t="shared" si="76"/>
        <v/>
      </c>
      <c r="J652" s="13" t="str">
        <f t="shared" si="77"/>
        <v/>
      </c>
      <c r="M652" s="17" t="str">
        <f>IF(S651="","",IF(OR(M651&gt;=nper,ROUND(S651,2)&lt;=0),"",M651+1))</f>
        <v/>
      </c>
      <c r="N652" s="18" t="str">
        <f>IF(M652="","",IF(OR(periods_per_year=26,periods_per_year=52),IF(periods_per_year=26,IF(M652=1,fpdate,N651+14),IF(periods_per_year=52,IF(M652=1,fpdate,N651+7),"n/a")),IF(periods_per_year=24,DATE(YEAR(fpdate),MONTH(fpdate)+(M652-1)/2+IF(AND(DAY(fpdate)&gt;=15,MOD(M652,2)=0),1,0),IF(MOD(M652,2)=0,IF(DAY(fpdate)&gt;=15,DAY(fpdate)-14,DAY(fpdate)+14),DAY(fpdate))),IF(DAY(DATE(YEAR(fpdate),MONTH(fpdate)+M652-1,DAY(fpdate)))&lt;&gt;DAY(fpdate),DATE(YEAR(fpdate),MONTH(fpdate)+M652,0),DATE(YEAR(fpdate),MONTH(fpdate)+M652-1,DAY(fpdate))))))</f>
        <v/>
      </c>
      <c r="O652" s="19" t="str">
        <f>IF(M652="","",IF(variable,IF(M652&lt;MortgageCalculator!$I$18*periods_per_year,start_rate,IF(MortgageCalculator!$I$22&gt;=0,MIN(MortgageCalculator!$I$19,start_rate+MortgageCalculator!$I$22*ROUNDUP((M652-MortgageCalculator!$I$18*periods_per_year)/MortgageCalculator!$I$21,0)),MAX(MortgageCalculator!$I$20,start_rate+MortgageCalculator!$I$22*ROUNDUP((M652-MortgageCalculator!$I$18*periods_per_year)/MortgageCalculator!$I$21,0)))),start_rate))</f>
        <v/>
      </c>
      <c r="P652" s="20" t="str">
        <f>IF(M652="","",ROUND((((1+O652/CP)^(CP/periods_per_year))-1)*S651,2))</f>
        <v/>
      </c>
      <c r="Q652" s="20" t="str">
        <f>IF(M652="","",IF(M652=nper,S651+P652,MIN(S651+P652,IF(O652=O651,Q651,ROUND(-PMT(((1+O652/CP)^(CP/periods_per_year))-1,nper-M652+1,S651),2)))))</f>
        <v/>
      </c>
      <c r="R652" s="20" t="str">
        <f t="shared" si="78"/>
        <v/>
      </c>
      <c r="S652" s="20" t="str">
        <f t="shared" si="79"/>
        <v/>
      </c>
    </row>
    <row r="653" spans="1:19" x14ac:dyDescent="0.2">
      <c r="A653" s="10" t="str">
        <f t="shared" si="72"/>
        <v/>
      </c>
      <c r="B653" s="11" t="str">
        <f t="shared" si="73"/>
        <v/>
      </c>
      <c r="C653" s="15" t="str">
        <f t="shared" si="74"/>
        <v/>
      </c>
      <c r="D653" s="12" t="str">
        <f>IF(A653="","",IF(variable,IF(OR(A653=1,A653&lt;$I$18*periods_per_year),start_rate,MIN($I$19,IF(MOD(A653-1,$I$21)=0,MAX($I$20,D652+$I$22),D652))),start_rate))</f>
        <v/>
      </c>
      <c r="E653" s="13" t="str">
        <f t="shared" si="75"/>
        <v/>
      </c>
      <c r="F653" s="13" t="str">
        <f>IF(A653="","",IF(A653=nper,J652+E653,MIN(J652+E653,IF(D653=D652,F652,IF($E$8="Acc Bi-Weekly",ROUND((-PMT(((1+D653/CP)^(CP/12))-1,(nper-A653+1)*12/26,J652))/2,2),IF($E$8="Acc Weekly",ROUND((-PMT(((1+D653/CP)^(CP/12))-1,(nper-A653+1)*12/52,J652))/4,2),ROUND(-PMT(((1+D653/CP)^(CP/periods_per_year))-1,nper-A653+1,J652),2)))))))</f>
        <v/>
      </c>
      <c r="G653" s="13" t="str">
        <f>IF(OR(A653="",A653&lt;$X$2),"",IF(J652&lt;=F653,0,IF(IF(AND(A653&gt;=$X$2,MOD(A653-$X$2,int)=0),$X$3,0)+F653&gt;=J652+E653,J652+E653-F653,IF(AND(A653&gt;=$X$2,MOD(A653-$X$2,int)=0),$X$3,0)+IF(IF(AND(A653&gt;=$X$2,MOD(A653-$X$2,int)=0),$X$3,0)+IF(MOD(A653-$X$6,periods_per_year)=0,$X$5,0)+F653&lt;J652+E653,IF(MOD(A653-$X$6,periods_per_year)=0,$X$5,0),J652+E653-IF(AND(A653&gt;=$X$2,MOD(A653-$X$2,int)=0),$X$3,0)-F653))))</f>
        <v/>
      </c>
      <c r="H653" s="14"/>
      <c r="I653" s="13" t="str">
        <f t="shared" si="76"/>
        <v/>
      </c>
      <c r="J653" s="13" t="str">
        <f t="shared" si="77"/>
        <v/>
      </c>
      <c r="M653" s="17" t="str">
        <f>IF(S652="","",IF(OR(M652&gt;=nper,ROUND(S652,2)&lt;=0),"",M652+1))</f>
        <v/>
      </c>
      <c r="N653" s="18" t="str">
        <f>IF(M653="","",IF(OR(periods_per_year=26,periods_per_year=52),IF(periods_per_year=26,IF(M653=1,fpdate,N652+14),IF(periods_per_year=52,IF(M653=1,fpdate,N652+7),"n/a")),IF(periods_per_year=24,DATE(YEAR(fpdate),MONTH(fpdate)+(M653-1)/2+IF(AND(DAY(fpdate)&gt;=15,MOD(M653,2)=0),1,0),IF(MOD(M653,2)=0,IF(DAY(fpdate)&gt;=15,DAY(fpdate)-14,DAY(fpdate)+14),DAY(fpdate))),IF(DAY(DATE(YEAR(fpdate),MONTH(fpdate)+M653-1,DAY(fpdate)))&lt;&gt;DAY(fpdate),DATE(YEAR(fpdate),MONTH(fpdate)+M653,0),DATE(YEAR(fpdate),MONTH(fpdate)+M653-1,DAY(fpdate))))))</f>
        <v/>
      </c>
      <c r="O653" s="19" t="str">
        <f>IF(M653="","",IF(variable,IF(M653&lt;MortgageCalculator!$I$18*periods_per_year,start_rate,IF(MortgageCalculator!$I$22&gt;=0,MIN(MortgageCalculator!$I$19,start_rate+MortgageCalculator!$I$22*ROUNDUP((M653-MortgageCalculator!$I$18*periods_per_year)/MortgageCalculator!$I$21,0)),MAX(MortgageCalculator!$I$20,start_rate+MortgageCalculator!$I$22*ROUNDUP((M653-MortgageCalculator!$I$18*periods_per_year)/MortgageCalculator!$I$21,0)))),start_rate))</f>
        <v/>
      </c>
      <c r="P653" s="20" t="str">
        <f>IF(M653="","",ROUND((((1+O653/CP)^(CP/periods_per_year))-1)*S652,2))</f>
        <v/>
      </c>
      <c r="Q653" s="20" t="str">
        <f>IF(M653="","",IF(M653=nper,S652+P653,MIN(S652+P653,IF(O653=O652,Q652,ROUND(-PMT(((1+O653/CP)^(CP/periods_per_year))-1,nper-M653+1,S652),2)))))</f>
        <v/>
      </c>
      <c r="R653" s="20" t="str">
        <f t="shared" si="78"/>
        <v/>
      </c>
      <c r="S653" s="20" t="str">
        <f t="shared" si="79"/>
        <v/>
      </c>
    </row>
    <row r="654" spans="1:19" x14ac:dyDescent="0.2">
      <c r="A654" s="10" t="str">
        <f t="shared" si="72"/>
        <v/>
      </c>
      <c r="B654" s="11" t="str">
        <f t="shared" si="73"/>
        <v/>
      </c>
      <c r="C654" s="15" t="str">
        <f t="shared" si="74"/>
        <v/>
      </c>
      <c r="D654" s="12" t="str">
        <f>IF(A654="","",IF(variable,IF(OR(A654=1,A654&lt;$I$18*periods_per_year),start_rate,MIN($I$19,IF(MOD(A654-1,$I$21)=0,MAX($I$20,D653+$I$22),D653))),start_rate))</f>
        <v/>
      </c>
      <c r="E654" s="13" t="str">
        <f t="shared" si="75"/>
        <v/>
      </c>
      <c r="F654" s="13" t="str">
        <f>IF(A654="","",IF(A654=nper,J653+E654,MIN(J653+E654,IF(D654=D653,F653,IF($E$8="Acc Bi-Weekly",ROUND((-PMT(((1+D654/CP)^(CP/12))-1,(nper-A654+1)*12/26,J653))/2,2),IF($E$8="Acc Weekly",ROUND((-PMT(((1+D654/CP)^(CP/12))-1,(nper-A654+1)*12/52,J653))/4,2),ROUND(-PMT(((1+D654/CP)^(CP/periods_per_year))-1,nper-A654+1,J653),2)))))))</f>
        <v/>
      </c>
      <c r="G654" s="13" t="str">
        <f>IF(OR(A654="",A654&lt;$X$2),"",IF(J653&lt;=F654,0,IF(IF(AND(A654&gt;=$X$2,MOD(A654-$X$2,int)=0),$X$3,0)+F654&gt;=J653+E654,J653+E654-F654,IF(AND(A654&gt;=$X$2,MOD(A654-$X$2,int)=0),$X$3,0)+IF(IF(AND(A654&gt;=$X$2,MOD(A654-$X$2,int)=0),$X$3,0)+IF(MOD(A654-$X$6,periods_per_year)=0,$X$5,0)+F654&lt;J653+E654,IF(MOD(A654-$X$6,periods_per_year)=0,$X$5,0),J653+E654-IF(AND(A654&gt;=$X$2,MOD(A654-$X$2,int)=0),$X$3,0)-F654))))</f>
        <v/>
      </c>
      <c r="H654" s="14"/>
      <c r="I654" s="13" t="str">
        <f t="shared" si="76"/>
        <v/>
      </c>
      <c r="J654" s="13" t="str">
        <f t="shared" si="77"/>
        <v/>
      </c>
      <c r="M654" s="17" t="str">
        <f>IF(S653="","",IF(OR(M653&gt;=nper,ROUND(S653,2)&lt;=0),"",M653+1))</f>
        <v/>
      </c>
      <c r="N654" s="18" t="str">
        <f>IF(M654="","",IF(OR(periods_per_year=26,periods_per_year=52),IF(periods_per_year=26,IF(M654=1,fpdate,N653+14),IF(periods_per_year=52,IF(M654=1,fpdate,N653+7),"n/a")),IF(periods_per_year=24,DATE(YEAR(fpdate),MONTH(fpdate)+(M654-1)/2+IF(AND(DAY(fpdate)&gt;=15,MOD(M654,2)=0),1,0),IF(MOD(M654,2)=0,IF(DAY(fpdate)&gt;=15,DAY(fpdate)-14,DAY(fpdate)+14),DAY(fpdate))),IF(DAY(DATE(YEAR(fpdate),MONTH(fpdate)+M654-1,DAY(fpdate)))&lt;&gt;DAY(fpdate),DATE(YEAR(fpdate),MONTH(fpdate)+M654,0),DATE(YEAR(fpdate),MONTH(fpdate)+M654-1,DAY(fpdate))))))</f>
        <v/>
      </c>
      <c r="O654" s="19" t="str">
        <f>IF(M654="","",IF(variable,IF(M654&lt;MortgageCalculator!$I$18*periods_per_year,start_rate,IF(MortgageCalculator!$I$22&gt;=0,MIN(MortgageCalculator!$I$19,start_rate+MortgageCalculator!$I$22*ROUNDUP((M654-MortgageCalculator!$I$18*periods_per_year)/MortgageCalculator!$I$21,0)),MAX(MortgageCalculator!$I$20,start_rate+MortgageCalculator!$I$22*ROUNDUP((M654-MortgageCalculator!$I$18*periods_per_year)/MortgageCalculator!$I$21,0)))),start_rate))</f>
        <v/>
      </c>
      <c r="P654" s="20" t="str">
        <f>IF(M654="","",ROUND((((1+O654/CP)^(CP/periods_per_year))-1)*S653,2))</f>
        <v/>
      </c>
      <c r="Q654" s="20" t="str">
        <f>IF(M654="","",IF(M654=nper,S653+P654,MIN(S653+P654,IF(O654=O653,Q653,ROUND(-PMT(((1+O654/CP)^(CP/periods_per_year))-1,nper-M654+1,S653),2)))))</f>
        <v/>
      </c>
      <c r="R654" s="20" t="str">
        <f t="shared" si="78"/>
        <v/>
      </c>
      <c r="S654" s="20" t="str">
        <f t="shared" si="79"/>
        <v/>
      </c>
    </row>
    <row r="655" spans="1:19" x14ac:dyDescent="0.2">
      <c r="A655" s="10" t="str">
        <f t="shared" si="72"/>
        <v/>
      </c>
      <c r="B655" s="11" t="str">
        <f t="shared" si="73"/>
        <v/>
      </c>
      <c r="C655" s="15" t="str">
        <f t="shared" si="74"/>
        <v/>
      </c>
      <c r="D655" s="12" t="str">
        <f>IF(A655="","",IF(variable,IF(OR(A655=1,A655&lt;$I$18*periods_per_year),start_rate,MIN($I$19,IF(MOD(A655-1,$I$21)=0,MAX($I$20,D654+$I$22),D654))),start_rate))</f>
        <v/>
      </c>
      <c r="E655" s="13" t="str">
        <f t="shared" si="75"/>
        <v/>
      </c>
      <c r="F655" s="13" t="str">
        <f>IF(A655="","",IF(A655=nper,J654+E655,MIN(J654+E655,IF(D655=D654,F654,IF($E$8="Acc Bi-Weekly",ROUND((-PMT(((1+D655/CP)^(CP/12))-1,(nper-A655+1)*12/26,J654))/2,2),IF($E$8="Acc Weekly",ROUND((-PMT(((1+D655/CP)^(CP/12))-1,(nper-A655+1)*12/52,J654))/4,2),ROUND(-PMT(((1+D655/CP)^(CP/periods_per_year))-1,nper-A655+1,J654),2)))))))</f>
        <v/>
      </c>
      <c r="G655" s="13" t="str">
        <f>IF(OR(A655="",A655&lt;$X$2),"",IF(J654&lt;=F655,0,IF(IF(AND(A655&gt;=$X$2,MOD(A655-$X$2,int)=0),$X$3,0)+F655&gt;=J654+E655,J654+E655-F655,IF(AND(A655&gt;=$X$2,MOD(A655-$X$2,int)=0),$X$3,0)+IF(IF(AND(A655&gt;=$X$2,MOD(A655-$X$2,int)=0),$X$3,0)+IF(MOD(A655-$X$6,periods_per_year)=0,$X$5,0)+F655&lt;J654+E655,IF(MOD(A655-$X$6,periods_per_year)=0,$X$5,0),J654+E655-IF(AND(A655&gt;=$X$2,MOD(A655-$X$2,int)=0),$X$3,0)-F655))))</f>
        <v/>
      </c>
      <c r="H655" s="14"/>
      <c r="I655" s="13" t="str">
        <f t="shared" si="76"/>
        <v/>
      </c>
      <c r="J655" s="13" t="str">
        <f t="shared" si="77"/>
        <v/>
      </c>
      <c r="M655" s="17" t="str">
        <f>IF(S654="","",IF(OR(M654&gt;=nper,ROUND(S654,2)&lt;=0),"",M654+1))</f>
        <v/>
      </c>
      <c r="N655" s="18" t="str">
        <f>IF(M655="","",IF(OR(periods_per_year=26,periods_per_year=52),IF(periods_per_year=26,IF(M655=1,fpdate,N654+14),IF(periods_per_year=52,IF(M655=1,fpdate,N654+7),"n/a")),IF(periods_per_year=24,DATE(YEAR(fpdate),MONTH(fpdate)+(M655-1)/2+IF(AND(DAY(fpdate)&gt;=15,MOD(M655,2)=0),1,0),IF(MOD(M655,2)=0,IF(DAY(fpdate)&gt;=15,DAY(fpdate)-14,DAY(fpdate)+14),DAY(fpdate))),IF(DAY(DATE(YEAR(fpdate),MONTH(fpdate)+M655-1,DAY(fpdate)))&lt;&gt;DAY(fpdate),DATE(YEAR(fpdate),MONTH(fpdate)+M655,0),DATE(YEAR(fpdate),MONTH(fpdate)+M655-1,DAY(fpdate))))))</f>
        <v/>
      </c>
      <c r="O655" s="19" t="str">
        <f>IF(M655="","",IF(variable,IF(M655&lt;MortgageCalculator!$I$18*periods_per_year,start_rate,IF(MortgageCalculator!$I$22&gt;=0,MIN(MortgageCalculator!$I$19,start_rate+MortgageCalculator!$I$22*ROUNDUP((M655-MortgageCalculator!$I$18*periods_per_year)/MortgageCalculator!$I$21,0)),MAX(MortgageCalculator!$I$20,start_rate+MortgageCalculator!$I$22*ROUNDUP((M655-MortgageCalculator!$I$18*periods_per_year)/MortgageCalculator!$I$21,0)))),start_rate))</f>
        <v/>
      </c>
      <c r="P655" s="20" t="str">
        <f>IF(M655="","",ROUND((((1+O655/CP)^(CP/periods_per_year))-1)*S654,2))</f>
        <v/>
      </c>
      <c r="Q655" s="20" t="str">
        <f>IF(M655="","",IF(M655=nper,S654+P655,MIN(S654+P655,IF(O655=O654,Q654,ROUND(-PMT(((1+O655/CP)^(CP/periods_per_year))-1,nper-M655+1,S654),2)))))</f>
        <v/>
      </c>
      <c r="R655" s="20" t="str">
        <f t="shared" si="78"/>
        <v/>
      </c>
      <c r="S655" s="20" t="str">
        <f t="shared" si="79"/>
        <v/>
      </c>
    </row>
    <row r="656" spans="1:19" x14ac:dyDescent="0.2">
      <c r="A656" s="10" t="str">
        <f t="shared" si="72"/>
        <v/>
      </c>
      <c r="B656" s="11" t="str">
        <f t="shared" si="73"/>
        <v/>
      </c>
      <c r="C656" s="15" t="str">
        <f t="shared" si="74"/>
        <v/>
      </c>
      <c r="D656" s="12" t="str">
        <f>IF(A656="","",IF(variable,IF(OR(A656=1,A656&lt;$I$18*periods_per_year),start_rate,MIN($I$19,IF(MOD(A656-1,$I$21)=0,MAX($I$20,D655+$I$22),D655))),start_rate))</f>
        <v/>
      </c>
      <c r="E656" s="13" t="str">
        <f t="shared" si="75"/>
        <v/>
      </c>
      <c r="F656" s="13" t="str">
        <f>IF(A656="","",IF(A656=nper,J655+E656,MIN(J655+E656,IF(D656=D655,F655,IF($E$8="Acc Bi-Weekly",ROUND((-PMT(((1+D656/CP)^(CP/12))-1,(nper-A656+1)*12/26,J655))/2,2),IF($E$8="Acc Weekly",ROUND((-PMT(((1+D656/CP)^(CP/12))-1,(nper-A656+1)*12/52,J655))/4,2),ROUND(-PMT(((1+D656/CP)^(CP/periods_per_year))-1,nper-A656+1,J655),2)))))))</f>
        <v/>
      </c>
      <c r="G656" s="13" t="str">
        <f>IF(OR(A656="",A656&lt;$X$2),"",IF(J655&lt;=F656,0,IF(IF(AND(A656&gt;=$X$2,MOD(A656-$X$2,int)=0),$X$3,0)+F656&gt;=J655+E656,J655+E656-F656,IF(AND(A656&gt;=$X$2,MOD(A656-$X$2,int)=0),$X$3,0)+IF(IF(AND(A656&gt;=$X$2,MOD(A656-$X$2,int)=0),$X$3,0)+IF(MOD(A656-$X$6,periods_per_year)=0,$X$5,0)+F656&lt;J655+E656,IF(MOD(A656-$X$6,periods_per_year)=0,$X$5,0),J655+E656-IF(AND(A656&gt;=$X$2,MOD(A656-$X$2,int)=0),$X$3,0)-F656))))</f>
        <v/>
      </c>
      <c r="H656" s="14"/>
      <c r="I656" s="13" t="str">
        <f t="shared" si="76"/>
        <v/>
      </c>
      <c r="J656" s="13" t="str">
        <f t="shared" si="77"/>
        <v/>
      </c>
      <c r="M656" s="17" t="str">
        <f>IF(S655="","",IF(OR(M655&gt;=nper,ROUND(S655,2)&lt;=0),"",M655+1))</f>
        <v/>
      </c>
      <c r="N656" s="18" t="str">
        <f>IF(M656="","",IF(OR(periods_per_year=26,periods_per_year=52),IF(periods_per_year=26,IF(M656=1,fpdate,N655+14),IF(periods_per_year=52,IF(M656=1,fpdate,N655+7),"n/a")),IF(periods_per_year=24,DATE(YEAR(fpdate),MONTH(fpdate)+(M656-1)/2+IF(AND(DAY(fpdate)&gt;=15,MOD(M656,2)=0),1,0),IF(MOD(M656,2)=0,IF(DAY(fpdate)&gt;=15,DAY(fpdate)-14,DAY(fpdate)+14),DAY(fpdate))),IF(DAY(DATE(YEAR(fpdate),MONTH(fpdate)+M656-1,DAY(fpdate)))&lt;&gt;DAY(fpdate),DATE(YEAR(fpdate),MONTH(fpdate)+M656,0),DATE(YEAR(fpdate),MONTH(fpdate)+M656-1,DAY(fpdate))))))</f>
        <v/>
      </c>
      <c r="O656" s="19" t="str">
        <f>IF(M656="","",IF(variable,IF(M656&lt;MortgageCalculator!$I$18*periods_per_year,start_rate,IF(MortgageCalculator!$I$22&gt;=0,MIN(MortgageCalculator!$I$19,start_rate+MortgageCalculator!$I$22*ROUNDUP((M656-MortgageCalculator!$I$18*periods_per_year)/MortgageCalculator!$I$21,0)),MAX(MortgageCalculator!$I$20,start_rate+MortgageCalculator!$I$22*ROUNDUP((M656-MortgageCalculator!$I$18*periods_per_year)/MortgageCalculator!$I$21,0)))),start_rate))</f>
        <v/>
      </c>
      <c r="P656" s="20" t="str">
        <f>IF(M656="","",ROUND((((1+O656/CP)^(CP/periods_per_year))-1)*S655,2))</f>
        <v/>
      </c>
      <c r="Q656" s="20" t="str">
        <f>IF(M656="","",IF(M656=nper,S655+P656,MIN(S655+P656,IF(O656=O655,Q655,ROUND(-PMT(((1+O656/CP)^(CP/periods_per_year))-1,nper-M656+1,S655),2)))))</f>
        <v/>
      </c>
      <c r="R656" s="20" t="str">
        <f t="shared" si="78"/>
        <v/>
      </c>
      <c r="S656" s="20" t="str">
        <f t="shared" si="79"/>
        <v/>
      </c>
    </row>
    <row r="657" spans="1:19" x14ac:dyDescent="0.2">
      <c r="A657" s="10" t="str">
        <f t="shared" si="72"/>
        <v/>
      </c>
      <c r="B657" s="11" t="str">
        <f t="shared" si="73"/>
        <v/>
      </c>
      <c r="C657" s="15" t="str">
        <f t="shared" si="74"/>
        <v/>
      </c>
      <c r="D657" s="12" t="str">
        <f>IF(A657="","",IF(variable,IF(OR(A657=1,A657&lt;$I$18*periods_per_year),start_rate,MIN($I$19,IF(MOD(A657-1,$I$21)=0,MAX($I$20,D656+$I$22),D656))),start_rate))</f>
        <v/>
      </c>
      <c r="E657" s="13" t="str">
        <f t="shared" si="75"/>
        <v/>
      </c>
      <c r="F657" s="13" t="str">
        <f>IF(A657="","",IF(A657=nper,J656+E657,MIN(J656+E657,IF(D657=D656,F656,IF($E$8="Acc Bi-Weekly",ROUND((-PMT(((1+D657/CP)^(CP/12))-1,(nper-A657+1)*12/26,J656))/2,2),IF($E$8="Acc Weekly",ROUND((-PMT(((1+D657/CP)^(CP/12))-1,(nper-A657+1)*12/52,J656))/4,2),ROUND(-PMT(((1+D657/CP)^(CP/periods_per_year))-1,nper-A657+1,J656),2)))))))</f>
        <v/>
      </c>
      <c r="G657" s="13" t="str">
        <f>IF(OR(A657="",A657&lt;$X$2),"",IF(J656&lt;=F657,0,IF(IF(AND(A657&gt;=$X$2,MOD(A657-$X$2,int)=0),$X$3,0)+F657&gt;=J656+E657,J656+E657-F657,IF(AND(A657&gt;=$X$2,MOD(A657-$X$2,int)=0),$X$3,0)+IF(IF(AND(A657&gt;=$X$2,MOD(A657-$X$2,int)=0),$X$3,0)+IF(MOD(A657-$X$6,periods_per_year)=0,$X$5,0)+F657&lt;J656+E657,IF(MOD(A657-$X$6,periods_per_year)=0,$X$5,0),J656+E657-IF(AND(A657&gt;=$X$2,MOD(A657-$X$2,int)=0),$X$3,0)-F657))))</f>
        <v/>
      </c>
      <c r="H657" s="14"/>
      <c r="I657" s="13" t="str">
        <f t="shared" si="76"/>
        <v/>
      </c>
      <c r="J657" s="13" t="str">
        <f t="shared" si="77"/>
        <v/>
      </c>
      <c r="M657" s="17" t="str">
        <f>IF(S656="","",IF(OR(M656&gt;=nper,ROUND(S656,2)&lt;=0),"",M656+1))</f>
        <v/>
      </c>
      <c r="N657" s="18" t="str">
        <f>IF(M657="","",IF(OR(periods_per_year=26,periods_per_year=52),IF(periods_per_year=26,IF(M657=1,fpdate,N656+14),IF(periods_per_year=52,IF(M657=1,fpdate,N656+7),"n/a")),IF(periods_per_year=24,DATE(YEAR(fpdate),MONTH(fpdate)+(M657-1)/2+IF(AND(DAY(fpdate)&gt;=15,MOD(M657,2)=0),1,0),IF(MOD(M657,2)=0,IF(DAY(fpdate)&gt;=15,DAY(fpdate)-14,DAY(fpdate)+14),DAY(fpdate))),IF(DAY(DATE(YEAR(fpdate),MONTH(fpdate)+M657-1,DAY(fpdate)))&lt;&gt;DAY(fpdate),DATE(YEAR(fpdate),MONTH(fpdate)+M657,0),DATE(YEAR(fpdate),MONTH(fpdate)+M657-1,DAY(fpdate))))))</f>
        <v/>
      </c>
      <c r="O657" s="19" t="str">
        <f>IF(M657="","",IF(variable,IF(M657&lt;MortgageCalculator!$I$18*periods_per_year,start_rate,IF(MortgageCalculator!$I$22&gt;=0,MIN(MortgageCalculator!$I$19,start_rate+MortgageCalculator!$I$22*ROUNDUP((M657-MortgageCalculator!$I$18*periods_per_year)/MortgageCalculator!$I$21,0)),MAX(MortgageCalculator!$I$20,start_rate+MortgageCalculator!$I$22*ROUNDUP((M657-MortgageCalculator!$I$18*periods_per_year)/MortgageCalculator!$I$21,0)))),start_rate))</f>
        <v/>
      </c>
      <c r="P657" s="20" t="str">
        <f>IF(M657="","",ROUND((((1+O657/CP)^(CP/periods_per_year))-1)*S656,2))</f>
        <v/>
      </c>
      <c r="Q657" s="20" t="str">
        <f>IF(M657="","",IF(M657=nper,S656+P657,MIN(S656+P657,IF(O657=O656,Q656,ROUND(-PMT(((1+O657/CP)^(CP/periods_per_year))-1,nper-M657+1,S656),2)))))</f>
        <v/>
      </c>
      <c r="R657" s="20" t="str">
        <f t="shared" si="78"/>
        <v/>
      </c>
      <c r="S657" s="20" t="str">
        <f t="shared" si="79"/>
        <v/>
      </c>
    </row>
    <row r="658" spans="1:19" x14ac:dyDescent="0.2">
      <c r="A658" s="10" t="str">
        <f t="shared" si="72"/>
        <v/>
      </c>
      <c r="B658" s="11" t="str">
        <f t="shared" si="73"/>
        <v/>
      </c>
      <c r="C658" s="15" t="str">
        <f t="shared" si="74"/>
        <v/>
      </c>
      <c r="D658" s="12" t="str">
        <f>IF(A658="","",IF(variable,IF(OR(A658=1,A658&lt;$I$18*periods_per_year),start_rate,MIN($I$19,IF(MOD(A658-1,$I$21)=0,MAX($I$20,D657+$I$22),D657))),start_rate))</f>
        <v/>
      </c>
      <c r="E658" s="13" t="str">
        <f t="shared" si="75"/>
        <v/>
      </c>
      <c r="F658" s="13" t="str">
        <f>IF(A658="","",IF(A658=nper,J657+E658,MIN(J657+E658,IF(D658=D657,F657,IF($E$8="Acc Bi-Weekly",ROUND((-PMT(((1+D658/CP)^(CP/12))-1,(nper-A658+1)*12/26,J657))/2,2),IF($E$8="Acc Weekly",ROUND((-PMT(((1+D658/CP)^(CP/12))-1,(nper-A658+1)*12/52,J657))/4,2),ROUND(-PMT(((1+D658/CP)^(CP/periods_per_year))-1,nper-A658+1,J657),2)))))))</f>
        <v/>
      </c>
      <c r="G658" s="13" t="str">
        <f>IF(OR(A658="",A658&lt;$X$2),"",IF(J657&lt;=F658,0,IF(IF(AND(A658&gt;=$X$2,MOD(A658-$X$2,int)=0),$X$3,0)+F658&gt;=J657+E658,J657+E658-F658,IF(AND(A658&gt;=$X$2,MOD(A658-$X$2,int)=0),$X$3,0)+IF(IF(AND(A658&gt;=$X$2,MOD(A658-$X$2,int)=0),$X$3,0)+IF(MOD(A658-$X$6,periods_per_year)=0,$X$5,0)+F658&lt;J657+E658,IF(MOD(A658-$X$6,periods_per_year)=0,$X$5,0),J657+E658-IF(AND(A658&gt;=$X$2,MOD(A658-$X$2,int)=0),$X$3,0)-F658))))</f>
        <v/>
      </c>
      <c r="H658" s="14"/>
      <c r="I658" s="13" t="str">
        <f t="shared" si="76"/>
        <v/>
      </c>
      <c r="J658" s="13" t="str">
        <f t="shared" si="77"/>
        <v/>
      </c>
      <c r="M658" s="17" t="str">
        <f>IF(S657="","",IF(OR(M657&gt;=nper,ROUND(S657,2)&lt;=0),"",M657+1))</f>
        <v/>
      </c>
      <c r="N658" s="18" t="str">
        <f>IF(M658="","",IF(OR(periods_per_year=26,periods_per_year=52),IF(periods_per_year=26,IF(M658=1,fpdate,N657+14),IF(periods_per_year=52,IF(M658=1,fpdate,N657+7),"n/a")),IF(periods_per_year=24,DATE(YEAR(fpdate),MONTH(fpdate)+(M658-1)/2+IF(AND(DAY(fpdate)&gt;=15,MOD(M658,2)=0),1,0),IF(MOD(M658,2)=0,IF(DAY(fpdate)&gt;=15,DAY(fpdate)-14,DAY(fpdate)+14),DAY(fpdate))),IF(DAY(DATE(YEAR(fpdate),MONTH(fpdate)+M658-1,DAY(fpdate)))&lt;&gt;DAY(fpdate),DATE(YEAR(fpdate),MONTH(fpdate)+M658,0),DATE(YEAR(fpdate),MONTH(fpdate)+M658-1,DAY(fpdate))))))</f>
        <v/>
      </c>
      <c r="O658" s="19" t="str">
        <f>IF(M658="","",IF(variable,IF(M658&lt;MortgageCalculator!$I$18*periods_per_year,start_rate,IF(MortgageCalculator!$I$22&gt;=0,MIN(MortgageCalculator!$I$19,start_rate+MortgageCalculator!$I$22*ROUNDUP((M658-MortgageCalculator!$I$18*periods_per_year)/MortgageCalculator!$I$21,0)),MAX(MortgageCalculator!$I$20,start_rate+MortgageCalculator!$I$22*ROUNDUP((M658-MortgageCalculator!$I$18*periods_per_year)/MortgageCalculator!$I$21,0)))),start_rate))</f>
        <v/>
      </c>
      <c r="P658" s="20" t="str">
        <f>IF(M658="","",ROUND((((1+O658/CP)^(CP/periods_per_year))-1)*S657,2))</f>
        <v/>
      </c>
      <c r="Q658" s="20" t="str">
        <f>IF(M658="","",IF(M658=nper,S657+P658,MIN(S657+P658,IF(O658=O657,Q657,ROUND(-PMT(((1+O658/CP)^(CP/periods_per_year))-1,nper-M658+1,S657),2)))))</f>
        <v/>
      </c>
      <c r="R658" s="20" t="str">
        <f t="shared" si="78"/>
        <v/>
      </c>
      <c r="S658" s="20" t="str">
        <f t="shared" si="79"/>
        <v/>
      </c>
    </row>
    <row r="659" spans="1:19" x14ac:dyDescent="0.2">
      <c r="A659" s="10" t="str">
        <f t="shared" si="72"/>
        <v/>
      </c>
      <c r="B659" s="11" t="str">
        <f t="shared" si="73"/>
        <v/>
      </c>
      <c r="C659" s="15" t="str">
        <f t="shared" si="74"/>
        <v/>
      </c>
      <c r="D659" s="12" t="str">
        <f>IF(A659="","",IF(variable,IF(OR(A659=1,A659&lt;$I$18*periods_per_year),start_rate,MIN($I$19,IF(MOD(A659-1,$I$21)=0,MAX($I$20,D658+$I$22),D658))),start_rate))</f>
        <v/>
      </c>
      <c r="E659" s="13" t="str">
        <f t="shared" si="75"/>
        <v/>
      </c>
      <c r="F659" s="13" t="str">
        <f>IF(A659="","",IF(A659=nper,J658+E659,MIN(J658+E659,IF(D659=D658,F658,IF($E$8="Acc Bi-Weekly",ROUND((-PMT(((1+D659/CP)^(CP/12))-1,(nper-A659+1)*12/26,J658))/2,2),IF($E$8="Acc Weekly",ROUND((-PMT(((1+D659/CP)^(CP/12))-1,(nper-A659+1)*12/52,J658))/4,2),ROUND(-PMT(((1+D659/CP)^(CP/periods_per_year))-1,nper-A659+1,J658),2)))))))</f>
        <v/>
      </c>
      <c r="G659" s="13" t="str">
        <f>IF(OR(A659="",A659&lt;$X$2),"",IF(J658&lt;=F659,0,IF(IF(AND(A659&gt;=$X$2,MOD(A659-$X$2,int)=0),$X$3,0)+F659&gt;=J658+E659,J658+E659-F659,IF(AND(A659&gt;=$X$2,MOD(A659-$X$2,int)=0),$X$3,0)+IF(IF(AND(A659&gt;=$X$2,MOD(A659-$X$2,int)=0),$X$3,0)+IF(MOD(A659-$X$6,periods_per_year)=0,$X$5,0)+F659&lt;J658+E659,IF(MOD(A659-$X$6,periods_per_year)=0,$X$5,0),J658+E659-IF(AND(A659&gt;=$X$2,MOD(A659-$X$2,int)=0),$X$3,0)-F659))))</f>
        <v/>
      </c>
      <c r="H659" s="14"/>
      <c r="I659" s="13" t="str">
        <f t="shared" si="76"/>
        <v/>
      </c>
      <c r="J659" s="13" t="str">
        <f t="shared" si="77"/>
        <v/>
      </c>
      <c r="M659" s="17" t="str">
        <f>IF(S658="","",IF(OR(M658&gt;=nper,ROUND(S658,2)&lt;=0),"",M658+1))</f>
        <v/>
      </c>
      <c r="N659" s="18" t="str">
        <f>IF(M659="","",IF(OR(periods_per_year=26,periods_per_year=52),IF(periods_per_year=26,IF(M659=1,fpdate,N658+14),IF(periods_per_year=52,IF(M659=1,fpdate,N658+7),"n/a")),IF(periods_per_year=24,DATE(YEAR(fpdate),MONTH(fpdate)+(M659-1)/2+IF(AND(DAY(fpdate)&gt;=15,MOD(M659,2)=0),1,0),IF(MOD(M659,2)=0,IF(DAY(fpdate)&gt;=15,DAY(fpdate)-14,DAY(fpdate)+14),DAY(fpdate))),IF(DAY(DATE(YEAR(fpdate),MONTH(fpdate)+M659-1,DAY(fpdate)))&lt;&gt;DAY(fpdate),DATE(YEAR(fpdate),MONTH(fpdate)+M659,0),DATE(YEAR(fpdate),MONTH(fpdate)+M659-1,DAY(fpdate))))))</f>
        <v/>
      </c>
      <c r="O659" s="19" t="str">
        <f>IF(M659="","",IF(variable,IF(M659&lt;MortgageCalculator!$I$18*periods_per_year,start_rate,IF(MortgageCalculator!$I$22&gt;=0,MIN(MortgageCalculator!$I$19,start_rate+MortgageCalculator!$I$22*ROUNDUP((M659-MortgageCalculator!$I$18*periods_per_year)/MortgageCalculator!$I$21,0)),MAX(MortgageCalculator!$I$20,start_rate+MortgageCalculator!$I$22*ROUNDUP((M659-MortgageCalculator!$I$18*periods_per_year)/MortgageCalculator!$I$21,0)))),start_rate))</f>
        <v/>
      </c>
      <c r="P659" s="20" t="str">
        <f>IF(M659="","",ROUND((((1+O659/CP)^(CP/periods_per_year))-1)*S658,2))</f>
        <v/>
      </c>
      <c r="Q659" s="20" t="str">
        <f>IF(M659="","",IF(M659=nper,S658+P659,MIN(S658+P659,IF(O659=O658,Q658,ROUND(-PMT(((1+O659/CP)^(CP/periods_per_year))-1,nper-M659+1,S658),2)))))</f>
        <v/>
      </c>
      <c r="R659" s="20" t="str">
        <f t="shared" si="78"/>
        <v/>
      </c>
      <c r="S659" s="20" t="str">
        <f t="shared" si="79"/>
        <v/>
      </c>
    </row>
    <row r="660" spans="1:19" x14ac:dyDescent="0.2">
      <c r="A660" s="10" t="str">
        <f t="shared" si="72"/>
        <v/>
      </c>
      <c r="B660" s="11" t="str">
        <f t="shared" si="73"/>
        <v/>
      </c>
      <c r="C660" s="15" t="str">
        <f t="shared" si="74"/>
        <v/>
      </c>
      <c r="D660" s="12" t="str">
        <f>IF(A660="","",IF(variable,IF(OR(A660=1,A660&lt;$I$18*periods_per_year),start_rate,MIN($I$19,IF(MOD(A660-1,$I$21)=0,MAX($I$20,D659+$I$22),D659))),start_rate))</f>
        <v/>
      </c>
      <c r="E660" s="13" t="str">
        <f t="shared" si="75"/>
        <v/>
      </c>
      <c r="F660" s="13" t="str">
        <f>IF(A660="","",IF(A660=nper,J659+E660,MIN(J659+E660,IF(D660=D659,F659,IF($E$8="Acc Bi-Weekly",ROUND((-PMT(((1+D660/CP)^(CP/12))-1,(nper-A660+1)*12/26,J659))/2,2),IF($E$8="Acc Weekly",ROUND((-PMT(((1+D660/CP)^(CP/12))-1,(nper-A660+1)*12/52,J659))/4,2),ROUND(-PMT(((1+D660/CP)^(CP/periods_per_year))-1,nper-A660+1,J659),2)))))))</f>
        <v/>
      </c>
      <c r="G660" s="13" t="str">
        <f>IF(OR(A660="",A660&lt;$X$2),"",IF(J659&lt;=F660,0,IF(IF(AND(A660&gt;=$X$2,MOD(A660-$X$2,int)=0),$X$3,0)+F660&gt;=J659+E660,J659+E660-F660,IF(AND(A660&gt;=$X$2,MOD(A660-$X$2,int)=0),$X$3,0)+IF(IF(AND(A660&gt;=$X$2,MOD(A660-$X$2,int)=0),$X$3,0)+IF(MOD(A660-$X$6,periods_per_year)=0,$X$5,0)+F660&lt;J659+E660,IF(MOD(A660-$X$6,periods_per_year)=0,$X$5,0),J659+E660-IF(AND(A660&gt;=$X$2,MOD(A660-$X$2,int)=0),$X$3,0)-F660))))</f>
        <v/>
      </c>
      <c r="H660" s="14"/>
      <c r="I660" s="13" t="str">
        <f t="shared" si="76"/>
        <v/>
      </c>
      <c r="J660" s="13" t="str">
        <f t="shared" si="77"/>
        <v/>
      </c>
      <c r="M660" s="17" t="str">
        <f>IF(S659="","",IF(OR(M659&gt;=nper,ROUND(S659,2)&lt;=0),"",M659+1))</f>
        <v/>
      </c>
      <c r="N660" s="18" t="str">
        <f>IF(M660="","",IF(OR(periods_per_year=26,periods_per_year=52),IF(periods_per_year=26,IF(M660=1,fpdate,N659+14),IF(periods_per_year=52,IF(M660=1,fpdate,N659+7),"n/a")),IF(periods_per_year=24,DATE(YEAR(fpdate),MONTH(fpdate)+(M660-1)/2+IF(AND(DAY(fpdate)&gt;=15,MOD(M660,2)=0),1,0),IF(MOD(M660,2)=0,IF(DAY(fpdate)&gt;=15,DAY(fpdate)-14,DAY(fpdate)+14),DAY(fpdate))),IF(DAY(DATE(YEAR(fpdate),MONTH(fpdate)+M660-1,DAY(fpdate)))&lt;&gt;DAY(fpdate),DATE(YEAR(fpdate),MONTH(fpdate)+M660,0),DATE(YEAR(fpdate),MONTH(fpdate)+M660-1,DAY(fpdate))))))</f>
        <v/>
      </c>
      <c r="O660" s="19" t="str">
        <f>IF(M660="","",IF(variable,IF(M660&lt;MortgageCalculator!$I$18*periods_per_year,start_rate,IF(MortgageCalculator!$I$22&gt;=0,MIN(MortgageCalculator!$I$19,start_rate+MortgageCalculator!$I$22*ROUNDUP((M660-MortgageCalculator!$I$18*periods_per_year)/MortgageCalculator!$I$21,0)),MAX(MortgageCalculator!$I$20,start_rate+MortgageCalculator!$I$22*ROUNDUP((M660-MortgageCalculator!$I$18*periods_per_year)/MortgageCalculator!$I$21,0)))),start_rate))</f>
        <v/>
      </c>
      <c r="P660" s="20" t="str">
        <f>IF(M660="","",ROUND((((1+O660/CP)^(CP/periods_per_year))-1)*S659,2))</f>
        <v/>
      </c>
      <c r="Q660" s="20" t="str">
        <f>IF(M660="","",IF(M660=nper,S659+P660,MIN(S659+P660,IF(O660=O659,Q659,ROUND(-PMT(((1+O660/CP)^(CP/periods_per_year))-1,nper-M660+1,S659),2)))))</f>
        <v/>
      </c>
      <c r="R660" s="20" t="str">
        <f t="shared" si="78"/>
        <v/>
      </c>
      <c r="S660" s="20" t="str">
        <f t="shared" si="79"/>
        <v/>
      </c>
    </row>
    <row r="661" spans="1:19" x14ac:dyDescent="0.2">
      <c r="A661" s="10" t="str">
        <f t="shared" si="72"/>
        <v/>
      </c>
      <c r="B661" s="11" t="str">
        <f t="shared" si="73"/>
        <v/>
      </c>
      <c r="C661" s="15" t="str">
        <f t="shared" si="74"/>
        <v/>
      </c>
      <c r="D661" s="12" t="str">
        <f>IF(A661="","",IF(variable,IF(OR(A661=1,A661&lt;$I$18*periods_per_year),start_rate,MIN($I$19,IF(MOD(A661-1,$I$21)=0,MAX($I$20,D660+$I$22),D660))),start_rate))</f>
        <v/>
      </c>
      <c r="E661" s="13" t="str">
        <f t="shared" si="75"/>
        <v/>
      </c>
      <c r="F661" s="13" t="str">
        <f>IF(A661="","",IF(A661=nper,J660+E661,MIN(J660+E661,IF(D661=D660,F660,IF($E$8="Acc Bi-Weekly",ROUND((-PMT(((1+D661/CP)^(CP/12))-1,(nper-A661+1)*12/26,J660))/2,2),IF($E$8="Acc Weekly",ROUND((-PMT(((1+D661/CP)^(CP/12))-1,(nper-A661+1)*12/52,J660))/4,2),ROUND(-PMT(((1+D661/CP)^(CP/periods_per_year))-1,nper-A661+1,J660),2)))))))</f>
        <v/>
      </c>
      <c r="G661" s="13" t="str">
        <f>IF(OR(A661="",A661&lt;$X$2),"",IF(J660&lt;=F661,0,IF(IF(AND(A661&gt;=$X$2,MOD(A661-$X$2,int)=0),$X$3,0)+F661&gt;=J660+E661,J660+E661-F661,IF(AND(A661&gt;=$X$2,MOD(A661-$X$2,int)=0),$X$3,0)+IF(IF(AND(A661&gt;=$X$2,MOD(A661-$X$2,int)=0),$X$3,0)+IF(MOD(A661-$X$6,periods_per_year)=0,$X$5,0)+F661&lt;J660+E661,IF(MOD(A661-$X$6,periods_per_year)=0,$X$5,0),J660+E661-IF(AND(A661&gt;=$X$2,MOD(A661-$X$2,int)=0),$X$3,0)-F661))))</f>
        <v/>
      </c>
      <c r="H661" s="14"/>
      <c r="I661" s="13" t="str">
        <f t="shared" si="76"/>
        <v/>
      </c>
      <c r="J661" s="13" t="str">
        <f t="shared" si="77"/>
        <v/>
      </c>
      <c r="M661" s="17" t="str">
        <f>IF(S660="","",IF(OR(M660&gt;=nper,ROUND(S660,2)&lt;=0),"",M660+1))</f>
        <v/>
      </c>
      <c r="N661" s="18" t="str">
        <f>IF(M661="","",IF(OR(periods_per_year=26,periods_per_year=52),IF(periods_per_year=26,IF(M661=1,fpdate,N660+14),IF(periods_per_year=52,IF(M661=1,fpdate,N660+7),"n/a")),IF(periods_per_year=24,DATE(YEAR(fpdate),MONTH(fpdate)+(M661-1)/2+IF(AND(DAY(fpdate)&gt;=15,MOD(M661,2)=0),1,0),IF(MOD(M661,2)=0,IF(DAY(fpdate)&gt;=15,DAY(fpdate)-14,DAY(fpdate)+14),DAY(fpdate))),IF(DAY(DATE(YEAR(fpdate),MONTH(fpdate)+M661-1,DAY(fpdate)))&lt;&gt;DAY(fpdate),DATE(YEAR(fpdate),MONTH(fpdate)+M661,0),DATE(YEAR(fpdate),MONTH(fpdate)+M661-1,DAY(fpdate))))))</f>
        <v/>
      </c>
      <c r="O661" s="19" t="str">
        <f>IF(M661="","",IF(variable,IF(M661&lt;MortgageCalculator!$I$18*periods_per_year,start_rate,IF(MortgageCalculator!$I$22&gt;=0,MIN(MortgageCalculator!$I$19,start_rate+MortgageCalculator!$I$22*ROUNDUP((M661-MortgageCalculator!$I$18*periods_per_year)/MortgageCalculator!$I$21,0)),MAX(MortgageCalculator!$I$20,start_rate+MortgageCalculator!$I$22*ROUNDUP((M661-MortgageCalculator!$I$18*periods_per_year)/MortgageCalculator!$I$21,0)))),start_rate))</f>
        <v/>
      </c>
      <c r="P661" s="20" t="str">
        <f>IF(M661="","",ROUND((((1+O661/CP)^(CP/periods_per_year))-1)*S660,2))</f>
        <v/>
      </c>
      <c r="Q661" s="20" t="str">
        <f>IF(M661="","",IF(M661=nper,S660+P661,MIN(S660+P661,IF(O661=O660,Q660,ROUND(-PMT(((1+O661/CP)^(CP/periods_per_year))-1,nper-M661+1,S660),2)))))</f>
        <v/>
      </c>
      <c r="R661" s="20" t="str">
        <f t="shared" si="78"/>
        <v/>
      </c>
      <c r="S661" s="20" t="str">
        <f t="shared" si="79"/>
        <v/>
      </c>
    </row>
    <row r="662" spans="1:19" x14ac:dyDescent="0.2">
      <c r="A662" s="10" t="str">
        <f t="shared" si="72"/>
        <v/>
      </c>
      <c r="B662" s="11" t="str">
        <f t="shared" si="73"/>
        <v/>
      </c>
      <c r="C662" s="15" t="str">
        <f t="shared" si="74"/>
        <v/>
      </c>
      <c r="D662" s="12" t="str">
        <f>IF(A662="","",IF(variable,IF(OR(A662=1,A662&lt;$I$18*periods_per_year),start_rate,MIN($I$19,IF(MOD(A662-1,$I$21)=0,MAX($I$20,D661+$I$22),D661))),start_rate))</f>
        <v/>
      </c>
      <c r="E662" s="13" t="str">
        <f t="shared" si="75"/>
        <v/>
      </c>
      <c r="F662" s="13" t="str">
        <f>IF(A662="","",IF(A662=nper,J661+E662,MIN(J661+E662,IF(D662=D661,F661,IF($E$8="Acc Bi-Weekly",ROUND((-PMT(((1+D662/CP)^(CP/12))-1,(nper-A662+1)*12/26,J661))/2,2),IF($E$8="Acc Weekly",ROUND((-PMT(((1+D662/CP)^(CP/12))-1,(nper-A662+1)*12/52,J661))/4,2),ROUND(-PMT(((1+D662/CP)^(CP/periods_per_year))-1,nper-A662+1,J661),2)))))))</f>
        <v/>
      </c>
      <c r="G662" s="13" t="str">
        <f>IF(OR(A662="",A662&lt;$X$2),"",IF(J661&lt;=F662,0,IF(IF(AND(A662&gt;=$X$2,MOD(A662-$X$2,int)=0),$X$3,0)+F662&gt;=J661+E662,J661+E662-F662,IF(AND(A662&gt;=$X$2,MOD(A662-$X$2,int)=0),$X$3,0)+IF(IF(AND(A662&gt;=$X$2,MOD(A662-$X$2,int)=0),$X$3,0)+IF(MOD(A662-$X$6,periods_per_year)=0,$X$5,0)+F662&lt;J661+E662,IF(MOD(A662-$X$6,periods_per_year)=0,$X$5,0),J661+E662-IF(AND(A662&gt;=$X$2,MOD(A662-$X$2,int)=0),$X$3,0)-F662))))</f>
        <v/>
      </c>
      <c r="H662" s="14"/>
      <c r="I662" s="13" t="str">
        <f t="shared" si="76"/>
        <v/>
      </c>
      <c r="J662" s="13" t="str">
        <f t="shared" si="77"/>
        <v/>
      </c>
      <c r="M662" s="17" t="str">
        <f>IF(S661="","",IF(OR(M661&gt;=nper,ROUND(S661,2)&lt;=0),"",M661+1))</f>
        <v/>
      </c>
      <c r="N662" s="18" t="str">
        <f>IF(M662="","",IF(OR(periods_per_year=26,periods_per_year=52),IF(periods_per_year=26,IF(M662=1,fpdate,N661+14),IF(periods_per_year=52,IF(M662=1,fpdate,N661+7),"n/a")),IF(periods_per_year=24,DATE(YEAR(fpdate),MONTH(fpdate)+(M662-1)/2+IF(AND(DAY(fpdate)&gt;=15,MOD(M662,2)=0),1,0),IF(MOD(M662,2)=0,IF(DAY(fpdate)&gt;=15,DAY(fpdate)-14,DAY(fpdate)+14),DAY(fpdate))),IF(DAY(DATE(YEAR(fpdate),MONTH(fpdate)+M662-1,DAY(fpdate)))&lt;&gt;DAY(fpdate),DATE(YEAR(fpdate),MONTH(fpdate)+M662,0),DATE(YEAR(fpdate),MONTH(fpdate)+M662-1,DAY(fpdate))))))</f>
        <v/>
      </c>
      <c r="O662" s="19" t="str">
        <f>IF(M662="","",IF(variable,IF(M662&lt;MortgageCalculator!$I$18*periods_per_year,start_rate,IF(MortgageCalculator!$I$22&gt;=0,MIN(MortgageCalculator!$I$19,start_rate+MortgageCalculator!$I$22*ROUNDUP((M662-MortgageCalculator!$I$18*periods_per_year)/MortgageCalculator!$I$21,0)),MAX(MortgageCalculator!$I$20,start_rate+MortgageCalculator!$I$22*ROUNDUP((M662-MortgageCalculator!$I$18*periods_per_year)/MortgageCalculator!$I$21,0)))),start_rate))</f>
        <v/>
      </c>
      <c r="P662" s="20" t="str">
        <f>IF(M662="","",ROUND((((1+O662/CP)^(CP/periods_per_year))-1)*S661,2))</f>
        <v/>
      </c>
      <c r="Q662" s="20" t="str">
        <f>IF(M662="","",IF(M662=nper,S661+P662,MIN(S661+P662,IF(O662=O661,Q661,ROUND(-PMT(((1+O662/CP)^(CP/periods_per_year))-1,nper-M662+1,S661),2)))))</f>
        <v/>
      </c>
      <c r="R662" s="20" t="str">
        <f t="shared" si="78"/>
        <v/>
      </c>
      <c r="S662" s="20" t="str">
        <f t="shared" si="79"/>
        <v/>
      </c>
    </row>
    <row r="663" spans="1:19" x14ac:dyDescent="0.2">
      <c r="A663" s="10" t="str">
        <f t="shared" si="72"/>
        <v/>
      </c>
      <c r="B663" s="11" t="str">
        <f t="shared" si="73"/>
        <v/>
      </c>
      <c r="C663" s="15" t="str">
        <f t="shared" si="74"/>
        <v/>
      </c>
      <c r="D663" s="12" t="str">
        <f>IF(A663="","",IF(variable,IF(OR(A663=1,A663&lt;$I$18*periods_per_year),start_rate,MIN($I$19,IF(MOD(A663-1,$I$21)=0,MAX($I$20,D662+$I$22),D662))),start_rate))</f>
        <v/>
      </c>
      <c r="E663" s="13" t="str">
        <f t="shared" si="75"/>
        <v/>
      </c>
      <c r="F663" s="13" t="str">
        <f>IF(A663="","",IF(A663=nper,J662+E663,MIN(J662+E663,IF(D663=D662,F662,IF($E$8="Acc Bi-Weekly",ROUND((-PMT(((1+D663/CP)^(CP/12))-1,(nper-A663+1)*12/26,J662))/2,2),IF($E$8="Acc Weekly",ROUND((-PMT(((1+D663/CP)^(CP/12))-1,(nper-A663+1)*12/52,J662))/4,2),ROUND(-PMT(((1+D663/CP)^(CP/periods_per_year))-1,nper-A663+1,J662),2)))))))</f>
        <v/>
      </c>
      <c r="G663" s="13" t="str">
        <f>IF(OR(A663="",A663&lt;$X$2),"",IF(J662&lt;=F663,0,IF(IF(AND(A663&gt;=$X$2,MOD(A663-$X$2,int)=0),$X$3,0)+F663&gt;=J662+E663,J662+E663-F663,IF(AND(A663&gt;=$X$2,MOD(A663-$X$2,int)=0),$X$3,0)+IF(IF(AND(A663&gt;=$X$2,MOD(A663-$X$2,int)=0),$X$3,0)+IF(MOD(A663-$X$6,periods_per_year)=0,$X$5,0)+F663&lt;J662+E663,IF(MOD(A663-$X$6,periods_per_year)=0,$X$5,0),J662+E663-IF(AND(A663&gt;=$X$2,MOD(A663-$X$2,int)=0),$X$3,0)-F663))))</f>
        <v/>
      </c>
      <c r="H663" s="14"/>
      <c r="I663" s="13" t="str">
        <f t="shared" si="76"/>
        <v/>
      </c>
      <c r="J663" s="13" t="str">
        <f t="shared" si="77"/>
        <v/>
      </c>
      <c r="M663" s="17" t="str">
        <f>IF(S662="","",IF(OR(M662&gt;=nper,ROUND(S662,2)&lt;=0),"",M662+1))</f>
        <v/>
      </c>
      <c r="N663" s="18" t="str">
        <f>IF(M663="","",IF(OR(periods_per_year=26,periods_per_year=52),IF(periods_per_year=26,IF(M663=1,fpdate,N662+14),IF(periods_per_year=52,IF(M663=1,fpdate,N662+7),"n/a")),IF(periods_per_year=24,DATE(YEAR(fpdate),MONTH(fpdate)+(M663-1)/2+IF(AND(DAY(fpdate)&gt;=15,MOD(M663,2)=0),1,0),IF(MOD(M663,2)=0,IF(DAY(fpdate)&gt;=15,DAY(fpdate)-14,DAY(fpdate)+14),DAY(fpdate))),IF(DAY(DATE(YEAR(fpdate),MONTH(fpdate)+M663-1,DAY(fpdate)))&lt;&gt;DAY(fpdate),DATE(YEAR(fpdate),MONTH(fpdate)+M663,0),DATE(YEAR(fpdate),MONTH(fpdate)+M663-1,DAY(fpdate))))))</f>
        <v/>
      </c>
      <c r="O663" s="19" t="str">
        <f>IF(M663="","",IF(variable,IF(M663&lt;MortgageCalculator!$I$18*periods_per_year,start_rate,IF(MortgageCalculator!$I$22&gt;=0,MIN(MortgageCalculator!$I$19,start_rate+MortgageCalculator!$I$22*ROUNDUP((M663-MortgageCalculator!$I$18*periods_per_year)/MortgageCalculator!$I$21,0)),MAX(MortgageCalculator!$I$20,start_rate+MortgageCalculator!$I$22*ROUNDUP((M663-MortgageCalculator!$I$18*periods_per_year)/MortgageCalculator!$I$21,0)))),start_rate))</f>
        <v/>
      </c>
      <c r="P663" s="20" t="str">
        <f>IF(M663="","",ROUND((((1+O663/CP)^(CP/periods_per_year))-1)*S662,2))</f>
        <v/>
      </c>
      <c r="Q663" s="20" t="str">
        <f>IF(M663="","",IF(M663=nper,S662+P663,MIN(S662+P663,IF(O663=O662,Q662,ROUND(-PMT(((1+O663/CP)^(CP/periods_per_year))-1,nper-M663+1,S662),2)))))</f>
        <v/>
      </c>
      <c r="R663" s="20" t="str">
        <f t="shared" si="78"/>
        <v/>
      </c>
      <c r="S663" s="20" t="str">
        <f t="shared" si="79"/>
        <v/>
      </c>
    </row>
    <row r="664" spans="1:19" x14ac:dyDescent="0.2">
      <c r="A664" s="10" t="str">
        <f t="shared" si="72"/>
        <v/>
      </c>
      <c r="B664" s="11" t="str">
        <f t="shared" si="73"/>
        <v/>
      </c>
      <c r="C664" s="15" t="str">
        <f t="shared" si="74"/>
        <v/>
      </c>
      <c r="D664" s="12" t="str">
        <f>IF(A664="","",IF(variable,IF(OR(A664=1,A664&lt;$I$18*periods_per_year),start_rate,MIN($I$19,IF(MOD(A664-1,$I$21)=0,MAX($I$20,D663+$I$22),D663))),start_rate))</f>
        <v/>
      </c>
      <c r="E664" s="13" t="str">
        <f t="shared" si="75"/>
        <v/>
      </c>
      <c r="F664" s="13" t="str">
        <f>IF(A664="","",IF(A664=nper,J663+E664,MIN(J663+E664,IF(D664=D663,F663,IF($E$8="Acc Bi-Weekly",ROUND((-PMT(((1+D664/CP)^(CP/12))-1,(nper-A664+1)*12/26,J663))/2,2),IF($E$8="Acc Weekly",ROUND((-PMT(((1+D664/CP)^(CP/12))-1,(nper-A664+1)*12/52,J663))/4,2),ROUND(-PMT(((1+D664/CP)^(CP/periods_per_year))-1,nper-A664+1,J663),2)))))))</f>
        <v/>
      </c>
      <c r="G664" s="13" t="str">
        <f>IF(OR(A664="",A664&lt;$X$2),"",IF(J663&lt;=F664,0,IF(IF(AND(A664&gt;=$X$2,MOD(A664-$X$2,int)=0),$X$3,0)+F664&gt;=J663+E664,J663+E664-F664,IF(AND(A664&gt;=$X$2,MOD(A664-$X$2,int)=0),$X$3,0)+IF(IF(AND(A664&gt;=$X$2,MOD(A664-$X$2,int)=0),$X$3,0)+IF(MOD(A664-$X$6,periods_per_year)=0,$X$5,0)+F664&lt;J663+E664,IF(MOD(A664-$X$6,periods_per_year)=0,$X$5,0),J663+E664-IF(AND(A664&gt;=$X$2,MOD(A664-$X$2,int)=0),$X$3,0)-F664))))</f>
        <v/>
      </c>
      <c r="H664" s="14"/>
      <c r="I664" s="13" t="str">
        <f t="shared" si="76"/>
        <v/>
      </c>
      <c r="J664" s="13" t="str">
        <f t="shared" si="77"/>
        <v/>
      </c>
      <c r="M664" s="17" t="str">
        <f>IF(S663="","",IF(OR(M663&gt;=nper,ROUND(S663,2)&lt;=0),"",M663+1))</f>
        <v/>
      </c>
      <c r="N664" s="18" t="str">
        <f>IF(M664="","",IF(OR(periods_per_year=26,periods_per_year=52),IF(periods_per_year=26,IF(M664=1,fpdate,N663+14),IF(periods_per_year=52,IF(M664=1,fpdate,N663+7),"n/a")),IF(periods_per_year=24,DATE(YEAR(fpdate),MONTH(fpdate)+(M664-1)/2+IF(AND(DAY(fpdate)&gt;=15,MOD(M664,2)=0),1,0),IF(MOD(M664,2)=0,IF(DAY(fpdate)&gt;=15,DAY(fpdate)-14,DAY(fpdate)+14),DAY(fpdate))),IF(DAY(DATE(YEAR(fpdate),MONTH(fpdate)+M664-1,DAY(fpdate)))&lt;&gt;DAY(fpdate),DATE(YEAR(fpdate),MONTH(fpdate)+M664,0),DATE(YEAR(fpdate),MONTH(fpdate)+M664-1,DAY(fpdate))))))</f>
        <v/>
      </c>
      <c r="O664" s="19" t="str">
        <f>IF(M664="","",IF(variable,IF(M664&lt;MortgageCalculator!$I$18*periods_per_year,start_rate,IF(MortgageCalculator!$I$22&gt;=0,MIN(MortgageCalculator!$I$19,start_rate+MortgageCalculator!$I$22*ROUNDUP((M664-MortgageCalculator!$I$18*periods_per_year)/MortgageCalculator!$I$21,0)),MAX(MortgageCalculator!$I$20,start_rate+MortgageCalculator!$I$22*ROUNDUP((M664-MortgageCalculator!$I$18*periods_per_year)/MortgageCalculator!$I$21,0)))),start_rate))</f>
        <v/>
      </c>
      <c r="P664" s="20" t="str">
        <f>IF(M664="","",ROUND((((1+O664/CP)^(CP/periods_per_year))-1)*S663,2))</f>
        <v/>
      </c>
      <c r="Q664" s="20" t="str">
        <f>IF(M664="","",IF(M664=nper,S663+P664,MIN(S663+P664,IF(O664=O663,Q663,ROUND(-PMT(((1+O664/CP)^(CP/periods_per_year))-1,nper-M664+1,S663),2)))))</f>
        <v/>
      </c>
      <c r="R664" s="20" t="str">
        <f t="shared" si="78"/>
        <v/>
      </c>
      <c r="S664" s="20" t="str">
        <f t="shared" si="79"/>
        <v/>
      </c>
    </row>
    <row r="665" spans="1:19" x14ac:dyDescent="0.2">
      <c r="A665" s="10" t="str">
        <f t="shared" si="72"/>
        <v/>
      </c>
      <c r="B665" s="11" t="str">
        <f t="shared" si="73"/>
        <v/>
      </c>
      <c r="C665" s="15" t="str">
        <f t="shared" si="74"/>
        <v/>
      </c>
      <c r="D665" s="12" t="str">
        <f>IF(A665="","",IF(variable,IF(OR(A665=1,A665&lt;$I$18*periods_per_year),start_rate,MIN($I$19,IF(MOD(A665-1,$I$21)=0,MAX($I$20,D664+$I$22),D664))),start_rate))</f>
        <v/>
      </c>
      <c r="E665" s="13" t="str">
        <f t="shared" si="75"/>
        <v/>
      </c>
      <c r="F665" s="13" t="str">
        <f>IF(A665="","",IF(A665=nper,J664+E665,MIN(J664+E665,IF(D665=D664,F664,IF($E$8="Acc Bi-Weekly",ROUND((-PMT(((1+D665/CP)^(CP/12))-1,(nper-A665+1)*12/26,J664))/2,2),IF($E$8="Acc Weekly",ROUND((-PMT(((1+D665/CP)^(CP/12))-1,(nper-A665+1)*12/52,J664))/4,2),ROUND(-PMT(((1+D665/CP)^(CP/periods_per_year))-1,nper-A665+1,J664),2)))))))</f>
        <v/>
      </c>
      <c r="G665" s="13" t="str">
        <f>IF(OR(A665="",A665&lt;$X$2),"",IF(J664&lt;=F665,0,IF(IF(AND(A665&gt;=$X$2,MOD(A665-$X$2,int)=0),$X$3,0)+F665&gt;=J664+E665,J664+E665-F665,IF(AND(A665&gt;=$X$2,MOD(A665-$X$2,int)=0),$X$3,0)+IF(IF(AND(A665&gt;=$X$2,MOD(A665-$X$2,int)=0),$X$3,0)+IF(MOD(A665-$X$6,periods_per_year)=0,$X$5,0)+F665&lt;J664+E665,IF(MOD(A665-$X$6,periods_per_year)=0,$X$5,0),J664+E665-IF(AND(A665&gt;=$X$2,MOD(A665-$X$2,int)=0),$X$3,0)-F665))))</f>
        <v/>
      </c>
      <c r="H665" s="14"/>
      <c r="I665" s="13" t="str">
        <f t="shared" si="76"/>
        <v/>
      </c>
      <c r="J665" s="13" t="str">
        <f t="shared" si="77"/>
        <v/>
      </c>
      <c r="M665" s="17" t="str">
        <f>IF(S664="","",IF(OR(M664&gt;=nper,ROUND(S664,2)&lt;=0),"",M664+1))</f>
        <v/>
      </c>
      <c r="N665" s="18" t="str">
        <f>IF(M665="","",IF(OR(periods_per_year=26,periods_per_year=52),IF(periods_per_year=26,IF(M665=1,fpdate,N664+14),IF(periods_per_year=52,IF(M665=1,fpdate,N664+7),"n/a")),IF(periods_per_year=24,DATE(YEAR(fpdate),MONTH(fpdate)+(M665-1)/2+IF(AND(DAY(fpdate)&gt;=15,MOD(M665,2)=0),1,0),IF(MOD(M665,2)=0,IF(DAY(fpdate)&gt;=15,DAY(fpdate)-14,DAY(fpdate)+14),DAY(fpdate))),IF(DAY(DATE(YEAR(fpdate),MONTH(fpdate)+M665-1,DAY(fpdate)))&lt;&gt;DAY(fpdate),DATE(YEAR(fpdate),MONTH(fpdate)+M665,0),DATE(YEAR(fpdate),MONTH(fpdate)+M665-1,DAY(fpdate))))))</f>
        <v/>
      </c>
      <c r="O665" s="19" t="str">
        <f>IF(M665="","",IF(variable,IF(M665&lt;MortgageCalculator!$I$18*periods_per_year,start_rate,IF(MortgageCalculator!$I$22&gt;=0,MIN(MortgageCalculator!$I$19,start_rate+MortgageCalculator!$I$22*ROUNDUP((M665-MortgageCalculator!$I$18*periods_per_year)/MortgageCalculator!$I$21,0)),MAX(MortgageCalculator!$I$20,start_rate+MortgageCalculator!$I$22*ROUNDUP((M665-MortgageCalculator!$I$18*periods_per_year)/MortgageCalculator!$I$21,0)))),start_rate))</f>
        <v/>
      </c>
      <c r="P665" s="20" t="str">
        <f>IF(M665="","",ROUND((((1+O665/CP)^(CP/periods_per_year))-1)*S664,2))</f>
        <v/>
      </c>
      <c r="Q665" s="20" t="str">
        <f>IF(M665="","",IF(M665=nper,S664+P665,MIN(S664+P665,IF(O665=O664,Q664,ROUND(-PMT(((1+O665/CP)^(CP/periods_per_year))-1,nper-M665+1,S664),2)))))</f>
        <v/>
      </c>
      <c r="R665" s="20" t="str">
        <f t="shared" si="78"/>
        <v/>
      </c>
      <c r="S665" s="20" t="str">
        <f t="shared" si="79"/>
        <v/>
      </c>
    </row>
    <row r="666" spans="1:19" x14ac:dyDescent="0.2">
      <c r="A666" s="10" t="str">
        <f t="shared" si="72"/>
        <v/>
      </c>
      <c r="B666" s="11" t="str">
        <f t="shared" si="73"/>
        <v/>
      </c>
      <c r="C666" s="15" t="str">
        <f t="shared" si="74"/>
        <v/>
      </c>
      <c r="D666" s="12" t="str">
        <f>IF(A666="","",IF(variable,IF(OR(A666=1,A666&lt;$I$18*periods_per_year),start_rate,MIN($I$19,IF(MOD(A666-1,$I$21)=0,MAX($I$20,D665+$I$22),D665))),start_rate))</f>
        <v/>
      </c>
      <c r="E666" s="13" t="str">
        <f t="shared" si="75"/>
        <v/>
      </c>
      <c r="F666" s="13" t="str">
        <f>IF(A666="","",IF(A666=nper,J665+E666,MIN(J665+E666,IF(D666=D665,F665,IF($E$8="Acc Bi-Weekly",ROUND((-PMT(((1+D666/CP)^(CP/12))-1,(nper-A666+1)*12/26,J665))/2,2),IF($E$8="Acc Weekly",ROUND((-PMT(((1+D666/CP)^(CP/12))-1,(nper-A666+1)*12/52,J665))/4,2),ROUND(-PMT(((1+D666/CP)^(CP/periods_per_year))-1,nper-A666+1,J665),2)))))))</f>
        <v/>
      </c>
      <c r="G666" s="13" t="str">
        <f>IF(OR(A666="",A666&lt;$X$2),"",IF(J665&lt;=F666,0,IF(IF(AND(A666&gt;=$X$2,MOD(A666-$X$2,int)=0),$X$3,0)+F666&gt;=J665+E666,J665+E666-F666,IF(AND(A666&gt;=$X$2,MOD(A666-$X$2,int)=0),$X$3,0)+IF(IF(AND(A666&gt;=$X$2,MOD(A666-$X$2,int)=0),$X$3,0)+IF(MOD(A666-$X$6,periods_per_year)=0,$X$5,0)+F666&lt;J665+E666,IF(MOD(A666-$X$6,periods_per_year)=0,$X$5,0),J665+E666-IF(AND(A666&gt;=$X$2,MOD(A666-$X$2,int)=0),$X$3,0)-F666))))</f>
        <v/>
      </c>
      <c r="H666" s="14"/>
      <c r="I666" s="13" t="str">
        <f t="shared" si="76"/>
        <v/>
      </c>
      <c r="J666" s="13" t="str">
        <f t="shared" si="77"/>
        <v/>
      </c>
      <c r="M666" s="17" t="str">
        <f>IF(S665="","",IF(OR(M665&gt;=nper,ROUND(S665,2)&lt;=0),"",M665+1))</f>
        <v/>
      </c>
      <c r="N666" s="18" t="str">
        <f>IF(M666="","",IF(OR(periods_per_year=26,periods_per_year=52),IF(periods_per_year=26,IF(M666=1,fpdate,N665+14),IF(periods_per_year=52,IF(M666=1,fpdate,N665+7),"n/a")),IF(periods_per_year=24,DATE(YEAR(fpdate),MONTH(fpdate)+(M666-1)/2+IF(AND(DAY(fpdate)&gt;=15,MOD(M666,2)=0),1,0),IF(MOD(M666,2)=0,IF(DAY(fpdate)&gt;=15,DAY(fpdate)-14,DAY(fpdate)+14),DAY(fpdate))),IF(DAY(DATE(YEAR(fpdate),MONTH(fpdate)+M666-1,DAY(fpdate)))&lt;&gt;DAY(fpdate),DATE(YEAR(fpdate),MONTH(fpdate)+M666,0),DATE(YEAR(fpdate),MONTH(fpdate)+M666-1,DAY(fpdate))))))</f>
        <v/>
      </c>
      <c r="O666" s="19" t="str">
        <f>IF(M666="","",IF(variable,IF(M666&lt;MortgageCalculator!$I$18*periods_per_year,start_rate,IF(MortgageCalculator!$I$22&gt;=0,MIN(MortgageCalculator!$I$19,start_rate+MortgageCalculator!$I$22*ROUNDUP((M666-MortgageCalculator!$I$18*periods_per_year)/MortgageCalculator!$I$21,0)),MAX(MortgageCalculator!$I$20,start_rate+MortgageCalculator!$I$22*ROUNDUP((M666-MortgageCalculator!$I$18*periods_per_year)/MortgageCalculator!$I$21,0)))),start_rate))</f>
        <v/>
      </c>
      <c r="P666" s="20" t="str">
        <f>IF(M666="","",ROUND((((1+O666/CP)^(CP/periods_per_year))-1)*S665,2))</f>
        <v/>
      </c>
      <c r="Q666" s="20" t="str">
        <f>IF(M666="","",IF(M666=nper,S665+P666,MIN(S665+P666,IF(O666=O665,Q665,ROUND(-PMT(((1+O666/CP)^(CP/periods_per_year))-1,nper-M666+1,S665),2)))))</f>
        <v/>
      </c>
      <c r="R666" s="20" t="str">
        <f t="shared" si="78"/>
        <v/>
      </c>
      <c r="S666" s="20" t="str">
        <f t="shared" si="79"/>
        <v/>
      </c>
    </row>
    <row r="667" spans="1:19" x14ac:dyDescent="0.2">
      <c r="A667" s="10" t="str">
        <f t="shared" si="72"/>
        <v/>
      </c>
      <c r="B667" s="11" t="str">
        <f t="shared" si="73"/>
        <v/>
      </c>
      <c r="C667" s="15" t="str">
        <f t="shared" si="74"/>
        <v/>
      </c>
      <c r="D667" s="12" t="str">
        <f>IF(A667="","",IF(variable,IF(OR(A667=1,A667&lt;$I$18*periods_per_year),start_rate,MIN($I$19,IF(MOD(A667-1,$I$21)=0,MAX($I$20,D666+$I$22),D666))),start_rate))</f>
        <v/>
      </c>
      <c r="E667" s="13" t="str">
        <f t="shared" si="75"/>
        <v/>
      </c>
      <c r="F667" s="13" t="str">
        <f>IF(A667="","",IF(A667=nper,J666+E667,MIN(J666+E667,IF(D667=D666,F666,IF($E$8="Acc Bi-Weekly",ROUND((-PMT(((1+D667/CP)^(CP/12))-1,(nper-A667+1)*12/26,J666))/2,2),IF($E$8="Acc Weekly",ROUND((-PMT(((1+D667/CP)^(CP/12))-1,(nper-A667+1)*12/52,J666))/4,2),ROUND(-PMT(((1+D667/CP)^(CP/periods_per_year))-1,nper-A667+1,J666),2)))))))</f>
        <v/>
      </c>
      <c r="G667" s="13" t="str">
        <f>IF(OR(A667="",A667&lt;$X$2),"",IF(J666&lt;=F667,0,IF(IF(AND(A667&gt;=$X$2,MOD(A667-$X$2,int)=0),$X$3,0)+F667&gt;=J666+E667,J666+E667-F667,IF(AND(A667&gt;=$X$2,MOD(A667-$X$2,int)=0),$X$3,0)+IF(IF(AND(A667&gt;=$X$2,MOD(A667-$X$2,int)=0),$X$3,0)+IF(MOD(A667-$X$6,periods_per_year)=0,$X$5,0)+F667&lt;J666+E667,IF(MOD(A667-$X$6,periods_per_year)=0,$X$5,0),J666+E667-IF(AND(A667&gt;=$X$2,MOD(A667-$X$2,int)=0),$X$3,0)-F667))))</f>
        <v/>
      </c>
      <c r="H667" s="14"/>
      <c r="I667" s="13" t="str">
        <f t="shared" si="76"/>
        <v/>
      </c>
      <c r="J667" s="13" t="str">
        <f t="shared" si="77"/>
        <v/>
      </c>
      <c r="M667" s="17" t="str">
        <f>IF(S666="","",IF(OR(M666&gt;=nper,ROUND(S666,2)&lt;=0),"",M666+1))</f>
        <v/>
      </c>
      <c r="N667" s="18" t="str">
        <f>IF(M667="","",IF(OR(periods_per_year=26,periods_per_year=52),IF(periods_per_year=26,IF(M667=1,fpdate,N666+14),IF(periods_per_year=52,IF(M667=1,fpdate,N666+7),"n/a")),IF(periods_per_year=24,DATE(YEAR(fpdate),MONTH(fpdate)+(M667-1)/2+IF(AND(DAY(fpdate)&gt;=15,MOD(M667,2)=0),1,0),IF(MOD(M667,2)=0,IF(DAY(fpdate)&gt;=15,DAY(fpdate)-14,DAY(fpdate)+14),DAY(fpdate))),IF(DAY(DATE(YEAR(fpdate),MONTH(fpdate)+M667-1,DAY(fpdate)))&lt;&gt;DAY(fpdate),DATE(YEAR(fpdate),MONTH(fpdate)+M667,0),DATE(YEAR(fpdate),MONTH(fpdate)+M667-1,DAY(fpdate))))))</f>
        <v/>
      </c>
      <c r="O667" s="19" t="str">
        <f>IF(M667="","",IF(variable,IF(M667&lt;MortgageCalculator!$I$18*periods_per_year,start_rate,IF(MortgageCalculator!$I$22&gt;=0,MIN(MortgageCalculator!$I$19,start_rate+MortgageCalculator!$I$22*ROUNDUP((M667-MortgageCalculator!$I$18*periods_per_year)/MortgageCalculator!$I$21,0)),MAX(MortgageCalculator!$I$20,start_rate+MortgageCalculator!$I$22*ROUNDUP((M667-MortgageCalculator!$I$18*periods_per_year)/MortgageCalculator!$I$21,0)))),start_rate))</f>
        <v/>
      </c>
      <c r="P667" s="20" t="str">
        <f>IF(M667="","",ROUND((((1+O667/CP)^(CP/periods_per_year))-1)*S666,2))</f>
        <v/>
      </c>
      <c r="Q667" s="20" t="str">
        <f>IF(M667="","",IF(M667=nper,S666+P667,MIN(S666+P667,IF(O667=O666,Q666,ROUND(-PMT(((1+O667/CP)^(CP/periods_per_year))-1,nper-M667+1,S666),2)))))</f>
        <v/>
      </c>
      <c r="R667" s="20" t="str">
        <f t="shared" si="78"/>
        <v/>
      </c>
      <c r="S667" s="20" t="str">
        <f t="shared" si="79"/>
        <v/>
      </c>
    </row>
    <row r="668" spans="1:19" x14ac:dyDescent="0.2">
      <c r="A668" s="10" t="str">
        <f t="shared" si="72"/>
        <v/>
      </c>
      <c r="B668" s="11" t="str">
        <f t="shared" si="73"/>
        <v/>
      </c>
      <c r="C668" s="15" t="str">
        <f t="shared" si="74"/>
        <v/>
      </c>
      <c r="D668" s="12" t="str">
        <f>IF(A668="","",IF(variable,IF(OR(A668=1,A668&lt;$I$18*periods_per_year),start_rate,MIN($I$19,IF(MOD(A668-1,$I$21)=0,MAX($I$20,D667+$I$22),D667))),start_rate))</f>
        <v/>
      </c>
      <c r="E668" s="13" t="str">
        <f t="shared" si="75"/>
        <v/>
      </c>
      <c r="F668" s="13" t="str">
        <f>IF(A668="","",IF(A668=nper,J667+E668,MIN(J667+E668,IF(D668=D667,F667,IF($E$8="Acc Bi-Weekly",ROUND((-PMT(((1+D668/CP)^(CP/12))-1,(nper-A668+1)*12/26,J667))/2,2),IF($E$8="Acc Weekly",ROUND((-PMT(((1+D668/CP)^(CP/12))-1,(nper-A668+1)*12/52,J667))/4,2),ROUND(-PMT(((1+D668/CP)^(CP/periods_per_year))-1,nper-A668+1,J667),2)))))))</f>
        <v/>
      </c>
      <c r="G668" s="13" t="str">
        <f>IF(OR(A668="",A668&lt;$X$2),"",IF(J667&lt;=F668,0,IF(IF(AND(A668&gt;=$X$2,MOD(A668-$X$2,int)=0),$X$3,0)+F668&gt;=J667+E668,J667+E668-F668,IF(AND(A668&gt;=$X$2,MOD(A668-$X$2,int)=0),$X$3,0)+IF(IF(AND(A668&gt;=$X$2,MOD(A668-$X$2,int)=0),$X$3,0)+IF(MOD(A668-$X$6,periods_per_year)=0,$X$5,0)+F668&lt;J667+E668,IF(MOD(A668-$X$6,periods_per_year)=0,$X$5,0),J667+E668-IF(AND(A668&gt;=$X$2,MOD(A668-$X$2,int)=0),$X$3,0)-F668))))</f>
        <v/>
      </c>
      <c r="H668" s="14"/>
      <c r="I668" s="13" t="str">
        <f t="shared" si="76"/>
        <v/>
      </c>
      <c r="J668" s="13" t="str">
        <f t="shared" si="77"/>
        <v/>
      </c>
      <c r="M668" s="17" t="str">
        <f>IF(S667="","",IF(OR(M667&gt;=nper,ROUND(S667,2)&lt;=0),"",M667+1))</f>
        <v/>
      </c>
      <c r="N668" s="18" t="str">
        <f>IF(M668="","",IF(OR(periods_per_year=26,periods_per_year=52),IF(periods_per_year=26,IF(M668=1,fpdate,N667+14),IF(periods_per_year=52,IF(M668=1,fpdate,N667+7),"n/a")),IF(periods_per_year=24,DATE(YEAR(fpdate),MONTH(fpdate)+(M668-1)/2+IF(AND(DAY(fpdate)&gt;=15,MOD(M668,2)=0),1,0),IF(MOD(M668,2)=0,IF(DAY(fpdate)&gt;=15,DAY(fpdate)-14,DAY(fpdate)+14),DAY(fpdate))),IF(DAY(DATE(YEAR(fpdate),MONTH(fpdate)+M668-1,DAY(fpdate)))&lt;&gt;DAY(fpdate),DATE(YEAR(fpdate),MONTH(fpdate)+M668,0),DATE(YEAR(fpdate),MONTH(fpdate)+M668-1,DAY(fpdate))))))</f>
        <v/>
      </c>
      <c r="O668" s="19" t="str">
        <f>IF(M668="","",IF(variable,IF(M668&lt;MortgageCalculator!$I$18*periods_per_year,start_rate,IF(MortgageCalculator!$I$22&gt;=0,MIN(MortgageCalculator!$I$19,start_rate+MortgageCalculator!$I$22*ROUNDUP((M668-MortgageCalculator!$I$18*periods_per_year)/MortgageCalculator!$I$21,0)),MAX(MortgageCalculator!$I$20,start_rate+MortgageCalculator!$I$22*ROUNDUP((M668-MortgageCalculator!$I$18*periods_per_year)/MortgageCalculator!$I$21,0)))),start_rate))</f>
        <v/>
      </c>
      <c r="P668" s="20" t="str">
        <f>IF(M668="","",ROUND((((1+O668/CP)^(CP/periods_per_year))-1)*S667,2))</f>
        <v/>
      </c>
      <c r="Q668" s="20" t="str">
        <f>IF(M668="","",IF(M668=nper,S667+P668,MIN(S667+P668,IF(O668=O667,Q667,ROUND(-PMT(((1+O668/CP)^(CP/periods_per_year))-1,nper-M668+1,S667),2)))))</f>
        <v/>
      </c>
      <c r="R668" s="20" t="str">
        <f t="shared" si="78"/>
        <v/>
      </c>
      <c r="S668" s="20" t="str">
        <f t="shared" si="79"/>
        <v/>
      </c>
    </row>
    <row r="669" spans="1:19" x14ac:dyDescent="0.2">
      <c r="A669" s="10" t="str">
        <f t="shared" si="72"/>
        <v/>
      </c>
      <c r="B669" s="11" t="str">
        <f t="shared" si="73"/>
        <v/>
      </c>
      <c r="C669" s="15" t="str">
        <f t="shared" si="74"/>
        <v/>
      </c>
      <c r="D669" s="12" t="str">
        <f>IF(A669="","",IF(variable,IF(OR(A669=1,A669&lt;$I$18*periods_per_year),start_rate,MIN($I$19,IF(MOD(A669-1,$I$21)=0,MAX($I$20,D668+$I$22),D668))),start_rate))</f>
        <v/>
      </c>
      <c r="E669" s="13" t="str">
        <f t="shared" si="75"/>
        <v/>
      </c>
      <c r="F669" s="13" t="str">
        <f>IF(A669="","",IF(A669=nper,J668+E669,MIN(J668+E669,IF(D669=D668,F668,IF($E$8="Acc Bi-Weekly",ROUND((-PMT(((1+D669/CP)^(CP/12))-1,(nper-A669+1)*12/26,J668))/2,2),IF($E$8="Acc Weekly",ROUND((-PMT(((1+D669/CP)^(CP/12))-1,(nper-A669+1)*12/52,J668))/4,2),ROUND(-PMT(((1+D669/CP)^(CP/periods_per_year))-1,nper-A669+1,J668),2)))))))</f>
        <v/>
      </c>
      <c r="G669" s="13" t="str">
        <f>IF(OR(A669="",A669&lt;$X$2),"",IF(J668&lt;=F669,0,IF(IF(AND(A669&gt;=$X$2,MOD(A669-$X$2,int)=0),$X$3,0)+F669&gt;=J668+E669,J668+E669-F669,IF(AND(A669&gt;=$X$2,MOD(A669-$X$2,int)=0),$X$3,0)+IF(IF(AND(A669&gt;=$X$2,MOD(A669-$X$2,int)=0),$X$3,0)+IF(MOD(A669-$X$6,periods_per_year)=0,$X$5,0)+F669&lt;J668+E669,IF(MOD(A669-$X$6,periods_per_year)=0,$X$5,0),J668+E669-IF(AND(A669&gt;=$X$2,MOD(A669-$X$2,int)=0),$X$3,0)-F669))))</f>
        <v/>
      </c>
      <c r="H669" s="14"/>
      <c r="I669" s="13" t="str">
        <f t="shared" si="76"/>
        <v/>
      </c>
      <c r="J669" s="13" t="str">
        <f t="shared" si="77"/>
        <v/>
      </c>
      <c r="M669" s="17" t="str">
        <f>IF(S668="","",IF(OR(M668&gt;=nper,ROUND(S668,2)&lt;=0),"",M668+1))</f>
        <v/>
      </c>
      <c r="N669" s="18" t="str">
        <f>IF(M669="","",IF(OR(periods_per_year=26,periods_per_year=52),IF(periods_per_year=26,IF(M669=1,fpdate,N668+14),IF(periods_per_year=52,IF(M669=1,fpdate,N668+7),"n/a")),IF(periods_per_year=24,DATE(YEAR(fpdate),MONTH(fpdate)+(M669-1)/2+IF(AND(DAY(fpdate)&gt;=15,MOD(M669,2)=0),1,0),IF(MOD(M669,2)=0,IF(DAY(fpdate)&gt;=15,DAY(fpdate)-14,DAY(fpdate)+14),DAY(fpdate))),IF(DAY(DATE(YEAR(fpdate),MONTH(fpdate)+M669-1,DAY(fpdate)))&lt;&gt;DAY(fpdate),DATE(YEAR(fpdate),MONTH(fpdate)+M669,0),DATE(YEAR(fpdate),MONTH(fpdate)+M669-1,DAY(fpdate))))))</f>
        <v/>
      </c>
      <c r="O669" s="19" t="str">
        <f>IF(M669="","",IF(variable,IF(M669&lt;MortgageCalculator!$I$18*periods_per_year,start_rate,IF(MortgageCalculator!$I$22&gt;=0,MIN(MortgageCalculator!$I$19,start_rate+MortgageCalculator!$I$22*ROUNDUP((M669-MortgageCalculator!$I$18*periods_per_year)/MortgageCalculator!$I$21,0)),MAX(MortgageCalculator!$I$20,start_rate+MortgageCalculator!$I$22*ROUNDUP((M669-MortgageCalculator!$I$18*periods_per_year)/MortgageCalculator!$I$21,0)))),start_rate))</f>
        <v/>
      </c>
      <c r="P669" s="20" t="str">
        <f>IF(M669="","",ROUND((((1+O669/CP)^(CP/periods_per_year))-1)*S668,2))</f>
        <v/>
      </c>
      <c r="Q669" s="20" t="str">
        <f>IF(M669="","",IF(M669=nper,S668+P669,MIN(S668+P669,IF(O669=O668,Q668,ROUND(-PMT(((1+O669/CP)^(CP/periods_per_year))-1,nper-M669+1,S668),2)))))</f>
        <v/>
      </c>
      <c r="R669" s="20" t="str">
        <f t="shared" si="78"/>
        <v/>
      </c>
      <c r="S669" s="20" t="str">
        <f t="shared" si="79"/>
        <v/>
      </c>
    </row>
    <row r="670" spans="1:19" x14ac:dyDescent="0.2">
      <c r="A670" s="10" t="str">
        <f t="shared" si="72"/>
        <v/>
      </c>
      <c r="B670" s="11" t="str">
        <f t="shared" si="73"/>
        <v/>
      </c>
      <c r="C670" s="15" t="str">
        <f t="shared" si="74"/>
        <v/>
      </c>
      <c r="D670" s="12" t="str">
        <f>IF(A670="","",IF(variable,IF(OR(A670=1,A670&lt;$I$18*periods_per_year),start_rate,MIN($I$19,IF(MOD(A670-1,$I$21)=0,MAX($I$20,D669+$I$22),D669))),start_rate))</f>
        <v/>
      </c>
      <c r="E670" s="13" t="str">
        <f t="shared" si="75"/>
        <v/>
      </c>
      <c r="F670" s="13" t="str">
        <f>IF(A670="","",IF(A670=nper,J669+E670,MIN(J669+E670,IF(D670=D669,F669,IF($E$8="Acc Bi-Weekly",ROUND((-PMT(((1+D670/CP)^(CP/12))-1,(nper-A670+1)*12/26,J669))/2,2),IF($E$8="Acc Weekly",ROUND((-PMT(((1+D670/CP)^(CP/12))-1,(nper-A670+1)*12/52,J669))/4,2),ROUND(-PMT(((1+D670/CP)^(CP/periods_per_year))-1,nper-A670+1,J669),2)))))))</f>
        <v/>
      </c>
      <c r="G670" s="13" t="str">
        <f>IF(OR(A670="",A670&lt;$X$2),"",IF(J669&lt;=F670,0,IF(IF(AND(A670&gt;=$X$2,MOD(A670-$X$2,int)=0),$X$3,0)+F670&gt;=J669+E670,J669+E670-F670,IF(AND(A670&gt;=$X$2,MOD(A670-$X$2,int)=0),$X$3,0)+IF(IF(AND(A670&gt;=$X$2,MOD(A670-$X$2,int)=0),$X$3,0)+IF(MOD(A670-$X$6,periods_per_year)=0,$X$5,0)+F670&lt;J669+E670,IF(MOD(A670-$X$6,periods_per_year)=0,$X$5,0),J669+E670-IF(AND(A670&gt;=$X$2,MOD(A670-$X$2,int)=0),$X$3,0)-F670))))</f>
        <v/>
      </c>
      <c r="H670" s="14"/>
      <c r="I670" s="13" t="str">
        <f t="shared" si="76"/>
        <v/>
      </c>
      <c r="J670" s="13" t="str">
        <f t="shared" si="77"/>
        <v/>
      </c>
      <c r="M670" s="17" t="str">
        <f>IF(S669="","",IF(OR(M669&gt;=nper,ROUND(S669,2)&lt;=0),"",M669+1))</f>
        <v/>
      </c>
      <c r="N670" s="18" t="str">
        <f>IF(M670="","",IF(OR(periods_per_year=26,periods_per_year=52),IF(periods_per_year=26,IF(M670=1,fpdate,N669+14),IF(periods_per_year=52,IF(M670=1,fpdate,N669+7),"n/a")),IF(periods_per_year=24,DATE(YEAR(fpdate),MONTH(fpdate)+(M670-1)/2+IF(AND(DAY(fpdate)&gt;=15,MOD(M670,2)=0),1,0),IF(MOD(M670,2)=0,IF(DAY(fpdate)&gt;=15,DAY(fpdate)-14,DAY(fpdate)+14),DAY(fpdate))),IF(DAY(DATE(YEAR(fpdate),MONTH(fpdate)+M670-1,DAY(fpdate)))&lt;&gt;DAY(fpdate),DATE(YEAR(fpdate),MONTH(fpdate)+M670,0),DATE(YEAR(fpdate),MONTH(fpdate)+M670-1,DAY(fpdate))))))</f>
        <v/>
      </c>
      <c r="O670" s="19" t="str">
        <f>IF(M670="","",IF(variable,IF(M670&lt;MortgageCalculator!$I$18*periods_per_year,start_rate,IF(MortgageCalculator!$I$22&gt;=0,MIN(MortgageCalculator!$I$19,start_rate+MortgageCalculator!$I$22*ROUNDUP((M670-MortgageCalculator!$I$18*periods_per_year)/MortgageCalculator!$I$21,0)),MAX(MortgageCalculator!$I$20,start_rate+MortgageCalculator!$I$22*ROUNDUP((M670-MortgageCalculator!$I$18*periods_per_year)/MortgageCalculator!$I$21,0)))),start_rate))</f>
        <v/>
      </c>
      <c r="P670" s="20" t="str">
        <f>IF(M670="","",ROUND((((1+O670/CP)^(CP/periods_per_year))-1)*S669,2))</f>
        <v/>
      </c>
      <c r="Q670" s="20" t="str">
        <f>IF(M670="","",IF(M670=nper,S669+P670,MIN(S669+P670,IF(O670=O669,Q669,ROUND(-PMT(((1+O670/CP)^(CP/periods_per_year))-1,nper-M670+1,S669),2)))))</f>
        <v/>
      </c>
      <c r="R670" s="20" t="str">
        <f t="shared" si="78"/>
        <v/>
      </c>
      <c r="S670" s="20" t="str">
        <f t="shared" si="79"/>
        <v/>
      </c>
    </row>
    <row r="671" spans="1:19" x14ac:dyDescent="0.2">
      <c r="A671" s="10" t="str">
        <f t="shared" si="72"/>
        <v/>
      </c>
      <c r="B671" s="11" t="str">
        <f t="shared" si="73"/>
        <v/>
      </c>
      <c r="C671" s="15" t="str">
        <f t="shared" si="74"/>
        <v/>
      </c>
      <c r="D671" s="12" t="str">
        <f>IF(A671="","",IF(variable,IF(OR(A671=1,A671&lt;$I$18*periods_per_year),start_rate,MIN($I$19,IF(MOD(A671-1,$I$21)=0,MAX($I$20,D670+$I$22),D670))),start_rate))</f>
        <v/>
      </c>
      <c r="E671" s="13" t="str">
        <f t="shared" si="75"/>
        <v/>
      </c>
      <c r="F671" s="13" t="str">
        <f>IF(A671="","",IF(A671=nper,J670+E671,MIN(J670+E671,IF(D671=D670,F670,IF($E$8="Acc Bi-Weekly",ROUND((-PMT(((1+D671/CP)^(CP/12))-1,(nper-A671+1)*12/26,J670))/2,2),IF($E$8="Acc Weekly",ROUND((-PMT(((1+D671/CP)^(CP/12))-1,(nper-A671+1)*12/52,J670))/4,2),ROUND(-PMT(((1+D671/CP)^(CP/periods_per_year))-1,nper-A671+1,J670),2)))))))</f>
        <v/>
      </c>
      <c r="G671" s="13" t="str">
        <f>IF(OR(A671="",A671&lt;$X$2),"",IF(J670&lt;=F671,0,IF(IF(AND(A671&gt;=$X$2,MOD(A671-$X$2,int)=0),$X$3,0)+F671&gt;=J670+E671,J670+E671-F671,IF(AND(A671&gt;=$X$2,MOD(A671-$X$2,int)=0),$X$3,0)+IF(IF(AND(A671&gt;=$X$2,MOD(A671-$X$2,int)=0),$X$3,0)+IF(MOD(A671-$X$6,periods_per_year)=0,$X$5,0)+F671&lt;J670+E671,IF(MOD(A671-$X$6,periods_per_year)=0,$X$5,0),J670+E671-IF(AND(A671&gt;=$X$2,MOD(A671-$X$2,int)=0),$X$3,0)-F671))))</f>
        <v/>
      </c>
      <c r="H671" s="14"/>
      <c r="I671" s="13" t="str">
        <f t="shared" si="76"/>
        <v/>
      </c>
      <c r="J671" s="13" t="str">
        <f t="shared" si="77"/>
        <v/>
      </c>
      <c r="M671" s="17" t="str">
        <f>IF(S670="","",IF(OR(M670&gt;=nper,ROUND(S670,2)&lt;=0),"",M670+1))</f>
        <v/>
      </c>
      <c r="N671" s="18" t="str">
        <f>IF(M671="","",IF(OR(periods_per_year=26,periods_per_year=52),IF(periods_per_year=26,IF(M671=1,fpdate,N670+14),IF(periods_per_year=52,IF(M671=1,fpdate,N670+7),"n/a")),IF(periods_per_year=24,DATE(YEAR(fpdate),MONTH(fpdate)+(M671-1)/2+IF(AND(DAY(fpdate)&gt;=15,MOD(M671,2)=0),1,0),IF(MOD(M671,2)=0,IF(DAY(fpdate)&gt;=15,DAY(fpdate)-14,DAY(fpdate)+14),DAY(fpdate))),IF(DAY(DATE(YEAR(fpdate),MONTH(fpdate)+M671-1,DAY(fpdate)))&lt;&gt;DAY(fpdate),DATE(YEAR(fpdate),MONTH(fpdate)+M671,0),DATE(YEAR(fpdate),MONTH(fpdate)+M671-1,DAY(fpdate))))))</f>
        <v/>
      </c>
      <c r="O671" s="19" t="str">
        <f>IF(M671="","",IF(variable,IF(M671&lt;MortgageCalculator!$I$18*periods_per_year,start_rate,IF(MortgageCalculator!$I$22&gt;=0,MIN(MortgageCalculator!$I$19,start_rate+MortgageCalculator!$I$22*ROUNDUP((M671-MortgageCalculator!$I$18*periods_per_year)/MortgageCalculator!$I$21,0)),MAX(MortgageCalculator!$I$20,start_rate+MortgageCalculator!$I$22*ROUNDUP((M671-MortgageCalculator!$I$18*periods_per_year)/MortgageCalculator!$I$21,0)))),start_rate))</f>
        <v/>
      </c>
      <c r="P671" s="20" t="str">
        <f>IF(M671="","",ROUND((((1+O671/CP)^(CP/periods_per_year))-1)*S670,2))</f>
        <v/>
      </c>
      <c r="Q671" s="20" t="str">
        <f>IF(M671="","",IF(M671=nper,S670+P671,MIN(S670+P671,IF(O671=O670,Q670,ROUND(-PMT(((1+O671/CP)^(CP/periods_per_year))-1,nper-M671+1,S670),2)))))</f>
        <v/>
      </c>
      <c r="R671" s="20" t="str">
        <f t="shared" si="78"/>
        <v/>
      </c>
      <c r="S671" s="20" t="str">
        <f t="shared" si="79"/>
        <v/>
      </c>
    </row>
    <row r="672" spans="1:19" x14ac:dyDescent="0.2">
      <c r="A672" s="10" t="str">
        <f t="shared" si="72"/>
        <v/>
      </c>
      <c r="B672" s="11" t="str">
        <f t="shared" si="73"/>
        <v/>
      </c>
      <c r="C672" s="15" t="str">
        <f t="shared" si="74"/>
        <v/>
      </c>
      <c r="D672" s="12" t="str">
        <f>IF(A672="","",IF(variable,IF(OR(A672=1,A672&lt;$I$18*periods_per_year),start_rate,MIN($I$19,IF(MOD(A672-1,$I$21)=0,MAX($I$20,D671+$I$22),D671))),start_rate))</f>
        <v/>
      </c>
      <c r="E672" s="13" t="str">
        <f t="shared" si="75"/>
        <v/>
      </c>
      <c r="F672" s="13" t="str">
        <f>IF(A672="","",IF(A672=nper,J671+E672,MIN(J671+E672,IF(D672=D671,F671,IF($E$8="Acc Bi-Weekly",ROUND((-PMT(((1+D672/CP)^(CP/12))-1,(nper-A672+1)*12/26,J671))/2,2),IF($E$8="Acc Weekly",ROUND((-PMT(((1+D672/CP)^(CP/12))-1,(nper-A672+1)*12/52,J671))/4,2),ROUND(-PMT(((1+D672/CP)^(CP/periods_per_year))-1,nper-A672+1,J671),2)))))))</f>
        <v/>
      </c>
      <c r="G672" s="13" t="str">
        <f>IF(OR(A672="",A672&lt;$X$2),"",IF(J671&lt;=F672,0,IF(IF(AND(A672&gt;=$X$2,MOD(A672-$X$2,int)=0),$X$3,0)+F672&gt;=J671+E672,J671+E672-F672,IF(AND(A672&gt;=$X$2,MOD(A672-$X$2,int)=0),$X$3,0)+IF(IF(AND(A672&gt;=$X$2,MOD(A672-$X$2,int)=0),$X$3,0)+IF(MOD(A672-$X$6,periods_per_year)=0,$X$5,0)+F672&lt;J671+E672,IF(MOD(A672-$X$6,periods_per_year)=0,$X$5,0),J671+E672-IF(AND(A672&gt;=$X$2,MOD(A672-$X$2,int)=0),$X$3,0)-F672))))</f>
        <v/>
      </c>
      <c r="H672" s="14"/>
      <c r="I672" s="13" t="str">
        <f t="shared" si="76"/>
        <v/>
      </c>
      <c r="J672" s="13" t="str">
        <f t="shared" si="77"/>
        <v/>
      </c>
      <c r="M672" s="17" t="str">
        <f>IF(S671="","",IF(OR(M671&gt;=nper,ROUND(S671,2)&lt;=0),"",M671+1))</f>
        <v/>
      </c>
      <c r="N672" s="18" t="str">
        <f>IF(M672="","",IF(OR(periods_per_year=26,periods_per_year=52),IF(periods_per_year=26,IF(M672=1,fpdate,N671+14),IF(periods_per_year=52,IF(M672=1,fpdate,N671+7),"n/a")),IF(periods_per_year=24,DATE(YEAR(fpdate),MONTH(fpdate)+(M672-1)/2+IF(AND(DAY(fpdate)&gt;=15,MOD(M672,2)=0),1,0),IF(MOD(M672,2)=0,IF(DAY(fpdate)&gt;=15,DAY(fpdate)-14,DAY(fpdate)+14),DAY(fpdate))),IF(DAY(DATE(YEAR(fpdate),MONTH(fpdate)+M672-1,DAY(fpdate)))&lt;&gt;DAY(fpdate),DATE(YEAR(fpdate),MONTH(fpdate)+M672,0),DATE(YEAR(fpdate),MONTH(fpdate)+M672-1,DAY(fpdate))))))</f>
        <v/>
      </c>
      <c r="O672" s="19" t="str">
        <f>IF(M672="","",IF(variable,IF(M672&lt;MortgageCalculator!$I$18*periods_per_year,start_rate,IF(MortgageCalculator!$I$22&gt;=0,MIN(MortgageCalculator!$I$19,start_rate+MortgageCalculator!$I$22*ROUNDUP((M672-MortgageCalculator!$I$18*periods_per_year)/MortgageCalculator!$I$21,0)),MAX(MortgageCalculator!$I$20,start_rate+MortgageCalculator!$I$22*ROUNDUP((M672-MortgageCalculator!$I$18*periods_per_year)/MortgageCalculator!$I$21,0)))),start_rate))</f>
        <v/>
      </c>
      <c r="P672" s="20" t="str">
        <f>IF(M672="","",ROUND((((1+O672/CP)^(CP/periods_per_year))-1)*S671,2))</f>
        <v/>
      </c>
      <c r="Q672" s="20" t="str">
        <f>IF(M672="","",IF(M672=nper,S671+P672,MIN(S671+P672,IF(O672=O671,Q671,ROUND(-PMT(((1+O672/CP)^(CP/periods_per_year))-1,nper-M672+1,S671),2)))))</f>
        <v/>
      </c>
      <c r="R672" s="20" t="str">
        <f t="shared" si="78"/>
        <v/>
      </c>
      <c r="S672" s="20" t="str">
        <f t="shared" si="79"/>
        <v/>
      </c>
    </row>
    <row r="673" spans="1:19" x14ac:dyDescent="0.2">
      <c r="A673" s="10" t="str">
        <f t="shared" si="72"/>
        <v/>
      </c>
      <c r="B673" s="11" t="str">
        <f t="shared" si="73"/>
        <v/>
      </c>
      <c r="C673" s="15" t="str">
        <f t="shared" si="74"/>
        <v/>
      </c>
      <c r="D673" s="12" t="str">
        <f>IF(A673="","",IF(variable,IF(OR(A673=1,A673&lt;$I$18*periods_per_year),start_rate,MIN($I$19,IF(MOD(A673-1,$I$21)=0,MAX($I$20,D672+$I$22),D672))),start_rate))</f>
        <v/>
      </c>
      <c r="E673" s="13" t="str">
        <f t="shared" si="75"/>
        <v/>
      </c>
      <c r="F673" s="13" t="str">
        <f>IF(A673="","",IF(A673=nper,J672+E673,MIN(J672+E673,IF(D673=D672,F672,IF($E$8="Acc Bi-Weekly",ROUND((-PMT(((1+D673/CP)^(CP/12))-1,(nper-A673+1)*12/26,J672))/2,2),IF($E$8="Acc Weekly",ROUND((-PMT(((1+D673/CP)^(CP/12))-1,(nper-A673+1)*12/52,J672))/4,2),ROUND(-PMT(((1+D673/CP)^(CP/periods_per_year))-1,nper-A673+1,J672),2)))))))</f>
        <v/>
      </c>
      <c r="G673" s="13" t="str">
        <f>IF(OR(A673="",A673&lt;$X$2),"",IF(J672&lt;=F673,0,IF(IF(AND(A673&gt;=$X$2,MOD(A673-$X$2,int)=0),$X$3,0)+F673&gt;=J672+E673,J672+E673-F673,IF(AND(A673&gt;=$X$2,MOD(A673-$X$2,int)=0),$X$3,0)+IF(IF(AND(A673&gt;=$X$2,MOD(A673-$X$2,int)=0),$X$3,0)+IF(MOD(A673-$X$6,periods_per_year)=0,$X$5,0)+F673&lt;J672+E673,IF(MOD(A673-$X$6,periods_per_year)=0,$X$5,0),J672+E673-IF(AND(A673&gt;=$X$2,MOD(A673-$X$2,int)=0),$X$3,0)-F673))))</f>
        <v/>
      </c>
      <c r="H673" s="14"/>
      <c r="I673" s="13" t="str">
        <f t="shared" si="76"/>
        <v/>
      </c>
      <c r="J673" s="13" t="str">
        <f t="shared" si="77"/>
        <v/>
      </c>
      <c r="M673" s="17" t="str">
        <f>IF(S672="","",IF(OR(M672&gt;=nper,ROUND(S672,2)&lt;=0),"",M672+1))</f>
        <v/>
      </c>
      <c r="N673" s="18" t="str">
        <f>IF(M673="","",IF(OR(periods_per_year=26,periods_per_year=52),IF(periods_per_year=26,IF(M673=1,fpdate,N672+14),IF(periods_per_year=52,IF(M673=1,fpdate,N672+7),"n/a")),IF(periods_per_year=24,DATE(YEAR(fpdate),MONTH(fpdate)+(M673-1)/2+IF(AND(DAY(fpdate)&gt;=15,MOD(M673,2)=0),1,0),IF(MOD(M673,2)=0,IF(DAY(fpdate)&gt;=15,DAY(fpdate)-14,DAY(fpdate)+14),DAY(fpdate))),IF(DAY(DATE(YEAR(fpdate),MONTH(fpdate)+M673-1,DAY(fpdate)))&lt;&gt;DAY(fpdate),DATE(YEAR(fpdate),MONTH(fpdate)+M673,0),DATE(YEAR(fpdate),MONTH(fpdate)+M673-1,DAY(fpdate))))))</f>
        <v/>
      </c>
      <c r="O673" s="19" t="str">
        <f>IF(M673="","",IF(variable,IF(M673&lt;MortgageCalculator!$I$18*periods_per_year,start_rate,IF(MortgageCalculator!$I$22&gt;=0,MIN(MortgageCalculator!$I$19,start_rate+MortgageCalculator!$I$22*ROUNDUP((M673-MortgageCalculator!$I$18*periods_per_year)/MortgageCalculator!$I$21,0)),MAX(MortgageCalculator!$I$20,start_rate+MortgageCalculator!$I$22*ROUNDUP((M673-MortgageCalculator!$I$18*periods_per_year)/MortgageCalculator!$I$21,0)))),start_rate))</f>
        <v/>
      </c>
      <c r="P673" s="20" t="str">
        <f>IF(M673="","",ROUND((((1+O673/CP)^(CP/periods_per_year))-1)*S672,2))</f>
        <v/>
      </c>
      <c r="Q673" s="20" t="str">
        <f>IF(M673="","",IF(M673=nper,S672+P673,MIN(S672+P673,IF(O673=O672,Q672,ROUND(-PMT(((1+O673/CP)^(CP/periods_per_year))-1,nper-M673+1,S672),2)))))</f>
        <v/>
      </c>
      <c r="R673" s="20" t="str">
        <f t="shared" si="78"/>
        <v/>
      </c>
      <c r="S673" s="20" t="str">
        <f t="shared" si="79"/>
        <v/>
      </c>
    </row>
    <row r="674" spans="1:19" x14ac:dyDescent="0.2">
      <c r="A674" s="10" t="str">
        <f t="shared" si="72"/>
        <v/>
      </c>
      <c r="B674" s="11" t="str">
        <f t="shared" si="73"/>
        <v/>
      </c>
      <c r="C674" s="15" t="str">
        <f t="shared" si="74"/>
        <v/>
      </c>
      <c r="D674" s="12" t="str">
        <f>IF(A674="","",IF(variable,IF(OR(A674=1,A674&lt;$I$18*periods_per_year),start_rate,MIN($I$19,IF(MOD(A674-1,$I$21)=0,MAX($I$20,D673+$I$22),D673))),start_rate))</f>
        <v/>
      </c>
      <c r="E674" s="13" t="str">
        <f t="shared" si="75"/>
        <v/>
      </c>
      <c r="F674" s="13" t="str">
        <f>IF(A674="","",IF(A674=nper,J673+E674,MIN(J673+E674,IF(D674=D673,F673,IF($E$8="Acc Bi-Weekly",ROUND((-PMT(((1+D674/CP)^(CP/12))-1,(nper-A674+1)*12/26,J673))/2,2),IF($E$8="Acc Weekly",ROUND((-PMT(((1+D674/CP)^(CP/12))-1,(nper-A674+1)*12/52,J673))/4,2),ROUND(-PMT(((1+D674/CP)^(CP/periods_per_year))-1,nper-A674+1,J673),2)))))))</f>
        <v/>
      </c>
      <c r="G674" s="13" t="str">
        <f>IF(OR(A674="",A674&lt;$X$2),"",IF(J673&lt;=F674,0,IF(IF(AND(A674&gt;=$X$2,MOD(A674-$X$2,int)=0),$X$3,0)+F674&gt;=J673+E674,J673+E674-F674,IF(AND(A674&gt;=$X$2,MOD(A674-$X$2,int)=0),$X$3,0)+IF(IF(AND(A674&gt;=$X$2,MOD(A674-$X$2,int)=0),$X$3,0)+IF(MOD(A674-$X$6,periods_per_year)=0,$X$5,0)+F674&lt;J673+E674,IF(MOD(A674-$X$6,periods_per_year)=0,$X$5,0),J673+E674-IF(AND(A674&gt;=$X$2,MOD(A674-$X$2,int)=0),$X$3,0)-F674))))</f>
        <v/>
      </c>
      <c r="H674" s="14"/>
      <c r="I674" s="13" t="str">
        <f t="shared" si="76"/>
        <v/>
      </c>
      <c r="J674" s="13" t="str">
        <f t="shared" si="77"/>
        <v/>
      </c>
      <c r="M674" s="17" t="str">
        <f>IF(S673="","",IF(OR(M673&gt;=nper,ROUND(S673,2)&lt;=0),"",M673+1))</f>
        <v/>
      </c>
      <c r="N674" s="18" t="str">
        <f>IF(M674="","",IF(OR(periods_per_year=26,periods_per_year=52),IF(periods_per_year=26,IF(M674=1,fpdate,N673+14),IF(periods_per_year=52,IF(M674=1,fpdate,N673+7),"n/a")),IF(periods_per_year=24,DATE(YEAR(fpdate),MONTH(fpdate)+(M674-1)/2+IF(AND(DAY(fpdate)&gt;=15,MOD(M674,2)=0),1,0),IF(MOD(M674,2)=0,IF(DAY(fpdate)&gt;=15,DAY(fpdate)-14,DAY(fpdate)+14),DAY(fpdate))),IF(DAY(DATE(YEAR(fpdate),MONTH(fpdate)+M674-1,DAY(fpdate)))&lt;&gt;DAY(fpdate),DATE(YEAR(fpdate),MONTH(fpdate)+M674,0),DATE(YEAR(fpdate),MONTH(fpdate)+M674-1,DAY(fpdate))))))</f>
        <v/>
      </c>
      <c r="O674" s="19" t="str">
        <f>IF(M674="","",IF(variable,IF(M674&lt;MortgageCalculator!$I$18*periods_per_year,start_rate,IF(MortgageCalculator!$I$22&gt;=0,MIN(MortgageCalculator!$I$19,start_rate+MortgageCalculator!$I$22*ROUNDUP((M674-MortgageCalculator!$I$18*periods_per_year)/MortgageCalculator!$I$21,0)),MAX(MortgageCalculator!$I$20,start_rate+MortgageCalculator!$I$22*ROUNDUP((M674-MortgageCalculator!$I$18*periods_per_year)/MortgageCalculator!$I$21,0)))),start_rate))</f>
        <v/>
      </c>
      <c r="P674" s="20" t="str">
        <f>IF(M674="","",ROUND((((1+O674/CP)^(CP/periods_per_year))-1)*S673,2))</f>
        <v/>
      </c>
      <c r="Q674" s="20" t="str">
        <f>IF(M674="","",IF(M674=nper,S673+P674,MIN(S673+P674,IF(O674=O673,Q673,ROUND(-PMT(((1+O674/CP)^(CP/periods_per_year))-1,nper-M674+1,S673),2)))))</f>
        <v/>
      </c>
      <c r="R674" s="20" t="str">
        <f t="shared" si="78"/>
        <v/>
      </c>
      <c r="S674" s="20" t="str">
        <f t="shared" si="79"/>
        <v/>
      </c>
    </row>
    <row r="675" spans="1:19" x14ac:dyDescent="0.2">
      <c r="A675" s="10" t="str">
        <f t="shared" si="72"/>
        <v/>
      </c>
      <c r="B675" s="11" t="str">
        <f t="shared" si="73"/>
        <v/>
      </c>
      <c r="C675" s="15" t="str">
        <f t="shared" si="74"/>
        <v/>
      </c>
      <c r="D675" s="12" t="str">
        <f>IF(A675="","",IF(variable,IF(OR(A675=1,A675&lt;$I$18*periods_per_year),start_rate,MIN($I$19,IF(MOD(A675-1,$I$21)=0,MAX($I$20,D674+$I$22),D674))),start_rate))</f>
        <v/>
      </c>
      <c r="E675" s="13" t="str">
        <f t="shared" si="75"/>
        <v/>
      </c>
      <c r="F675" s="13" t="str">
        <f>IF(A675="","",IF(A675=nper,J674+E675,MIN(J674+E675,IF(D675=D674,F674,IF($E$8="Acc Bi-Weekly",ROUND((-PMT(((1+D675/CP)^(CP/12))-1,(nper-A675+1)*12/26,J674))/2,2),IF($E$8="Acc Weekly",ROUND((-PMT(((1+D675/CP)^(CP/12))-1,(nper-A675+1)*12/52,J674))/4,2),ROUND(-PMT(((1+D675/CP)^(CP/periods_per_year))-1,nper-A675+1,J674),2)))))))</f>
        <v/>
      </c>
      <c r="G675" s="13" t="str">
        <f>IF(OR(A675="",A675&lt;$X$2),"",IF(J674&lt;=F675,0,IF(IF(AND(A675&gt;=$X$2,MOD(A675-$X$2,int)=0),$X$3,0)+F675&gt;=J674+E675,J674+E675-F675,IF(AND(A675&gt;=$X$2,MOD(A675-$X$2,int)=0),$X$3,0)+IF(IF(AND(A675&gt;=$X$2,MOD(A675-$X$2,int)=0),$X$3,0)+IF(MOD(A675-$X$6,periods_per_year)=0,$X$5,0)+F675&lt;J674+E675,IF(MOD(A675-$X$6,periods_per_year)=0,$X$5,0),J674+E675-IF(AND(A675&gt;=$X$2,MOD(A675-$X$2,int)=0),$X$3,0)-F675))))</f>
        <v/>
      </c>
      <c r="H675" s="14"/>
      <c r="I675" s="13" t="str">
        <f t="shared" si="76"/>
        <v/>
      </c>
      <c r="J675" s="13" t="str">
        <f t="shared" si="77"/>
        <v/>
      </c>
      <c r="M675" s="17" t="str">
        <f>IF(S674="","",IF(OR(M674&gt;=nper,ROUND(S674,2)&lt;=0),"",M674+1))</f>
        <v/>
      </c>
      <c r="N675" s="18" t="str">
        <f>IF(M675="","",IF(OR(periods_per_year=26,periods_per_year=52),IF(periods_per_year=26,IF(M675=1,fpdate,N674+14),IF(periods_per_year=52,IF(M675=1,fpdate,N674+7),"n/a")),IF(periods_per_year=24,DATE(YEAR(fpdate),MONTH(fpdate)+(M675-1)/2+IF(AND(DAY(fpdate)&gt;=15,MOD(M675,2)=0),1,0),IF(MOD(M675,2)=0,IF(DAY(fpdate)&gt;=15,DAY(fpdate)-14,DAY(fpdate)+14),DAY(fpdate))),IF(DAY(DATE(YEAR(fpdate),MONTH(fpdate)+M675-1,DAY(fpdate)))&lt;&gt;DAY(fpdate),DATE(YEAR(fpdate),MONTH(fpdate)+M675,0),DATE(YEAR(fpdate),MONTH(fpdate)+M675-1,DAY(fpdate))))))</f>
        <v/>
      </c>
      <c r="O675" s="19" t="str">
        <f>IF(M675="","",IF(variable,IF(M675&lt;MortgageCalculator!$I$18*periods_per_year,start_rate,IF(MortgageCalculator!$I$22&gt;=0,MIN(MortgageCalculator!$I$19,start_rate+MortgageCalculator!$I$22*ROUNDUP((M675-MortgageCalculator!$I$18*periods_per_year)/MortgageCalculator!$I$21,0)),MAX(MortgageCalculator!$I$20,start_rate+MortgageCalculator!$I$22*ROUNDUP((M675-MortgageCalculator!$I$18*periods_per_year)/MortgageCalculator!$I$21,0)))),start_rate))</f>
        <v/>
      </c>
      <c r="P675" s="20" t="str">
        <f>IF(M675="","",ROUND((((1+O675/CP)^(CP/periods_per_year))-1)*S674,2))</f>
        <v/>
      </c>
      <c r="Q675" s="20" t="str">
        <f>IF(M675="","",IF(M675=nper,S674+P675,MIN(S674+P675,IF(O675=O674,Q674,ROUND(-PMT(((1+O675/CP)^(CP/periods_per_year))-1,nper-M675+1,S674),2)))))</f>
        <v/>
      </c>
      <c r="R675" s="20" t="str">
        <f t="shared" si="78"/>
        <v/>
      </c>
      <c r="S675" s="20" t="str">
        <f t="shared" si="79"/>
        <v/>
      </c>
    </row>
    <row r="676" spans="1:19" x14ac:dyDescent="0.2">
      <c r="A676" s="10" t="str">
        <f t="shared" si="72"/>
        <v/>
      </c>
      <c r="B676" s="11" t="str">
        <f t="shared" si="73"/>
        <v/>
      </c>
      <c r="C676" s="15" t="str">
        <f t="shared" si="74"/>
        <v/>
      </c>
      <c r="D676" s="12" t="str">
        <f>IF(A676="","",IF(variable,IF(OR(A676=1,A676&lt;$I$18*periods_per_year),start_rate,MIN($I$19,IF(MOD(A676-1,$I$21)=0,MAX($I$20,D675+$I$22),D675))),start_rate))</f>
        <v/>
      </c>
      <c r="E676" s="13" t="str">
        <f t="shared" si="75"/>
        <v/>
      </c>
      <c r="F676" s="13" t="str">
        <f>IF(A676="","",IF(A676=nper,J675+E676,MIN(J675+E676,IF(D676=D675,F675,IF($E$8="Acc Bi-Weekly",ROUND((-PMT(((1+D676/CP)^(CP/12))-1,(nper-A676+1)*12/26,J675))/2,2),IF($E$8="Acc Weekly",ROUND((-PMT(((1+D676/CP)^(CP/12))-1,(nper-A676+1)*12/52,J675))/4,2),ROUND(-PMT(((1+D676/CP)^(CP/periods_per_year))-1,nper-A676+1,J675),2)))))))</f>
        <v/>
      </c>
      <c r="G676" s="13" t="str">
        <f>IF(OR(A676="",A676&lt;$X$2),"",IF(J675&lt;=F676,0,IF(IF(AND(A676&gt;=$X$2,MOD(A676-$X$2,int)=0),$X$3,0)+F676&gt;=J675+E676,J675+E676-F676,IF(AND(A676&gt;=$X$2,MOD(A676-$X$2,int)=0),$X$3,0)+IF(IF(AND(A676&gt;=$X$2,MOD(A676-$X$2,int)=0),$X$3,0)+IF(MOD(A676-$X$6,periods_per_year)=0,$X$5,0)+F676&lt;J675+E676,IF(MOD(A676-$X$6,periods_per_year)=0,$X$5,0),J675+E676-IF(AND(A676&gt;=$X$2,MOD(A676-$X$2,int)=0),$X$3,0)-F676))))</f>
        <v/>
      </c>
      <c r="H676" s="14"/>
      <c r="I676" s="13" t="str">
        <f t="shared" si="76"/>
        <v/>
      </c>
      <c r="J676" s="13" t="str">
        <f t="shared" si="77"/>
        <v/>
      </c>
      <c r="M676" s="17" t="str">
        <f>IF(S675="","",IF(OR(M675&gt;=nper,ROUND(S675,2)&lt;=0),"",M675+1))</f>
        <v/>
      </c>
      <c r="N676" s="18" t="str">
        <f>IF(M676="","",IF(OR(periods_per_year=26,periods_per_year=52),IF(periods_per_year=26,IF(M676=1,fpdate,N675+14),IF(periods_per_year=52,IF(M676=1,fpdate,N675+7),"n/a")),IF(periods_per_year=24,DATE(YEAR(fpdate),MONTH(fpdate)+(M676-1)/2+IF(AND(DAY(fpdate)&gt;=15,MOD(M676,2)=0),1,0),IF(MOD(M676,2)=0,IF(DAY(fpdate)&gt;=15,DAY(fpdate)-14,DAY(fpdate)+14),DAY(fpdate))),IF(DAY(DATE(YEAR(fpdate),MONTH(fpdate)+M676-1,DAY(fpdate)))&lt;&gt;DAY(fpdate),DATE(YEAR(fpdate),MONTH(fpdate)+M676,0),DATE(YEAR(fpdate),MONTH(fpdate)+M676-1,DAY(fpdate))))))</f>
        <v/>
      </c>
      <c r="O676" s="19" t="str">
        <f>IF(M676="","",IF(variable,IF(M676&lt;MortgageCalculator!$I$18*periods_per_year,start_rate,IF(MortgageCalculator!$I$22&gt;=0,MIN(MortgageCalculator!$I$19,start_rate+MortgageCalculator!$I$22*ROUNDUP((M676-MortgageCalculator!$I$18*periods_per_year)/MortgageCalculator!$I$21,0)),MAX(MortgageCalculator!$I$20,start_rate+MortgageCalculator!$I$22*ROUNDUP((M676-MortgageCalculator!$I$18*periods_per_year)/MortgageCalculator!$I$21,0)))),start_rate))</f>
        <v/>
      </c>
      <c r="P676" s="20" t="str">
        <f>IF(M676="","",ROUND((((1+O676/CP)^(CP/periods_per_year))-1)*S675,2))</f>
        <v/>
      </c>
      <c r="Q676" s="20" t="str">
        <f>IF(M676="","",IF(M676=nper,S675+P676,MIN(S675+P676,IF(O676=O675,Q675,ROUND(-PMT(((1+O676/CP)^(CP/periods_per_year))-1,nper-M676+1,S675),2)))))</f>
        <v/>
      </c>
      <c r="R676" s="20" t="str">
        <f t="shared" si="78"/>
        <v/>
      </c>
      <c r="S676" s="20" t="str">
        <f t="shared" si="79"/>
        <v/>
      </c>
    </row>
    <row r="677" spans="1:19" x14ac:dyDescent="0.2">
      <c r="A677" s="10" t="str">
        <f t="shared" si="72"/>
        <v/>
      </c>
      <c r="B677" s="11" t="str">
        <f t="shared" si="73"/>
        <v/>
      </c>
      <c r="C677" s="15" t="str">
        <f t="shared" si="74"/>
        <v/>
      </c>
      <c r="D677" s="12" t="str">
        <f>IF(A677="","",IF(variable,IF(OR(A677=1,A677&lt;$I$18*periods_per_year),start_rate,MIN($I$19,IF(MOD(A677-1,$I$21)=0,MAX($I$20,D676+$I$22),D676))),start_rate))</f>
        <v/>
      </c>
      <c r="E677" s="13" t="str">
        <f t="shared" si="75"/>
        <v/>
      </c>
      <c r="F677" s="13" t="str">
        <f>IF(A677="","",IF(A677=nper,J676+E677,MIN(J676+E677,IF(D677=D676,F676,IF($E$8="Acc Bi-Weekly",ROUND((-PMT(((1+D677/CP)^(CP/12))-1,(nper-A677+1)*12/26,J676))/2,2),IF($E$8="Acc Weekly",ROUND((-PMT(((1+D677/CP)^(CP/12))-1,(nper-A677+1)*12/52,J676))/4,2),ROUND(-PMT(((1+D677/CP)^(CP/periods_per_year))-1,nper-A677+1,J676),2)))))))</f>
        <v/>
      </c>
      <c r="G677" s="13" t="str">
        <f>IF(OR(A677="",A677&lt;$X$2),"",IF(J676&lt;=F677,0,IF(IF(AND(A677&gt;=$X$2,MOD(A677-$X$2,int)=0),$X$3,0)+F677&gt;=J676+E677,J676+E677-F677,IF(AND(A677&gt;=$X$2,MOD(A677-$X$2,int)=0),$X$3,0)+IF(IF(AND(A677&gt;=$X$2,MOD(A677-$X$2,int)=0),$X$3,0)+IF(MOD(A677-$X$6,periods_per_year)=0,$X$5,0)+F677&lt;J676+E677,IF(MOD(A677-$X$6,periods_per_year)=0,$X$5,0),J676+E677-IF(AND(A677&gt;=$X$2,MOD(A677-$X$2,int)=0),$X$3,0)-F677))))</f>
        <v/>
      </c>
      <c r="H677" s="14"/>
      <c r="I677" s="13" t="str">
        <f t="shared" si="76"/>
        <v/>
      </c>
      <c r="J677" s="13" t="str">
        <f t="shared" si="77"/>
        <v/>
      </c>
      <c r="M677" s="17" t="str">
        <f>IF(S676="","",IF(OR(M676&gt;=nper,ROUND(S676,2)&lt;=0),"",M676+1))</f>
        <v/>
      </c>
      <c r="N677" s="18" t="str">
        <f>IF(M677="","",IF(OR(periods_per_year=26,periods_per_year=52),IF(periods_per_year=26,IF(M677=1,fpdate,N676+14),IF(periods_per_year=52,IF(M677=1,fpdate,N676+7),"n/a")),IF(periods_per_year=24,DATE(YEAR(fpdate),MONTH(fpdate)+(M677-1)/2+IF(AND(DAY(fpdate)&gt;=15,MOD(M677,2)=0),1,0),IF(MOD(M677,2)=0,IF(DAY(fpdate)&gt;=15,DAY(fpdate)-14,DAY(fpdate)+14),DAY(fpdate))),IF(DAY(DATE(YEAR(fpdate),MONTH(fpdate)+M677-1,DAY(fpdate)))&lt;&gt;DAY(fpdate),DATE(YEAR(fpdate),MONTH(fpdate)+M677,0),DATE(YEAR(fpdate),MONTH(fpdate)+M677-1,DAY(fpdate))))))</f>
        <v/>
      </c>
      <c r="O677" s="19" t="str">
        <f>IF(M677="","",IF(variable,IF(M677&lt;MortgageCalculator!$I$18*periods_per_year,start_rate,IF(MortgageCalculator!$I$22&gt;=0,MIN(MortgageCalculator!$I$19,start_rate+MortgageCalculator!$I$22*ROUNDUP((M677-MortgageCalculator!$I$18*periods_per_year)/MortgageCalculator!$I$21,0)),MAX(MortgageCalculator!$I$20,start_rate+MortgageCalculator!$I$22*ROUNDUP((M677-MortgageCalculator!$I$18*periods_per_year)/MortgageCalculator!$I$21,0)))),start_rate))</f>
        <v/>
      </c>
      <c r="P677" s="20" t="str">
        <f>IF(M677="","",ROUND((((1+O677/CP)^(CP/periods_per_year))-1)*S676,2))</f>
        <v/>
      </c>
      <c r="Q677" s="20" t="str">
        <f>IF(M677="","",IF(M677=nper,S676+P677,MIN(S676+P677,IF(O677=O676,Q676,ROUND(-PMT(((1+O677/CP)^(CP/periods_per_year))-1,nper-M677+1,S676),2)))))</f>
        <v/>
      </c>
      <c r="R677" s="20" t="str">
        <f t="shared" si="78"/>
        <v/>
      </c>
      <c r="S677" s="20" t="str">
        <f t="shared" si="79"/>
        <v/>
      </c>
    </row>
    <row r="678" spans="1:19" x14ac:dyDescent="0.2">
      <c r="A678" s="10" t="str">
        <f t="shared" si="72"/>
        <v/>
      </c>
      <c r="B678" s="11" t="str">
        <f t="shared" si="73"/>
        <v/>
      </c>
      <c r="C678" s="15" t="str">
        <f t="shared" si="74"/>
        <v/>
      </c>
      <c r="D678" s="12" t="str">
        <f>IF(A678="","",IF(variable,IF(OR(A678=1,A678&lt;$I$18*periods_per_year),start_rate,MIN($I$19,IF(MOD(A678-1,$I$21)=0,MAX($I$20,D677+$I$22),D677))),start_rate))</f>
        <v/>
      </c>
      <c r="E678" s="13" t="str">
        <f t="shared" si="75"/>
        <v/>
      </c>
      <c r="F678" s="13" t="str">
        <f>IF(A678="","",IF(A678=nper,J677+E678,MIN(J677+E678,IF(D678=D677,F677,IF($E$8="Acc Bi-Weekly",ROUND((-PMT(((1+D678/CP)^(CP/12))-1,(nper-A678+1)*12/26,J677))/2,2),IF($E$8="Acc Weekly",ROUND((-PMT(((1+D678/CP)^(CP/12))-1,(nper-A678+1)*12/52,J677))/4,2),ROUND(-PMT(((1+D678/CP)^(CP/periods_per_year))-1,nper-A678+1,J677),2)))))))</f>
        <v/>
      </c>
      <c r="G678" s="13" t="str">
        <f>IF(OR(A678="",A678&lt;$X$2),"",IF(J677&lt;=F678,0,IF(IF(AND(A678&gt;=$X$2,MOD(A678-$X$2,int)=0),$X$3,0)+F678&gt;=J677+E678,J677+E678-F678,IF(AND(A678&gt;=$X$2,MOD(A678-$X$2,int)=0),$X$3,0)+IF(IF(AND(A678&gt;=$X$2,MOD(A678-$X$2,int)=0),$X$3,0)+IF(MOD(A678-$X$6,periods_per_year)=0,$X$5,0)+F678&lt;J677+E678,IF(MOD(A678-$X$6,periods_per_year)=0,$X$5,0),J677+E678-IF(AND(A678&gt;=$X$2,MOD(A678-$X$2,int)=0),$X$3,0)-F678))))</f>
        <v/>
      </c>
      <c r="H678" s="14"/>
      <c r="I678" s="13" t="str">
        <f t="shared" si="76"/>
        <v/>
      </c>
      <c r="J678" s="13" t="str">
        <f t="shared" si="77"/>
        <v/>
      </c>
      <c r="M678" s="17" t="str">
        <f>IF(S677="","",IF(OR(M677&gt;=nper,ROUND(S677,2)&lt;=0),"",M677+1))</f>
        <v/>
      </c>
      <c r="N678" s="18" t="str">
        <f>IF(M678="","",IF(OR(periods_per_year=26,periods_per_year=52),IF(periods_per_year=26,IF(M678=1,fpdate,N677+14),IF(periods_per_year=52,IF(M678=1,fpdate,N677+7),"n/a")),IF(periods_per_year=24,DATE(YEAR(fpdate),MONTH(fpdate)+(M678-1)/2+IF(AND(DAY(fpdate)&gt;=15,MOD(M678,2)=0),1,0),IF(MOD(M678,2)=0,IF(DAY(fpdate)&gt;=15,DAY(fpdate)-14,DAY(fpdate)+14),DAY(fpdate))),IF(DAY(DATE(YEAR(fpdate),MONTH(fpdate)+M678-1,DAY(fpdate)))&lt;&gt;DAY(fpdate),DATE(YEAR(fpdate),MONTH(fpdate)+M678,0),DATE(YEAR(fpdate),MONTH(fpdate)+M678-1,DAY(fpdate))))))</f>
        <v/>
      </c>
      <c r="O678" s="19" t="str">
        <f>IF(M678="","",IF(variable,IF(M678&lt;MortgageCalculator!$I$18*periods_per_year,start_rate,IF(MortgageCalculator!$I$22&gt;=0,MIN(MortgageCalculator!$I$19,start_rate+MortgageCalculator!$I$22*ROUNDUP((M678-MortgageCalculator!$I$18*periods_per_year)/MortgageCalculator!$I$21,0)),MAX(MortgageCalculator!$I$20,start_rate+MortgageCalculator!$I$22*ROUNDUP((M678-MortgageCalculator!$I$18*periods_per_year)/MortgageCalculator!$I$21,0)))),start_rate))</f>
        <v/>
      </c>
      <c r="P678" s="20" t="str">
        <f>IF(M678="","",ROUND((((1+O678/CP)^(CP/periods_per_year))-1)*S677,2))</f>
        <v/>
      </c>
      <c r="Q678" s="20" t="str">
        <f>IF(M678="","",IF(M678=nper,S677+P678,MIN(S677+P678,IF(O678=O677,Q677,ROUND(-PMT(((1+O678/CP)^(CP/periods_per_year))-1,nper-M678+1,S677),2)))))</f>
        <v/>
      </c>
      <c r="R678" s="20" t="str">
        <f t="shared" si="78"/>
        <v/>
      </c>
      <c r="S678" s="20" t="str">
        <f t="shared" si="79"/>
        <v/>
      </c>
    </row>
    <row r="679" spans="1:19" x14ac:dyDescent="0.2">
      <c r="A679" s="10" t="str">
        <f t="shared" si="72"/>
        <v/>
      </c>
      <c r="B679" s="11" t="str">
        <f t="shared" si="73"/>
        <v/>
      </c>
      <c r="C679" s="15" t="str">
        <f t="shared" si="74"/>
        <v/>
      </c>
      <c r="D679" s="12" t="str">
        <f>IF(A679="","",IF(variable,IF(OR(A679=1,A679&lt;$I$18*periods_per_year),start_rate,MIN($I$19,IF(MOD(A679-1,$I$21)=0,MAX($I$20,D678+$I$22),D678))),start_rate))</f>
        <v/>
      </c>
      <c r="E679" s="13" t="str">
        <f t="shared" si="75"/>
        <v/>
      </c>
      <c r="F679" s="13" t="str">
        <f>IF(A679="","",IF(A679=nper,J678+E679,MIN(J678+E679,IF(D679=D678,F678,IF($E$8="Acc Bi-Weekly",ROUND((-PMT(((1+D679/CP)^(CP/12))-1,(nper-A679+1)*12/26,J678))/2,2),IF($E$8="Acc Weekly",ROUND((-PMT(((1+D679/CP)^(CP/12))-1,(nper-A679+1)*12/52,J678))/4,2),ROUND(-PMT(((1+D679/CP)^(CP/periods_per_year))-1,nper-A679+1,J678),2)))))))</f>
        <v/>
      </c>
      <c r="G679" s="13" t="str">
        <f>IF(OR(A679="",A679&lt;$X$2),"",IF(J678&lt;=F679,0,IF(IF(AND(A679&gt;=$X$2,MOD(A679-$X$2,int)=0),$X$3,0)+F679&gt;=J678+E679,J678+E679-F679,IF(AND(A679&gt;=$X$2,MOD(A679-$X$2,int)=0),$X$3,0)+IF(IF(AND(A679&gt;=$X$2,MOD(A679-$X$2,int)=0),$X$3,0)+IF(MOD(A679-$X$6,periods_per_year)=0,$X$5,0)+F679&lt;J678+E679,IF(MOD(A679-$X$6,periods_per_year)=0,$X$5,0),J678+E679-IF(AND(A679&gt;=$X$2,MOD(A679-$X$2,int)=0),$X$3,0)-F679))))</f>
        <v/>
      </c>
      <c r="H679" s="14"/>
      <c r="I679" s="13" t="str">
        <f t="shared" si="76"/>
        <v/>
      </c>
      <c r="J679" s="13" t="str">
        <f t="shared" si="77"/>
        <v/>
      </c>
      <c r="M679" s="17" t="str">
        <f>IF(S678="","",IF(OR(M678&gt;=nper,ROUND(S678,2)&lt;=0),"",M678+1))</f>
        <v/>
      </c>
      <c r="N679" s="18" t="str">
        <f>IF(M679="","",IF(OR(periods_per_year=26,periods_per_year=52),IF(periods_per_year=26,IF(M679=1,fpdate,N678+14),IF(periods_per_year=52,IF(M679=1,fpdate,N678+7),"n/a")),IF(periods_per_year=24,DATE(YEAR(fpdate),MONTH(fpdate)+(M679-1)/2+IF(AND(DAY(fpdate)&gt;=15,MOD(M679,2)=0),1,0),IF(MOD(M679,2)=0,IF(DAY(fpdate)&gt;=15,DAY(fpdate)-14,DAY(fpdate)+14),DAY(fpdate))),IF(DAY(DATE(YEAR(fpdate),MONTH(fpdate)+M679-1,DAY(fpdate)))&lt;&gt;DAY(fpdate),DATE(YEAR(fpdate),MONTH(fpdate)+M679,0),DATE(YEAR(fpdate),MONTH(fpdate)+M679-1,DAY(fpdate))))))</f>
        <v/>
      </c>
      <c r="O679" s="19" t="str">
        <f>IF(M679="","",IF(variable,IF(M679&lt;MortgageCalculator!$I$18*periods_per_year,start_rate,IF(MortgageCalculator!$I$22&gt;=0,MIN(MortgageCalculator!$I$19,start_rate+MortgageCalculator!$I$22*ROUNDUP((M679-MortgageCalculator!$I$18*periods_per_year)/MortgageCalculator!$I$21,0)),MAX(MortgageCalculator!$I$20,start_rate+MortgageCalculator!$I$22*ROUNDUP((M679-MortgageCalculator!$I$18*periods_per_year)/MortgageCalculator!$I$21,0)))),start_rate))</f>
        <v/>
      </c>
      <c r="P679" s="20" t="str">
        <f>IF(M679="","",ROUND((((1+O679/CP)^(CP/periods_per_year))-1)*S678,2))</f>
        <v/>
      </c>
      <c r="Q679" s="20" t="str">
        <f>IF(M679="","",IF(M679=nper,S678+P679,MIN(S678+P679,IF(O679=O678,Q678,ROUND(-PMT(((1+O679/CP)^(CP/periods_per_year))-1,nper-M679+1,S678),2)))))</f>
        <v/>
      </c>
      <c r="R679" s="20" t="str">
        <f t="shared" si="78"/>
        <v/>
      </c>
      <c r="S679" s="20" t="str">
        <f t="shared" si="79"/>
        <v/>
      </c>
    </row>
    <row r="680" spans="1:19" x14ac:dyDescent="0.2">
      <c r="A680" s="10" t="str">
        <f t="shared" si="72"/>
        <v/>
      </c>
      <c r="B680" s="11" t="str">
        <f t="shared" si="73"/>
        <v/>
      </c>
      <c r="C680" s="15" t="str">
        <f t="shared" si="74"/>
        <v/>
      </c>
      <c r="D680" s="12" t="str">
        <f>IF(A680="","",IF(variable,IF(OR(A680=1,A680&lt;$I$18*periods_per_year),start_rate,MIN($I$19,IF(MOD(A680-1,$I$21)=0,MAX($I$20,D679+$I$22),D679))),start_rate))</f>
        <v/>
      </c>
      <c r="E680" s="13" t="str">
        <f t="shared" si="75"/>
        <v/>
      </c>
      <c r="F680" s="13" t="str">
        <f>IF(A680="","",IF(A680=nper,J679+E680,MIN(J679+E680,IF(D680=D679,F679,IF($E$8="Acc Bi-Weekly",ROUND((-PMT(((1+D680/CP)^(CP/12))-1,(nper-A680+1)*12/26,J679))/2,2),IF($E$8="Acc Weekly",ROUND((-PMT(((1+D680/CP)^(CP/12))-1,(nper-A680+1)*12/52,J679))/4,2),ROUND(-PMT(((1+D680/CP)^(CP/periods_per_year))-1,nper-A680+1,J679),2)))))))</f>
        <v/>
      </c>
      <c r="G680" s="13" t="str">
        <f>IF(OR(A680="",A680&lt;$X$2),"",IF(J679&lt;=F680,0,IF(IF(AND(A680&gt;=$X$2,MOD(A680-$X$2,int)=0),$X$3,0)+F680&gt;=J679+E680,J679+E680-F680,IF(AND(A680&gt;=$X$2,MOD(A680-$X$2,int)=0),$X$3,0)+IF(IF(AND(A680&gt;=$X$2,MOD(A680-$X$2,int)=0),$X$3,0)+IF(MOD(A680-$X$6,periods_per_year)=0,$X$5,0)+F680&lt;J679+E680,IF(MOD(A680-$X$6,periods_per_year)=0,$X$5,0),J679+E680-IF(AND(A680&gt;=$X$2,MOD(A680-$X$2,int)=0),$X$3,0)-F680))))</f>
        <v/>
      </c>
      <c r="H680" s="14"/>
      <c r="I680" s="13" t="str">
        <f t="shared" si="76"/>
        <v/>
      </c>
      <c r="J680" s="13" t="str">
        <f t="shared" si="77"/>
        <v/>
      </c>
      <c r="M680" s="17" t="str">
        <f>IF(S679="","",IF(OR(M679&gt;=nper,ROUND(S679,2)&lt;=0),"",M679+1))</f>
        <v/>
      </c>
      <c r="N680" s="18" t="str">
        <f>IF(M680="","",IF(OR(periods_per_year=26,periods_per_year=52),IF(periods_per_year=26,IF(M680=1,fpdate,N679+14),IF(periods_per_year=52,IF(M680=1,fpdate,N679+7),"n/a")),IF(periods_per_year=24,DATE(YEAR(fpdate),MONTH(fpdate)+(M680-1)/2+IF(AND(DAY(fpdate)&gt;=15,MOD(M680,2)=0),1,0),IF(MOD(M680,2)=0,IF(DAY(fpdate)&gt;=15,DAY(fpdate)-14,DAY(fpdate)+14),DAY(fpdate))),IF(DAY(DATE(YEAR(fpdate),MONTH(fpdate)+M680-1,DAY(fpdate)))&lt;&gt;DAY(fpdate),DATE(YEAR(fpdate),MONTH(fpdate)+M680,0),DATE(YEAR(fpdate),MONTH(fpdate)+M680-1,DAY(fpdate))))))</f>
        <v/>
      </c>
      <c r="O680" s="19" t="str">
        <f>IF(M680="","",IF(variable,IF(M680&lt;MortgageCalculator!$I$18*periods_per_year,start_rate,IF(MortgageCalculator!$I$22&gt;=0,MIN(MortgageCalculator!$I$19,start_rate+MortgageCalculator!$I$22*ROUNDUP((M680-MortgageCalculator!$I$18*periods_per_year)/MortgageCalculator!$I$21,0)),MAX(MortgageCalculator!$I$20,start_rate+MortgageCalculator!$I$22*ROUNDUP((M680-MortgageCalculator!$I$18*periods_per_year)/MortgageCalculator!$I$21,0)))),start_rate))</f>
        <v/>
      </c>
      <c r="P680" s="20" t="str">
        <f>IF(M680="","",ROUND((((1+O680/CP)^(CP/periods_per_year))-1)*S679,2))</f>
        <v/>
      </c>
      <c r="Q680" s="20" t="str">
        <f>IF(M680="","",IF(M680=nper,S679+P680,MIN(S679+P680,IF(O680=O679,Q679,ROUND(-PMT(((1+O680/CP)^(CP/periods_per_year))-1,nper-M680+1,S679),2)))))</f>
        <v/>
      </c>
      <c r="R680" s="20" t="str">
        <f t="shared" si="78"/>
        <v/>
      </c>
      <c r="S680" s="20" t="str">
        <f t="shared" si="79"/>
        <v/>
      </c>
    </row>
    <row r="681" spans="1:19" x14ac:dyDescent="0.2">
      <c r="A681" s="10" t="str">
        <f t="shared" si="72"/>
        <v/>
      </c>
      <c r="B681" s="11" t="str">
        <f t="shared" si="73"/>
        <v/>
      </c>
      <c r="C681" s="15" t="str">
        <f t="shared" si="74"/>
        <v/>
      </c>
      <c r="D681" s="12" t="str">
        <f>IF(A681="","",IF(variable,IF(OR(A681=1,A681&lt;$I$18*periods_per_year),start_rate,MIN($I$19,IF(MOD(A681-1,$I$21)=0,MAX($I$20,D680+$I$22),D680))),start_rate))</f>
        <v/>
      </c>
      <c r="E681" s="13" t="str">
        <f t="shared" si="75"/>
        <v/>
      </c>
      <c r="F681" s="13" t="str">
        <f>IF(A681="","",IF(A681=nper,J680+E681,MIN(J680+E681,IF(D681=D680,F680,IF($E$8="Acc Bi-Weekly",ROUND((-PMT(((1+D681/CP)^(CP/12))-1,(nper-A681+1)*12/26,J680))/2,2),IF($E$8="Acc Weekly",ROUND((-PMT(((1+D681/CP)^(CP/12))-1,(nper-A681+1)*12/52,J680))/4,2),ROUND(-PMT(((1+D681/CP)^(CP/periods_per_year))-1,nper-A681+1,J680),2)))))))</f>
        <v/>
      </c>
      <c r="G681" s="13" t="str">
        <f>IF(OR(A681="",A681&lt;$X$2),"",IF(J680&lt;=F681,0,IF(IF(AND(A681&gt;=$X$2,MOD(A681-$X$2,int)=0),$X$3,0)+F681&gt;=J680+E681,J680+E681-F681,IF(AND(A681&gt;=$X$2,MOD(A681-$X$2,int)=0),$X$3,0)+IF(IF(AND(A681&gt;=$X$2,MOD(A681-$X$2,int)=0),$X$3,0)+IF(MOD(A681-$X$6,periods_per_year)=0,$X$5,0)+F681&lt;J680+E681,IF(MOD(A681-$X$6,periods_per_year)=0,$X$5,0),J680+E681-IF(AND(A681&gt;=$X$2,MOD(A681-$X$2,int)=0),$X$3,0)-F681))))</f>
        <v/>
      </c>
      <c r="H681" s="14"/>
      <c r="I681" s="13" t="str">
        <f t="shared" si="76"/>
        <v/>
      </c>
      <c r="J681" s="13" t="str">
        <f t="shared" si="77"/>
        <v/>
      </c>
      <c r="M681" s="17" t="str">
        <f>IF(S680="","",IF(OR(M680&gt;=nper,ROUND(S680,2)&lt;=0),"",M680+1))</f>
        <v/>
      </c>
      <c r="N681" s="18" t="str">
        <f>IF(M681="","",IF(OR(periods_per_year=26,periods_per_year=52),IF(periods_per_year=26,IF(M681=1,fpdate,N680+14),IF(periods_per_year=52,IF(M681=1,fpdate,N680+7),"n/a")),IF(periods_per_year=24,DATE(YEAR(fpdate),MONTH(fpdate)+(M681-1)/2+IF(AND(DAY(fpdate)&gt;=15,MOD(M681,2)=0),1,0),IF(MOD(M681,2)=0,IF(DAY(fpdate)&gt;=15,DAY(fpdate)-14,DAY(fpdate)+14),DAY(fpdate))),IF(DAY(DATE(YEAR(fpdate),MONTH(fpdate)+M681-1,DAY(fpdate)))&lt;&gt;DAY(fpdate),DATE(YEAR(fpdate),MONTH(fpdate)+M681,0),DATE(YEAR(fpdate),MONTH(fpdate)+M681-1,DAY(fpdate))))))</f>
        <v/>
      </c>
      <c r="O681" s="19" t="str">
        <f>IF(M681="","",IF(variable,IF(M681&lt;MortgageCalculator!$I$18*periods_per_year,start_rate,IF(MortgageCalculator!$I$22&gt;=0,MIN(MortgageCalculator!$I$19,start_rate+MortgageCalculator!$I$22*ROUNDUP((M681-MortgageCalculator!$I$18*periods_per_year)/MortgageCalculator!$I$21,0)),MAX(MortgageCalculator!$I$20,start_rate+MortgageCalculator!$I$22*ROUNDUP((M681-MortgageCalculator!$I$18*periods_per_year)/MortgageCalculator!$I$21,0)))),start_rate))</f>
        <v/>
      </c>
      <c r="P681" s="20" t="str">
        <f>IF(M681="","",ROUND((((1+O681/CP)^(CP/periods_per_year))-1)*S680,2))</f>
        <v/>
      </c>
      <c r="Q681" s="20" t="str">
        <f>IF(M681="","",IF(M681=nper,S680+P681,MIN(S680+P681,IF(O681=O680,Q680,ROUND(-PMT(((1+O681/CP)^(CP/periods_per_year))-1,nper-M681+1,S680),2)))))</f>
        <v/>
      </c>
      <c r="R681" s="20" t="str">
        <f t="shared" si="78"/>
        <v/>
      </c>
      <c r="S681" s="20" t="str">
        <f t="shared" si="79"/>
        <v/>
      </c>
    </row>
    <row r="682" spans="1:19" x14ac:dyDescent="0.2">
      <c r="A682" s="10" t="str">
        <f t="shared" si="72"/>
        <v/>
      </c>
      <c r="B682" s="11" t="str">
        <f t="shared" si="73"/>
        <v/>
      </c>
      <c r="C682" s="15" t="str">
        <f t="shared" si="74"/>
        <v/>
      </c>
      <c r="D682" s="12" t="str">
        <f>IF(A682="","",IF(variable,IF(OR(A682=1,A682&lt;$I$18*periods_per_year),start_rate,MIN($I$19,IF(MOD(A682-1,$I$21)=0,MAX($I$20,D681+$I$22),D681))),start_rate))</f>
        <v/>
      </c>
      <c r="E682" s="13" t="str">
        <f t="shared" si="75"/>
        <v/>
      </c>
      <c r="F682" s="13" t="str">
        <f>IF(A682="","",IF(A682=nper,J681+E682,MIN(J681+E682,IF(D682=D681,F681,IF($E$8="Acc Bi-Weekly",ROUND((-PMT(((1+D682/CP)^(CP/12))-1,(nper-A682+1)*12/26,J681))/2,2),IF($E$8="Acc Weekly",ROUND((-PMT(((1+D682/CP)^(CP/12))-1,(nper-A682+1)*12/52,J681))/4,2),ROUND(-PMT(((1+D682/CP)^(CP/periods_per_year))-1,nper-A682+1,J681),2)))))))</f>
        <v/>
      </c>
      <c r="G682" s="13" t="str">
        <f>IF(OR(A682="",A682&lt;$X$2),"",IF(J681&lt;=F682,0,IF(IF(AND(A682&gt;=$X$2,MOD(A682-$X$2,int)=0),$X$3,0)+F682&gt;=J681+E682,J681+E682-F682,IF(AND(A682&gt;=$X$2,MOD(A682-$X$2,int)=0),$X$3,0)+IF(IF(AND(A682&gt;=$X$2,MOD(A682-$X$2,int)=0),$X$3,0)+IF(MOD(A682-$X$6,periods_per_year)=0,$X$5,0)+F682&lt;J681+E682,IF(MOD(A682-$X$6,periods_per_year)=0,$X$5,0),J681+E682-IF(AND(A682&gt;=$X$2,MOD(A682-$X$2,int)=0),$X$3,0)-F682))))</f>
        <v/>
      </c>
      <c r="H682" s="14"/>
      <c r="I682" s="13" t="str">
        <f t="shared" si="76"/>
        <v/>
      </c>
      <c r="J682" s="13" t="str">
        <f t="shared" si="77"/>
        <v/>
      </c>
      <c r="M682" s="17" t="str">
        <f>IF(S681="","",IF(OR(M681&gt;=nper,ROUND(S681,2)&lt;=0),"",M681+1))</f>
        <v/>
      </c>
      <c r="N682" s="18" t="str">
        <f>IF(M682="","",IF(OR(periods_per_year=26,periods_per_year=52),IF(periods_per_year=26,IF(M682=1,fpdate,N681+14),IF(periods_per_year=52,IF(M682=1,fpdate,N681+7),"n/a")),IF(periods_per_year=24,DATE(YEAR(fpdate),MONTH(fpdate)+(M682-1)/2+IF(AND(DAY(fpdate)&gt;=15,MOD(M682,2)=0),1,0),IF(MOD(M682,2)=0,IF(DAY(fpdate)&gt;=15,DAY(fpdate)-14,DAY(fpdate)+14),DAY(fpdate))),IF(DAY(DATE(YEAR(fpdate),MONTH(fpdate)+M682-1,DAY(fpdate)))&lt;&gt;DAY(fpdate),DATE(YEAR(fpdate),MONTH(fpdate)+M682,0),DATE(YEAR(fpdate),MONTH(fpdate)+M682-1,DAY(fpdate))))))</f>
        <v/>
      </c>
      <c r="O682" s="19" t="str">
        <f>IF(M682="","",IF(variable,IF(M682&lt;MortgageCalculator!$I$18*periods_per_year,start_rate,IF(MortgageCalculator!$I$22&gt;=0,MIN(MortgageCalculator!$I$19,start_rate+MortgageCalculator!$I$22*ROUNDUP((M682-MortgageCalculator!$I$18*periods_per_year)/MortgageCalculator!$I$21,0)),MAX(MortgageCalculator!$I$20,start_rate+MortgageCalculator!$I$22*ROUNDUP((M682-MortgageCalculator!$I$18*periods_per_year)/MortgageCalculator!$I$21,0)))),start_rate))</f>
        <v/>
      </c>
      <c r="P682" s="20" t="str">
        <f>IF(M682="","",ROUND((((1+O682/CP)^(CP/periods_per_year))-1)*S681,2))</f>
        <v/>
      </c>
      <c r="Q682" s="20" t="str">
        <f>IF(M682="","",IF(M682=nper,S681+P682,MIN(S681+P682,IF(O682=O681,Q681,ROUND(-PMT(((1+O682/CP)^(CP/periods_per_year))-1,nper-M682+1,S681),2)))))</f>
        <v/>
      </c>
      <c r="R682" s="20" t="str">
        <f t="shared" si="78"/>
        <v/>
      </c>
      <c r="S682" s="20" t="str">
        <f t="shared" si="79"/>
        <v/>
      </c>
    </row>
    <row r="683" spans="1:19" x14ac:dyDescent="0.2">
      <c r="A683" s="10" t="str">
        <f t="shared" si="72"/>
        <v/>
      </c>
      <c r="B683" s="11" t="str">
        <f t="shared" si="73"/>
        <v/>
      </c>
      <c r="C683" s="15" t="str">
        <f t="shared" si="74"/>
        <v/>
      </c>
      <c r="D683" s="12" t="str">
        <f>IF(A683="","",IF(variable,IF(OR(A683=1,A683&lt;$I$18*periods_per_year),start_rate,MIN($I$19,IF(MOD(A683-1,$I$21)=0,MAX($I$20,D682+$I$22),D682))),start_rate))</f>
        <v/>
      </c>
      <c r="E683" s="13" t="str">
        <f t="shared" si="75"/>
        <v/>
      </c>
      <c r="F683" s="13" t="str">
        <f>IF(A683="","",IF(A683=nper,J682+E683,MIN(J682+E683,IF(D683=D682,F682,IF($E$8="Acc Bi-Weekly",ROUND((-PMT(((1+D683/CP)^(CP/12))-1,(nper-A683+1)*12/26,J682))/2,2),IF($E$8="Acc Weekly",ROUND((-PMT(((1+D683/CP)^(CP/12))-1,(nper-A683+1)*12/52,J682))/4,2),ROUND(-PMT(((1+D683/CP)^(CP/periods_per_year))-1,nper-A683+1,J682),2)))))))</f>
        <v/>
      </c>
      <c r="G683" s="13" t="str">
        <f>IF(OR(A683="",A683&lt;$X$2),"",IF(J682&lt;=F683,0,IF(IF(AND(A683&gt;=$X$2,MOD(A683-$X$2,int)=0),$X$3,0)+F683&gt;=J682+E683,J682+E683-F683,IF(AND(A683&gt;=$X$2,MOD(A683-$X$2,int)=0),$X$3,0)+IF(IF(AND(A683&gt;=$X$2,MOD(A683-$X$2,int)=0),$X$3,0)+IF(MOD(A683-$X$6,periods_per_year)=0,$X$5,0)+F683&lt;J682+E683,IF(MOD(A683-$X$6,periods_per_year)=0,$X$5,0),J682+E683-IF(AND(A683&gt;=$X$2,MOD(A683-$X$2,int)=0),$X$3,0)-F683))))</f>
        <v/>
      </c>
      <c r="H683" s="14"/>
      <c r="I683" s="13" t="str">
        <f t="shared" si="76"/>
        <v/>
      </c>
      <c r="J683" s="13" t="str">
        <f t="shared" si="77"/>
        <v/>
      </c>
      <c r="M683" s="17" t="str">
        <f>IF(S682="","",IF(OR(M682&gt;=nper,ROUND(S682,2)&lt;=0),"",M682+1))</f>
        <v/>
      </c>
      <c r="N683" s="18" t="str">
        <f>IF(M683="","",IF(OR(periods_per_year=26,periods_per_year=52),IF(periods_per_year=26,IF(M683=1,fpdate,N682+14),IF(periods_per_year=52,IF(M683=1,fpdate,N682+7),"n/a")),IF(periods_per_year=24,DATE(YEAR(fpdate),MONTH(fpdate)+(M683-1)/2+IF(AND(DAY(fpdate)&gt;=15,MOD(M683,2)=0),1,0),IF(MOD(M683,2)=0,IF(DAY(fpdate)&gt;=15,DAY(fpdate)-14,DAY(fpdate)+14),DAY(fpdate))),IF(DAY(DATE(YEAR(fpdate),MONTH(fpdate)+M683-1,DAY(fpdate)))&lt;&gt;DAY(fpdate),DATE(YEAR(fpdate),MONTH(fpdate)+M683,0),DATE(YEAR(fpdate),MONTH(fpdate)+M683-1,DAY(fpdate))))))</f>
        <v/>
      </c>
      <c r="O683" s="19" t="str">
        <f>IF(M683="","",IF(variable,IF(M683&lt;MortgageCalculator!$I$18*periods_per_year,start_rate,IF(MortgageCalculator!$I$22&gt;=0,MIN(MortgageCalculator!$I$19,start_rate+MortgageCalculator!$I$22*ROUNDUP((M683-MortgageCalculator!$I$18*periods_per_year)/MortgageCalculator!$I$21,0)),MAX(MortgageCalculator!$I$20,start_rate+MortgageCalculator!$I$22*ROUNDUP((M683-MortgageCalculator!$I$18*periods_per_year)/MortgageCalculator!$I$21,0)))),start_rate))</f>
        <v/>
      </c>
      <c r="P683" s="20" t="str">
        <f>IF(M683="","",ROUND((((1+O683/CP)^(CP/periods_per_year))-1)*S682,2))</f>
        <v/>
      </c>
      <c r="Q683" s="20" t="str">
        <f>IF(M683="","",IF(M683=nper,S682+P683,MIN(S682+P683,IF(O683=O682,Q682,ROUND(-PMT(((1+O683/CP)^(CP/periods_per_year))-1,nper-M683+1,S682),2)))))</f>
        <v/>
      </c>
      <c r="R683" s="20" t="str">
        <f t="shared" si="78"/>
        <v/>
      </c>
      <c r="S683" s="20" t="str">
        <f t="shared" si="79"/>
        <v/>
      </c>
    </row>
    <row r="684" spans="1:19" x14ac:dyDescent="0.2">
      <c r="A684" s="10" t="str">
        <f t="shared" ref="A684:A747" si="80">IF(J683="","",IF(OR(A683&gt;=nper,ROUND(J683,2)&lt;=0),"",A683+1))</f>
        <v/>
      </c>
      <c r="B684" s="11" t="str">
        <f t="shared" ref="B684:B747" si="81">IF(A684="","",IF(OR(periods_per_year=26,periods_per_year=52),IF(periods_per_year=26,IF(A684=1,fpdate,B683+14),IF(periods_per_year=52,IF(A684=1,fpdate,B683+7),"n/a")),IF(periods_per_year=24,DATE(YEAR(fpdate),MONTH(fpdate)+(A684-1)/2+IF(AND(DAY(fpdate)&gt;=15,MOD(A684,2)=0),1,0),IF(MOD(A684,2)=0,IF(DAY(fpdate)&gt;=15,DAY(fpdate)-14,DAY(fpdate)+14),DAY(fpdate))),IF(DAY(DATE(YEAR(fpdate),MONTH(fpdate)+A684-1,DAY(fpdate)))&lt;&gt;DAY(fpdate),DATE(YEAR(fpdate),MONTH(fpdate)+A684,0),DATE(YEAR(fpdate),MONTH(fpdate)+A684-1,DAY(fpdate))))))</f>
        <v/>
      </c>
      <c r="C684" s="15" t="str">
        <f t="shared" ref="C684:C747" si="82">IF(A684="","",IF(MOD(A684,periods_per_year)=0,A684/periods_per_year,""))</f>
        <v/>
      </c>
      <c r="D684" s="12" t="str">
        <f>IF(A684="","",IF(variable,IF(OR(A684=1,A684&lt;$I$18*periods_per_year),start_rate,MIN($I$19,IF(MOD(A684-1,$I$21)=0,MAX($I$20,D683+$I$22),D683))),start_rate))</f>
        <v/>
      </c>
      <c r="E684" s="13" t="str">
        <f t="shared" ref="E684:E747" si="83">IF(A684="","",ROUND((((1+D684/CP)^(CP/periods_per_year))-1)*J683,2))</f>
        <v/>
      </c>
      <c r="F684" s="13" t="str">
        <f>IF(A684="","",IF(A684=nper,J683+E684,MIN(J683+E684,IF(D684=D683,F683,IF($E$8="Acc Bi-Weekly",ROUND((-PMT(((1+D684/CP)^(CP/12))-1,(nper-A684+1)*12/26,J683))/2,2),IF($E$8="Acc Weekly",ROUND((-PMT(((1+D684/CP)^(CP/12))-1,(nper-A684+1)*12/52,J683))/4,2),ROUND(-PMT(((1+D684/CP)^(CP/periods_per_year))-1,nper-A684+1,J683),2)))))))</f>
        <v/>
      </c>
      <c r="G684" s="13" t="str">
        <f>IF(OR(A684="",A684&lt;$X$2),"",IF(J683&lt;=F684,0,IF(IF(AND(A684&gt;=$X$2,MOD(A684-$X$2,int)=0),$X$3,0)+F684&gt;=J683+E684,J683+E684-F684,IF(AND(A684&gt;=$X$2,MOD(A684-$X$2,int)=0),$X$3,0)+IF(IF(AND(A684&gt;=$X$2,MOD(A684-$X$2,int)=0),$X$3,0)+IF(MOD(A684-$X$6,periods_per_year)=0,$X$5,0)+F684&lt;J683+E684,IF(MOD(A684-$X$6,periods_per_year)=0,$X$5,0),J683+E684-IF(AND(A684&gt;=$X$2,MOD(A684-$X$2,int)=0),$X$3,0)-F684))))</f>
        <v/>
      </c>
      <c r="H684" s="14"/>
      <c r="I684" s="13" t="str">
        <f t="shared" ref="I684:I747" si="84">IF(A684="","",F684-E684+H684+IF(G684="",0,G684))</f>
        <v/>
      </c>
      <c r="J684" s="13" t="str">
        <f t="shared" ref="J684:J747" si="85">IF(A684="","",J683-I684)</f>
        <v/>
      </c>
      <c r="M684" s="17" t="str">
        <f>IF(S683="","",IF(OR(M683&gt;=nper,ROUND(S683,2)&lt;=0),"",M683+1))</f>
        <v/>
      </c>
      <c r="N684" s="18" t="str">
        <f>IF(M684="","",IF(OR(periods_per_year=26,periods_per_year=52),IF(periods_per_year=26,IF(M684=1,fpdate,N683+14),IF(periods_per_year=52,IF(M684=1,fpdate,N683+7),"n/a")),IF(periods_per_year=24,DATE(YEAR(fpdate),MONTH(fpdate)+(M684-1)/2+IF(AND(DAY(fpdate)&gt;=15,MOD(M684,2)=0),1,0),IF(MOD(M684,2)=0,IF(DAY(fpdate)&gt;=15,DAY(fpdate)-14,DAY(fpdate)+14),DAY(fpdate))),IF(DAY(DATE(YEAR(fpdate),MONTH(fpdate)+M684-1,DAY(fpdate)))&lt;&gt;DAY(fpdate),DATE(YEAR(fpdate),MONTH(fpdate)+M684,0),DATE(YEAR(fpdate),MONTH(fpdate)+M684-1,DAY(fpdate))))))</f>
        <v/>
      </c>
      <c r="O684" s="19" t="str">
        <f>IF(M684="","",IF(variable,IF(M684&lt;MortgageCalculator!$I$18*periods_per_year,start_rate,IF(MortgageCalculator!$I$22&gt;=0,MIN(MortgageCalculator!$I$19,start_rate+MortgageCalculator!$I$22*ROUNDUP((M684-MortgageCalculator!$I$18*periods_per_year)/MortgageCalculator!$I$21,0)),MAX(MortgageCalculator!$I$20,start_rate+MortgageCalculator!$I$22*ROUNDUP((M684-MortgageCalculator!$I$18*periods_per_year)/MortgageCalculator!$I$21,0)))),start_rate))</f>
        <v/>
      </c>
      <c r="P684" s="20" t="str">
        <f>IF(M684="","",ROUND((((1+O684/CP)^(CP/periods_per_year))-1)*S683,2))</f>
        <v/>
      </c>
      <c r="Q684" s="20" t="str">
        <f>IF(M684="","",IF(M684=nper,S683+P684,MIN(S683+P684,IF(O684=O683,Q683,ROUND(-PMT(((1+O684/CP)^(CP/periods_per_year))-1,nper-M684+1,S683),2)))))</f>
        <v/>
      </c>
      <c r="R684" s="20" t="str">
        <f t="shared" ref="R684:R747" si="86">IF(M684="","",Q684-P684)</f>
        <v/>
      </c>
      <c r="S684" s="20" t="str">
        <f t="shared" ref="S684:S747" si="87">IF(M684="","",S683-R684)</f>
        <v/>
      </c>
    </row>
    <row r="685" spans="1:19" x14ac:dyDescent="0.2">
      <c r="A685" s="10" t="str">
        <f t="shared" si="80"/>
        <v/>
      </c>
      <c r="B685" s="11" t="str">
        <f t="shared" si="81"/>
        <v/>
      </c>
      <c r="C685" s="15" t="str">
        <f t="shared" si="82"/>
        <v/>
      </c>
      <c r="D685" s="12" t="str">
        <f>IF(A685="","",IF(variable,IF(OR(A685=1,A685&lt;$I$18*periods_per_year),start_rate,MIN($I$19,IF(MOD(A685-1,$I$21)=0,MAX($I$20,D684+$I$22),D684))),start_rate))</f>
        <v/>
      </c>
      <c r="E685" s="13" t="str">
        <f t="shared" si="83"/>
        <v/>
      </c>
      <c r="F685" s="13" t="str">
        <f>IF(A685="","",IF(A685=nper,J684+E685,MIN(J684+E685,IF(D685=D684,F684,IF($E$8="Acc Bi-Weekly",ROUND((-PMT(((1+D685/CP)^(CP/12))-1,(nper-A685+1)*12/26,J684))/2,2),IF($E$8="Acc Weekly",ROUND((-PMT(((1+D685/CP)^(CP/12))-1,(nper-A685+1)*12/52,J684))/4,2),ROUND(-PMT(((1+D685/CP)^(CP/periods_per_year))-1,nper-A685+1,J684),2)))))))</f>
        <v/>
      </c>
      <c r="G685" s="13" t="str">
        <f>IF(OR(A685="",A685&lt;$X$2),"",IF(J684&lt;=F685,0,IF(IF(AND(A685&gt;=$X$2,MOD(A685-$X$2,int)=0),$X$3,0)+F685&gt;=J684+E685,J684+E685-F685,IF(AND(A685&gt;=$X$2,MOD(A685-$X$2,int)=0),$X$3,0)+IF(IF(AND(A685&gt;=$X$2,MOD(A685-$X$2,int)=0),$X$3,0)+IF(MOD(A685-$X$6,periods_per_year)=0,$X$5,0)+F685&lt;J684+E685,IF(MOD(A685-$X$6,periods_per_year)=0,$X$5,0),J684+E685-IF(AND(A685&gt;=$X$2,MOD(A685-$X$2,int)=0),$X$3,0)-F685))))</f>
        <v/>
      </c>
      <c r="H685" s="14"/>
      <c r="I685" s="13" t="str">
        <f t="shared" si="84"/>
        <v/>
      </c>
      <c r="J685" s="13" t="str">
        <f t="shared" si="85"/>
        <v/>
      </c>
      <c r="M685" s="17" t="str">
        <f>IF(S684="","",IF(OR(M684&gt;=nper,ROUND(S684,2)&lt;=0),"",M684+1))</f>
        <v/>
      </c>
      <c r="N685" s="18" t="str">
        <f>IF(M685="","",IF(OR(periods_per_year=26,periods_per_year=52),IF(periods_per_year=26,IF(M685=1,fpdate,N684+14),IF(periods_per_year=52,IF(M685=1,fpdate,N684+7),"n/a")),IF(periods_per_year=24,DATE(YEAR(fpdate),MONTH(fpdate)+(M685-1)/2+IF(AND(DAY(fpdate)&gt;=15,MOD(M685,2)=0),1,0),IF(MOD(M685,2)=0,IF(DAY(fpdate)&gt;=15,DAY(fpdate)-14,DAY(fpdate)+14),DAY(fpdate))),IF(DAY(DATE(YEAR(fpdate),MONTH(fpdate)+M685-1,DAY(fpdate)))&lt;&gt;DAY(fpdate),DATE(YEAR(fpdate),MONTH(fpdate)+M685,0),DATE(YEAR(fpdate),MONTH(fpdate)+M685-1,DAY(fpdate))))))</f>
        <v/>
      </c>
      <c r="O685" s="19" t="str">
        <f>IF(M685="","",IF(variable,IF(M685&lt;MortgageCalculator!$I$18*periods_per_year,start_rate,IF(MortgageCalculator!$I$22&gt;=0,MIN(MortgageCalculator!$I$19,start_rate+MortgageCalculator!$I$22*ROUNDUP((M685-MortgageCalculator!$I$18*periods_per_year)/MortgageCalculator!$I$21,0)),MAX(MortgageCalculator!$I$20,start_rate+MortgageCalculator!$I$22*ROUNDUP((M685-MortgageCalculator!$I$18*periods_per_year)/MortgageCalculator!$I$21,0)))),start_rate))</f>
        <v/>
      </c>
      <c r="P685" s="20" t="str">
        <f>IF(M685="","",ROUND((((1+O685/CP)^(CP/periods_per_year))-1)*S684,2))</f>
        <v/>
      </c>
      <c r="Q685" s="20" t="str">
        <f>IF(M685="","",IF(M685=nper,S684+P685,MIN(S684+P685,IF(O685=O684,Q684,ROUND(-PMT(((1+O685/CP)^(CP/periods_per_year))-1,nper-M685+1,S684),2)))))</f>
        <v/>
      </c>
      <c r="R685" s="20" t="str">
        <f t="shared" si="86"/>
        <v/>
      </c>
      <c r="S685" s="20" t="str">
        <f t="shared" si="87"/>
        <v/>
      </c>
    </row>
    <row r="686" spans="1:19" x14ac:dyDescent="0.2">
      <c r="A686" s="10" t="str">
        <f t="shared" si="80"/>
        <v/>
      </c>
      <c r="B686" s="11" t="str">
        <f t="shared" si="81"/>
        <v/>
      </c>
      <c r="C686" s="15" t="str">
        <f t="shared" si="82"/>
        <v/>
      </c>
      <c r="D686" s="12" t="str">
        <f>IF(A686="","",IF(variable,IF(OR(A686=1,A686&lt;$I$18*periods_per_year),start_rate,MIN($I$19,IF(MOD(A686-1,$I$21)=0,MAX($I$20,D685+$I$22),D685))),start_rate))</f>
        <v/>
      </c>
      <c r="E686" s="13" t="str">
        <f t="shared" si="83"/>
        <v/>
      </c>
      <c r="F686" s="13" t="str">
        <f>IF(A686="","",IF(A686=nper,J685+E686,MIN(J685+E686,IF(D686=D685,F685,IF($E$8="Acc Bi-Weekly",ROUND((-PMT(((1+D686/CP)^(CP/12))-1,(nper-A686+1)*12/26,J685))/2,2),IF($E$8="Acc Weekly",ROUND((-PMT(((1+D686/CP)^(CP/12))-1,(nper-A686+1)*12/52,J685))/4,2),ROUND(-PMT(((1+D686/CP)^(CP/periods_per_year))-1,nper-A686+1,J685),2)))))))</f>
        <v/>
      </c>
      <c r="G686" s="13" t="str">
        <f>IF(OR(A686="",A686&lt;$X$2),"",IF(J685&lt;=F686,0,IF(IF(AND(A686&gt;=$X$2,MOD(A686-$X$2,int)=0),$X$3,0)+F686&gt;=J685+E686,J685+E686-F686,IF(AND(A686&gt;=$X$2,MOD(A686-$X$2,int)=0),$X$3,0)+IF(IF(AND(A686&gt;=$X$2,MOD(A686-$X$2,int)=0),$X$3,0)+IF(MOD(A686-$X$6,periods_per_year)=0,$X$5,0)+F686&lt;J685+E686,IF(MOD(A686-$X$6,periods_per_year)=0,$X$5,0),J685+E686-IF(AND(A686&gt;=$X$2,MOD(A686-$X$2,int)=0),$X$3,0)-F686))))</f>
        <v/>
      </c>
      <c r="H686" s="14"/>
      <c r="I686" s="13" t="str">
        <f t="shared" si="84"/>
        <v/>
      </c>
      <c r="J686" s="13" t="str">
        <f t="shared" si="85"/>
        <v/>
      </c>
      <c r="M686" s="17" t="str">
        <f>IF(S685="","",IF(OR(M685&gt;=nper,ROUND(S685,2)&lt;=0),"",M685+1))</f>
        <v/>
      </c>
      <c r="N686" s="18" t="str">
        <f>IF(M686="","",IF(OR(periods_per_year=26,periods_per_year=52),IF(periods_per_year=26,IF(M686=1,fpdate,N685+14),IF(periods_per_year=52,IF(M686=1,fpdate,N685+7),"n/a")),IF(periods_per_year=24,DATE(YEAR(fpdate),MONTH(fpdate)+(M686-1)/2+IF(AND(DAY(fpdate)&gt;=15,MOD(M686,2)=0),1,0),IF(MOD(M686,2)=0,IF(DAY(fpdate)&gt;=15,DAY(fpdate)-14,DAY(fpdate)+14),DAY(fpdate))),IF(DAY(DATE(YEAR(fpdate),MONTH(fpdate)+M686-1,DAY(fpdate)))&lt;&gt;DAY(fpdate),DATE(YEAR(fpdate),MONTH(fpdate)+M686,0),DATE(YEAR(fpdate),MONTH(fpdate)+M686-1,DAY(fpdate))))))</f>
        <v/>
      </c>
      <c r="O686" s="19" t="str">
        <f>IF(M686="","",IF(variable,IF(M686&lt;MortgageCalculator!$I$18*periods_per_year,start_rate,IF(MortgageCalculator!$I$22&gt;=0,MIN(MortgageCalculator!$I$19,start_rate+MortgageCalculator!$I$22*ROUNDUP((M686-MortgageCalculator!$I$18*periods_per_year)/MortgageCalculator!$I$21,0)),MAX(MortgageCalculator!$I$20,start_rate+MortgageCalculator!$I$22*ROUNDUP((M686-MortgageCalculator!$I$18*periods_per_year)/MortgageCalculator!$I$21,0)))),start_rate))</f>
        <v/>
      </c>
      <c r="P686" s="20" t="str">
        <f>IF(M686="","",ROUND((((1+O686/CP)^(CP/periods_per_year))-1)*S685,2))</f>
        <v/>
      </c>
      <c r="Q686" s="20" t="str">
        <f>IF(M686="","",IF(M686=nper,S685+P686,MIN(S685+P686,IF(O686=O685,Q685,ROUND(-PMT(((1+O686/CP)^(CP/periods_per_year))-1,nper-M686+1,S685),2)))))</f>
        <v/>
      </c>
      <c r="R686" s="20" t="str">
        <f t="shared" si="86"/>
        <v/>
      </c>
      <c r="S686" s="20" t="str">
        <f t="shared" si="87"/>
        <v/>
      </c>
    </row>
    <row r="687" spans="1:19" x14ac:dyDescent="0.2">
      <c r="A687" s="10" t="str">
        <f t="shared" si="80"/>
        <v/>
      </c>
      <c r="B687" s="11" t="str">
        <f t="shared" si="81"/>
        <v/>
      </c>
      <c r="C687" s="15" t="str">
        <f t="shared" si="82"/>
        <v/>
      </c>
      <c r="D687" s="12" t="str">
        <f>IF(A687="","",IF(variable,IF(OR(A687=1,A687&lt;$I$18*periods_per_year),start_rate,MIN($I$19,IF(MOD(A687-1,$I$21)=0,MAX($I$20,D686+$I$22),D686))),start_rate))</f>
        <v/>
      </c>
      <c r="E687" s="13" t="str">
        <f t="shared" si="83"/>
        <v/>
      </c>
      <c r="F687" s="13" t="str">
        <f>IF(A687="","",IF(A687=nper,J686+E687,MIN(J686+E687,IF(D687=D686,F686,IF($E$8="Acc Bi-Weekly",ROUND((-PMT(((1+D687/CP)^(CP/12))-1,(nper-A687+1)*12/26,J686))/2,2),IF($E$8="Acc Weekly",ROUND((-PMT(((1+D687/CP)^(CP/12))-1,(nper-A687+1)*12/52,J686))/4,2),ROUND(-PMT(((1+D687/CP)^(CP/periods_per_year))-1,nper-A687+1,J686),2)))))))</f>
        <v/>
      </c>
      <c r="G687" s="13" t="str">
        <f>IF(OR(A687="",A687&lt;$X$2),"",IF(J686&lt;=F687,0,IF(IF(AND(A687&gt;=$X$2,MOD(A687-$X$2,int)=0),$X$3,0)+F687&gt;=J686+E687,J686+E687-F687,IF(AND(A687&gt;=$X$2,MOD(A687-$X$2,int)=0),$X$3,0)+IF(IF(AND(A687&gt;=$X$2,MOD(A687-$X$2,int)=0),$X$3,0)+IF(MOD(A687-$X$6,periods_per_year)=0,$X$5,0)+F687&lt;J686+E687,IF(MOD(A687-$X$6,periods_per_year)=0,$X$5,0),J686+E687-IF(AND(A687&gt;=$X$2,MOD(A687-$X$2,int)=0),$X$3,0)-F687))))</f>
        <v/>
      </c>
      <c r="H687" s="14"/>
      <c r="I687" s="13" t="str">
        <f t="shared" si="84"/>
        <v/>
      </c>
      <c r="J687" s="13" t="str">
        <f t="shared" si="85"/>
        <v/>
      </c>
      <c r="M687" s="17" t="str">
        <f>IF(S686="","",IF(OR(M686&gt;=nper,ROUND(S686,2)&lt;=0),"",M686+1))</f>
        <v/>
      </c>
      <c r="N687" s="18" t="str">
        <f>IF(M687="","",IF(OR(periods_per_year=26,periods_per_year=52),IF(periods_per_year=26,IF(M687=1,fpdate,N686+14),IF(periods_per_year=52,IF(M687=1,fpdate,N686+7),"n/a")),IF(periods_per_year=24,DATE(YEAR(fpdate),MONTH(fpdate)+(M687-1)/2+IF(AND(DAY(fpdate)&gt;=15,MOD(M687,2)=0),1,0),IF(MOD(M687,2)=0,IF(DAY(fpdate)&gt;=15,DAY(fpdate)-14,DAY(fpdate)+14),DAY(fpdate))),IF(DAY(DATE(YEAR(fpdate),MONTH(fpdate)+M687-1,DAY(fpdate)))&lt;&gt;DAY(fpdate),DATE(YEAR(fpdate),MONTH(fpdate)+M687,0),DATE(YEAR(fpdate),MONTH(fpdate)+M687-1,DAY(fpdate))))))</f>
        <v/>
      </c>
      <c r="O687" s="19" t="str">
        <f>IF(M687="","",IF(variable,IF(M687&lt;MortgageCalculator!$I$18*periods_per_year,start_rate,IF(MortgageCalculator!$I$22&gt;=0,MIN(MortgageCalculator!$I$19,start_rate+MortgageCalculator!$I$22*ROUNDUP((M687-MortgageCalculator!$I$18*periods_per_year)/MortgageCalculator!$I$21,0)),MAX(MortgageCalculator!$I$20,start_rate+MortgageCalculator!$I$22*ROUNDUP((M687-MortgageCalculator!$I$18*periods_per_year)/MortgageCalculator!$I$21,0)))),start_rate))</f>
        <v/>
      </c>
      <c r="P687" s="20" t="str">
        <f>IF(M687="","",ROUND((((1+O687/CP)^(CP/periods_per_year))-1)*S686,2))</f>
        <v/>
      </c>
      <c r="Q687" s="20" t="str">
        <f>IF(M687="","",IF(M687=nper,S686+P687,MIN(S686+P687,IF(O687=O686,Q686,ROUND(-PMT(((1+O687/CP)^(CP/periods_per_year))-1,nper-M687+1,S686),2)))))</f>
        <v/>
      </c>
      <c r="R687" s="20" t="str">
        <f t="shared" si="86"/>
        <v/>
      </c>
      <c r="S687" s="20" t="str">
        <f t="shared" si="87"/>
        <v/>
      </c>
    </row>
    <row r="688" spans="1:19" x14ac:dyDescent="0.2">
      <c r="A688" s="10" t="str">
        <f t="shared" si="80"/>
        <v/>
      </c>
      <c r="B688" s="11" t="str">
        <f t="shared" si="81"/>
        <v/>
      </c>
      <c r="C688" s="15" t="str">
        <f t="shared" si="82"/>
        <v/>
      </c>
      <c r="D688" s="12" t="str">
        <f>IF(A688="","",IF(variable,IF(OR(A688=1,A688&lt;$I$18*periods_per_year),start_rate,MIN($I$19,IF(MOD(A688-1,$I$21)=0,MAX($I$20,D687+$I$22),D687))),start_rate))</f>
        <v/>
      </c>
      <c r="E688" s="13" t="str">
        <f t="shared" si="83"/>
        <v/>
      </c>
      <c r="F688" s="13" t="str">
        <f>IF(A688="","",IF(A688=nper,J687+E688,MIN(J687+E688,IF(D688=D687,F687,IF($E$8="Acc Bi-Weekly",ROUND((-PMT(((1+D688/CP)^(CP/12))-1,(nper-A688+1)*12/26,J687))/2,2),IF($E$8="Acc Weekly",ROUND((-PMT(((1+D688/CP)^(CP/12))-1,(nper-A688+1)*12/52,J687))/4,2),ROUND(-PMT(((1+D688/CP)^(CP/periods_per_year))-1,nper-A688+1,J687),2)))))))</f>
        <v/>
      </c>
      <c r="G688" s="13" t="str">
        <f>IF(OR(A688="",A688&lt;$X$2),"",IF(J687&lt;=F688,0,IF(IF(AND(A688&gt;=$X$2,MOD(A688-$X$2,int)=0),$X$3,0)+F688&gt;=J687+E688,J687+E688-F688,IF(AND(A688&gt;=$X$2,MOD(A688-$X$2,int)=0),$X$3,0)+IF(IF(AND(A688&gt;=$X$2,MOD(A688-$X$2,int)=0),$X$3,0)+IF(MOD(A688-$X$6,periods_per_year)=0,$X$5,0)+F688&lt;J687+E688,IF(MOD(A688-$X$6,periods_per_year)=0,$X$5,0),J687+E688-IF(AND(A688&gt;=$X$2,MOD(A688-$X$2,int)=0),$X$3,0)-F688))))</f>
        <v/>
      </c>
      <c r="H688" s="14"/>
      <c r="I688" s="13" t="str">
        <f t="shared" si="84"/>
        <v/>
      </c>
      <c r="J688" s="13" t="str">
        <f t="shared" si="85"/>
        <v/>
      </c>
      <c r="M688" s="17" t="str">
        <f>IF(S687="","",IF(OR(M687&gt;=nper,ROUND(S687,2)&lt;=0),"",M687+1))</f>
        <v/>
      </c>
      <c r="N688" s="18" t="str">
        <f>IF(M688="","",IF(OR(periods_per_year=26,periods_per_year=52),IF(periods_per_year=26,IF(M688=1,fpdate,N687+14),IF(periods_per_year=52,IF(M688=1,fpdate,N687+7),"n/a")),IF(periods_per_year=24,DATE(YEAR(fpdate),MONTH(fpdate)+(M688-1)/2+IF(AND(DAY(fpdate)&gt;=15,MOD(M688,2)=0),1,0),IF(MOD(M688,2)=0,IF(DAY(fpdate)&gt;=15,DAY(fpdate)-14,DAY(fpdate)+14),DAY(fpdate))),IF(DAY(DATE(YEAR(fpdate),MONTH(fpdate)+M688-1,DAY(fpdate)))&lt;&gt;DAY(fpdate),DATE(YEAR(fpdate),MONTH(fpdate)+M688,0),DATE(YEAR(fpdate),MONTH(fpdate)+M688-1,DAY(fpdate))))))</f>
        <v/>
      </c>
      <c r="O688" s="19" t="str">
        <f>IF(M688="","",IF(variable,IF(M688&lt;MortgageCalculator!$I$18*periods_per_year,start_rate,IF(MortgageCalculator!$I$22&gt;=0,MIN(MortgageCalculator!$I$19,start_rate+MortgageCalculator!$I$22*ROUNDUP((M688-MortgageCalculator!$I$18*periods_per_year)/MortgageCalculator!$I$21,0)),MAX(MortgageCalculator!$I$20,start_rate+MortgageCalculator!$I$22*ROUNDUP((M688-MortgageCalculator!$I$18*periods_per_year)/MortgageCalculator!$I$21,0)))),start_rate))</f>
        <v/>
      </c>
      <c r="P688" s="20" t="str">
        <f>IF(M688="","",ROUND((((1+O688/CP)^(CP/periods_per_year))-1)*S687,2))</f>
        <v/>
      </c>
      <c r="Q688" s="20" t="str">
        <f>IF(M688="","",IF(M688=nper,S687+P688,MIN(S687+P688,IF(O688=O687,Q687,ROUND(-PMT(((1+O688/CP)^(CP/periods_per_year))-1,nper-M688+1,S687),2)))))</f>
        <v/>
      </c>
      <c r="R688" s="20" t="str">
        <f t="shared" si="86"/>
        <v/>
      </c>
      <c r="S688" s="20" t="str">
        <f t="shared" si="87"/>
        <v/>
      </c>
    </row>
    <row r="689" spans="1:19" x14ac:dyDescent="0.2">
      <c r="A689" s="10" t="str">
        <f t="shared" si="80"/>
        <v/>
      </c>
      <c r="B689" s="11" t="str">
        <f t="shared" si="81"/>
        <v/>
      </c>
      <c r="C689" s="15" t="str">
        <f t="shared" si="82"/>
        <v/>
      </c>
      <c r="D689" s="12" t="str">
        <f>IF(A689="","",IF(variable,IF(OR(A689=1,A689&lt;$I$18*periods_per_year),start_rate,MIN($I$19,IF(MOD(A689-1,$I$21)=0,MAX($I$20,D688+$I$22),D688))),start_rate))</f>
        <v/>
      </c>
      <c r="E689" s="13" t="str">
        <f t="shared" si="83"/>
        <v/>
      </c>
      <c r="F689" s="13" t="str">
        <f>IF(A689="","",IF(A689=nper,J688+E689,MIN(J688+E689,IF(D689=D688,F688,IF($E$8="Acc Bi-Weekly",ROUND((-PMT(((1+D689/CP)^(CP/12))-1,(nper-A689+1)*12/26,J688))/2,2),IF($E$8="Acc Weekly",ROUND((-PMT(((1+D689/CP)^(CP/12))-1,(nper-A689+1)*12/52,J688))/4,2),ROUND(-PMT(((1+D689/CP)^(CP/periods_per_year))-1,nper-A689+1,J688),2)))))))</f>
        <v/>
      </c>
      <c r="G689" s="13" t="str">
        <f>IF(OR(A689="",A689&lt;$X$2),"",IF(J688&lt;=F689,0,IF(IF(AND(A689&gt;=$X$2,MOD(A689-$X$2,int)=0),$X$3,0)+F689&gt;=J688+E689,J688+E689-F689,IF(AND(A689&gt;=$X$2,MOD(A689-$X$2,int)=0),$X$3,0)+IF(IF(AND(A689&gt;=$X$2,MOD(A689-$X$2,int)=0),$X$3,0)+IF(MOD(A689-$X$6,periods_per_year)=0,$X$5,0)+F689&lt;J688+E689,IF(MOD(A689-$X$6,periods_per_year)=0,$X$5,0),J688+E689-IF(AND(A689&gt;=$X$2,MOD(A689-$X$2,int)=0),$X$3,0)-F689))))</f>
        <v/>
      </c>
      <c r="H689" s="14"/>
      <c r="I689" s="13" t="str">
        <f t="shared" si="84"/>
        <v/>
      </c>
      <c r="J689" s="13" t="str">
        <f t="shared" si="85"/>
        <v/>
      </c>
      <c r="M689" s="17" t="str">
        <f>IF(S688="","",IF(OR(M688&gt;=nper,ROUND(S688,2)&lt;=0),"",M688+1))</f>
        <v/>
      </c>
      <c r="N689" s="18" t="str">
        <f>IF(M689="","",IF(OR(periods_per_year=26,periods_per_year=52),IF(periods_per_year=26,IF(M689=1,fpdate,N688+14),IF(periods_per_year=52,IF(M689=1,fpdate,N688+7),"n/a")),IF(periods_per_year=24,DATE(YEAR(fpdate),MONTH(fpdate)+(M689-1)/2+IF(AND(DAY(fpdate)&gt;=15,MOD(M689,2)=0),1,0),IF(MOD(M689,2)=0,IF(DAY(fpdate)&gt;=15,DAY(fpdate)-14,DAY(fpdate)+14),DAY(fpdate))),IF(DAY(DATE(YEAR(fpdate),MONTH(fpdate)+M689-1,DAY(fpdate)))&lt;&gt;DAY(fpdate),DATE(YEAR(fpdate),MONTH(fpdate)+M689,0),DATE(YEAR(fpdate),MONTH(fpdate)+M689-1,DAY(fpdate))))))</f>
        <v/>
      </c>
      <c r="O689" s="19" t="str">
        <f>IF(M689="","",IF(variable,IF(M689&lt;MortgageCalculator!$I$18*periods_per_year,start_rate,IF(MortgageCalculator!$I$22&gt;=0,MIN(MortgageCalculator!$I$19,start_rate+MortgageCalculator!$I$22*ROUNDUP((M689-MortgageCalculator!$I$18*periods_per_year)/MortgageCalculator!$I$21,0)),MAX(MortgageCalculator!$I$20,start_rate+MortgageCalculator!$I$22*ROUNDUP((M689-MortgageCalculator!$I$18*periods_per_year)/MortgageCalculator!$I$21,0)))),start_rate))</f>
        <v/>
      </c>
      <c r="P689" s="20" t="str">
        <f>IF(M689="","",ROUND((((1+O689/CP)^(CP/periods_per_year))-1)*S688,2))</f>
        <v/>
      </c>
      <c r="Q689" s="20" t="str">
        <f>IF(M689="","",IF(M689=nper,S688+P689,MIN(S688+P689,IF(O689=O688,Q688,ROUND(-PMT(((1+O689/CP)^(CP/periods_per_year))-1,nper-M689+1,S688),2)))))</f>
        <v/>
      </c>
      <c r="R689" s="20" t="str">
        <f t="shared" si="86"/>
        <v/>
      </c>
      <c r="S689" s="20" t="str">
        <f t="shared" si="87"/>
        <v/>
      </c>
    </row>
    <row r="690" spans="1:19" x14ac:dyDescent="0.2">
      <c r="A690" s="10" t="str">
        <f t="shared" si="80"/>
        <v/>
      </c>
      <c r="B690" s="11" t="str">
        <f t="shared" si="81"/>
        <v/>
      </c>
      <c r="C690" s="15" t="str">
        <f t="shared" si="82"/>
        <v/>
      </c>
      <c r="D690" s="12" t="str">
        <f>IF(A690="","",IF(variable,IF(OR(A690=1,A690&lt;$I$18*periods_per_year),start_rate,MIN($I$19,IF(MOD(A690-1,$I$21)=0,MAX($I$20,D689+$I$22),D689))),start_rate))</f>
        <v/>
      </c>
      <c r="E690" s="13" t="str">
        <f t="shared" si="83"/>
        <v/>
      </c>
      <c r="F690" s="13" t="str">
        <f>IF(A690="","",IF(A690=nper,J689+E690,MIN(J689+E690,IF(D690=D689,F689,IF($E$8="Acc Bi-Weekly",ROUND((-PMT(((1+D690/CP)^(CP/12))-1,(nper-A690+1)*12/26,J689))/2,2),IF($E$8="Acc Weekly",ROUND((-PMT(((1+D690/CP)^(CP/12))-1,(nper-A690+1)*12/52,J689))/4,2),ROUND(-PMT(((1+D690/CP)^(CP/periods_per_year))-1,nper-A690+1,J689),2)))))))</f>
        <v/>
      </c>
      <c r="G690" s="13" t="str">
        <f>IF(OR(A690="",A690&lt;$X$2),"",IF(J689&lt;=F690,0,IF(IF(AND(A690&gt;=$X$2,MOD(A690-$X$2,int)=0),$X$3,0)+F690&gt;=J689+E690,J689+E690-F690,IF(AND(A690&gt;=$X$2,MOD(A690-$X$2,int)=0),$X$3,0)+IF(IF(AND(A690&gt;=$X$2,MOD(A690-$X$2,int)=0),$X$3,0)+IF(MOD(A690-$X$6,periods_per_year)=0,$X$5,0)+F690&lt;J689+E690,IF(MOD(A690-$X$6,periods_per_year)=0,$X$5,0),J689+E690-IF(AND(A690&gt;=$X$2,MOD(A690-$X$2,int)=0),$X$3,0)-F690))))</f>
        <v/>
      </c>
      <c r="H690" s="14"/>
      <c r="I690" s="13" t="str">
        <f t="shared" si="84"/>
        <v/>
      </c>
      <c r="J690" s="13" t="str">
        <f t="shared" si="85"/>
        <v/>
      </c>
      <c r="M690" s="17" t="str">
        <f>IF(S689="","",IF(OR(M689&gt;=nper,ROUND(S689,2)&lt;=0),"",M689+1))</f>
        <v/>
      </c>
      <c r="N690" s="18" t="str">
        <f>IF(M690="","",IF(OR(periods_per_year=26,periods_per_year=52),IF(periods_per_year=26,IF(M690=1,fpdate,N689+14),IF(periods_per_year=52,IF(M690=1,fpdate,N689+7),"n/a")),IF(periods_per_year=24,DATE(YEAR(fpdate),MONTH(fpdate)+(M690-1)/2+IF(AND(DAY(fpdate)&gt;=15,MOD(M690,2)=0),1,0),IF(MOD(M690,2)=0,IF(DAY(fpdate)&gt;=15,DAY(fpdate)-14,DAY(fpdate)+14),DAY(fpdate))),IF(DAY(DATE(YEAR(fpdate),MONTH(fpdate)+M690-1,DAY(fpdate)))&lt;&gt;DAY(fpdate),DATE(YEAR(fpdate),MONTH(fpdate)+M690,0),DATE(YEAR(fpdate),MONTH(fpdate)+M690-1,DAY(fpdate))))))</f>
        <v/>
      </c>
      <c r="O690" s="19" t="str">
        <f>IF(M690="","",IF(variable,IF(M690&lt;MortgageCalculator!$I$18*periods_per_year,start_rate,IF(MortgageCalculator!$I$22&gt;=0,MIN(MortgageCalculator!$I$19,start_rate+MortgageCalculator!$I$22*ROUNDUP((M690-MortgageCalculator!$I$18*periods_per_year)/MortgageCalculator!$I$21,0)),MAX(MortgageCalculator!$I$20,start_rate+MortgageCalculator!$I$22*ROUNDUP((M690-MortgageCalculator!$I$18*periods_per_year)/MortgageCalculator!$I$21,0)))),start_rate))</f>
        <v/>
      </c>
      <c r="P690" s="20" t="str">
        <f>IF(M690="","",ROUND((((1+O690/CP)^(CP/periods_per_year))-1)*S689,2))</f>
        <v/>
      </c>
      <c r="Q690" s="20" t="str">
        <f>IF(M690="","",IF(M690=nper,S689+P690,MIN(S689+P690,IF(O690=O689,Q689,ROUND(-PMT(((1+O690/CP)^(CP/periods_per_year))-1,nper-M690+1,S689),2)))))</f>
        <v/>
      </c>
      <c r="R690" s="20" t="str">
        <f t="shared" si="86"/>
        <v/>
      </c>
      <c r="S690" s="20" t="str">
        <f t="shared" si="87"/>
        <v/>
      </c>
    </row>
    <row r="691" spans="1:19" x14ac:dyDescent="0.2">
      <c r="A691" s="10" t="str">
        <f t="shared" si="80"/>
        <v/>
      </c>
      <c r="B691" s="11" t="str">
        <f t="shared" si="81"/>
        <v/>
      </c>
      <c r="C691" s="15" t="str">
        <f t="shared" si="82"/>
        <v/>
      </c>
      <c r="D691" s="12" t="str">
        <f>IF(A691="","",IF(variable,IF(OR(A691=1,A691&lt;$I$18*periods_per_year),start_rate,MIN($I$19,IF(MOD(A691-1,$I$21)=0,MAX($I$20,D690+$I$22),D690))),start_rate))</f>
        <v/>
      </c>
      <c r="E691" s="13" t="str">
        <f t="shared" si="83"/>
        <v/>
      </c>
      <c r="F691" s="13" t="str">
        <f>IF(A691="","",IF(A691=nper,J690+E691,MIN(J690+E691,IF(D691=D690,F690,IF($E$8="Acc Bi-Weekly",ROUND((-PMT(((1+D691/CP)^(CP/12))-1,(nper-A691+1)*12/26,J690))/2,2),IF($E$8="Acc Weekly",ROUND((-PMT(((1+D691/CP)^(CP/12))-1,(nper-A691+1)*12/52,J690))/4,2),ROUND(-PMT(((1+D691/CP)^(CP/periods_per_year))-1,nper-A691+1,J690),2)))))))</f>
        <v/>
      </c>
      <c r="G691" s="13" t="str">
        <f>IF(OR(A691="",A691&lt;$X$2),"",IF(J690&lt;=F691,0,IF(IF(AND(A691&gt;=$X$2,MOD(A691-$X$2,int)=0),$X$3,0)+F691&gt;=J690+E691,J690+E691-F691,IF(AND(A691&gt;=$X$2,MOD(A691-$X$2,int)=0),$X$3,0)+IF(IF(AND(A691&gt;=$X$2,MOD(A691-$X$2,int)=0),$X$3,0)+IF(MOD(A691-$X$6,periods_per_year)=0,$X$5,0)+F691&lt;J690+E691,IF(MOD(A691-$X$6,periods_per_year)=0,$X$5,0),J690+E691-IF(AND(A691&gt;=$X$2,MOD(A691-$X$2,int)=0),$X$3,0)-F691))))</f>
        <v/>
      </c>
      <c r="H691" s="14"/>
      <c r="I691" s="13" t="str">
        <f t="shared" si="84"/>
        <v/>
      </c>
      <c r="J691" s="13" t="str">
        <f t="shared" si="85"/>
        <v/>
      </c>
      <c r="M691" s="17" t="str">
        <f>IF(S690="","",IF(OR(M690&gt;=nper,ROUND(S690,2)&lt;=0),"",M690+1))</f>
        <v/>
      </c>
      <c r="N691" s="18" t="str">
        <f>IF(M691="","",IF(OR(periods_per_year=26,periods_per_year=52),IF(periods_per_year=26,IF(M691=1,fpdate,N690+14),IF(periods_per_year=52,IF(M691=1,fpdate,N690+7),"n/a")),IF(periods_per_year=24,DATE(YEAR(fpdate),MONTH(fpdate)+(M691-1)/2+IF(AND(DAY(fpdate)&gt;=15,MOD(M691,2)=0),1,0),IF(MOD(M691,2)=0,IF(DAY(fpdate)&gt;=15,DAY(fpdate)-14,DAY(fpdate)+14),DAY(fpdate))),IF(DAY(DATE(YEAR(fpdate),MONTH(fpdate)+M691-1,DAY(fpdate)))&lt;&gt;DAY(fpdate),DATE(YEAR(fpdate),MONTH(fpdate)+M691,0),DATE(YEAR(fpdate),MONTH(fpdate)+M691-1,DAY(fpdate))))))</f>
        <v/>
      </c>
      <c r="O691" s="19" t="str">
        <f>IF(M691="","",IF(variable,IF(M691&lt;MortgageCalculator!$I$18*periods_per_year,start_rate,IF(MortgageCalculator!$I$22&gt;=0,MIN(MortgageCalculator!$I$19,start_rate+MortgageCalculator!$I$22*ROUNDUP((M691-MortgageCalculator!$I$18*periods_per_year)/MortgageCalculator!$I$21,0)),MAX(MortgageCalculator!$I$20,start_rate+MortgageCalculator!$I$22*ROUNDUP((M691-MortgageCalculator!$I$18*periods_per_year)/MortgageCalculator!$I$21,0)))),start_rate))</f>
        <v/>
      </c>
      <c r="P691" s="20" t="str">
        <f>IF(M691="","",ROUND((((1+O691/CP)^(CP/periods_per_year))-1)*S690,2))</f>
        <v/>
      </c>
      <c r="Q691" s="20" t="str">
        <f>IF(M691="","",IF(M691=nper,S690+P691,MIN(S690+P691,IF(O691=O690,Q690,ROUND(-PMT(((1+O691/CP)^(CP/periods_per_year))-1,nper-M691+1,S690),2)))))</f>
        <v/>
      </c>
      <c r="R691" s="20" t="str">
        <f t="shared" si="86"/>
        <v/>
      </c>
      <c r="S691" s="20" t="str">
        <f t="shared" si="87"/>
        <v/>
      </c>
    </row>
    <row r="692" spans="1:19" x14ac:dyDescent="0.2">
      <c r="A692" s="10" t="str">
        <f t="shared" si="80"/>
        <v/>
      </c>
      <c r="B692" s="11" t="str">
        <f t="shared" si="81"/>
        <v/>
      </c>
      <c r="C692" s="15" t="str">
        <f t="shared" si="82"/>
        <v/>
      </c>
      <c r="D692" s="12" t="str">
        <f>IF(A692="","",IF(variable,IF(OR(A692=1,A692&lt;$I$18*periods_per_year),start_rate,MIN($I$19,IF(MOD(A692-1,$I$21)=0,MAX($I$20,D691+$I$22),D691))),start_rate))</f>
        <v/>
      </c>
      <c r="E692" s="13" t="str">
        <f t="shared" si="83"/>
        <v/>
      </c>
      <c r="F692" s="13" t="str">
        <f>IF(A692="","",IF(A692=nper,J691+E692,MIN(J691+E692,IF(D692=D691,F691,IF($E$8="Acc Bi-Weekly",ROUND((-PMT(((1+D692/CP)^(CP/12))-1,(nper-A692+1)*12/26,J691))/2,2),IF($E$8="Acc Weekly",ROUND((-PMT(((1+D692/CP)^(CP/12))-1,(nper-A692+1)*12/52,J691))/4,2),ROUND(-PMT(((1+D692/CP)^(CP/periods_per_year))-1,nper-A692+1,J691),2)))))))</f>
        <v/>
      </c>
      <c r="G692" s="13" t="str">
        <f>IF(OR(A692="",A692&lt;$X$2),"",IF(J691&lt;=F692,0,IF(IF(AND(A692&gt;=$X$2,MOD(A692-$X$2,int)=0),$X$3,0)+F692&gt;=J691+E692,J691+E692-F692,IF(AND(A692&gt;=$X$2,MOD(A692-$X$2,int)=0),$X$3,0)+IF(IF(AND(A692&gt;=$X$2,MOD(A692-$X$2,int)=0),$X$3,0)+IF(MOD(A692-$X$6,periods_per_year)=0,$X$5,0)+F692&lt;J691+E692,IF(MOD(A692-$X$6,periods_per_year)=0,$X$5,0),J691+E692-IF(AND(A692&gt;=$X$2,MOD(A692-$X$2,int)=0),$X$3,0)-F692))))</f>
        <v/>
      </c>
      <c r="H692" s="14"/>
      <c r="I692" s="13" t="str">
        <f t="shared" si="84"/>
        <v/>
      </c>
      <c r="J692" s="13" t="str">
        <f t="shared" si="85"/>
        <v/>
      </c>
      <c r="M692" s="17" t="str">
        <f>IF(S691="","",IF(OR(M691&gt;=nper,ROUND(S691,2)&lt;=0),"",M691+1))</f>
        <v/>
      </c>
      <c r="N692" s="18" t="str">
        <f>IF(M692="","",IF(OR(periods_per_year=26,periods_per_year=52),IF(periods_per_year=26,IF(M692=1,fpdate,N691+14),IF(periods_per_year=52,IF(M692=1,fpdate,N691+7),"n/a")),IF(periods_per_year=24,DATE(YEAR(fpdate),MONTH(fpdate)+(M692-1)/2+IF(AND(DAY(fpdate)&gt;=15,MOD(M692,2)=0),1,0),IF(MOD(M692,2)=0,IF(DAY(fpdate)&gt;=15,DAY(fpdate)-14,DAY(fpdate)+14),DAY(fpdate))),IF(DAY(DATE(YEAR(fpdate),MONTH(fpdate)+M692-1,DAY(fpdate)))&lt;&gt;DAY(fpdate),DATE(YEAR(fpdate),MONTH(fpdate)+M692,0),DATE(YEAR(fpdate),MONTH(fpdate)+M692-1,DAY(fpdate))))))</f>
        <v/>
      </c>
      <c r="O692" s="19" t="str">
        <f>IF(M692="","",IF(variable,IF(M692&lt;MortgageCalculator!$I$18*periods_per_year,start_rate,IF(MortgageCalculator!$I$22&gt;=0,MIN(MortgageCalculator!$I$19,start_rate+MortgageCalculator!$I$22*ROUNDUP((M692-MortgageCalculator!$I$18*periods_per_year)/MortgageCalculator!$I$21,0)),MAX(MortgageCalculator!$I$20,start_rate+MortgageCalculator!$I$22*ROUNDUP((M692-MortgageCalculator!$I$18*periods_per_year)/MortgageCalculator!$I$21,0)))),start_rate))</f>
        <v/>
      </c>
      <c r="P692" s="20" t="str">
        <f>IF(M692="","",ROUND((((1+O692/CP)^(CP/periods_per_year))-1)*S691,2))</f>
        <v/>
      </c>
      <c r="Q692" s="20" t="str">
        <f>IF(M692="","",IF(M692=nper,S691+P692,MIN(S691+P692,IF(O692=O691,Q691,ROUND(-PMT(((1+O692/CP)^(CP/periods_per_year))-1,nper-M692+1,S691),2)))))</f>
        <v/>
      </c>
      <c r="R692" s="20" t="str">
        <f t="shared" si="86"/>
        <v/>
      </c>
      <c r="S692" s="20" t="str">
        <f t="shared" si="87"/>
        <v/>
      </c>
    </row>
    <row r="693" spans="1:19" x14ac:dyDescent="0.2">
      <c r="A693" s="10" t="str">
        <f t="shared" si="80"/>
        <v/>
      </c>
      <c r="B693" s="11" t="str">
        <f t="shared" si="81"/>
        <v/>
      </c>
      <c r="C693" s="15" t="str">
        <f t="shared" si="82"/>
        <v/>
      </c>
      <c r="D693" s="12" t="str">
        <f>IF(A693="","",IF(variable,IF(OR(A693=1,A693&lt;$I$18*periods_per_year),start_rate,MIN($I$19,IF(MOD(A693-1,$I$21)=0,MAX($I$20,D692+$I$22),D692))),start_rate))</f>
        <v/>
      </c>
      <c r="E693" s="13" t="str">
        <f t="shared" si="83"/>
        <v/>
      </c>
      <c r="F693" s="13" t="str">
        <f>IF(A693="","",IF(A693=nper,J692+E693,MIN(J692+E693,IF(D693=D692,F692,IF($E$8="Acc Bi-Weekly",ROUND((-PMT(((1+D693/CP)^(CP/12))-1,(nper-A693+1)*12/26,J692))/2,2),IF($E$8="Acc Weekly",ROUND((-PMT(((1+D693/CP)^(CP/12))-1,(nper-A693+1)*12/52,J692))/4,2),ROUND(-PMT(((1+D693/CP)^(CP/periods_per_year))-1,nper-A693+1,J692),2)))))))</f>
        <v/>
      </c>
      <c r="G693" s="13" t="str">
        <f>IF(OR(A693="",A693&lt;$X$2),"",IF(J692&lt;=F693,0,IF(IF(AND(A693&gt;=$X$2,MOD(A693-$X$2,int)=0),$X$3,0)+F693&gt;=J692+E693,J692+E693-F693,IF(AND(A693&gt;=$X$2,MOD(A693-$X$2,int)=0),$X$3,0)+IF(IF(AND(A693&gt;=$X$2,MOD(A693-$X$2,int)=0),$X$3,0)+IF(MOD(A693-$X$6,periods_per_year)=0,$X$5,0)+F693&lt;J692+E693,IF(MOD(A693-$X$6,periods_per_year)=0,$X$5,0),J692+E693-IF(AND(A693&gt;=$X$2,MOD(A693-$X$2,int)=0),$X$3,0)-F693))))</f>
        <v/>
      </c>
      <c r="H693" s="14"/>
      <c r="I693" s="13" t="str">
        <f t="shared" si="84"/>
        <v/>
      </c>
      <c r="J693" s="13" t="str">
        <f t="shared" si="85"/>
        <v/>
      </c>
      <c r="M693" s="17" t="str">
        <f>IF(S692="","",IF(OR(M692&gt;=nper,ROUND(S692,2)&lt;=0),"",M692+1))</f>
        <v/>
      </c>
      <c r="N693" s="18" t="str">
        <f>IF(M693="","",IF(OR(periods_per_year=26,periods_per_year=52),IF(periods_per_year=26,IF(M693=1,fpdate,N692+14),IF(periods_per_year=52,IF(M693=1,fpdate,N692+7),"n/a")),IF(periods_per_year=24,DATE(YEAR(fpdate),MONTH(fpdate)+(M693-1)/2+IF(AND(DAY(fpdate)&gt;=15,MOD(M693,2)=0),1,0),IF(MOD(M693,2)=0,IF(DAY(fpdate)&gt;=15,DAY(fpdate)-14,DAY(fpdate)+14),DAY(fpdate))),IF(DAY(DATE(YEAR(fpdate),MONTH(fpdate)+M693-1,DAY(fpdate)))&lt;&gt;DAY(fpdate),DATE(YEAR(fpdate),MONTH(fpdate)+M693,0),DATE(YEAR(fpdate),MONTH(fpdate)+M693-1,DAY(fpdate))))))</f>
        <v/>
      </c>
      <c r="O693" s="19" t="str">
        <f>IF(M693="","",IF(variable,IF(M693&lt;MortgageCalculator!$I$18*periods_per_year,start_rate,IF(MortgageCalculator!$I$22&gt;=0,MIN(MortgageCalculator!$I$19,start_rate+MortgageCalculator!$I$22*ROUNDUP((M693-MortgageCalculator!$I$18*periods_per_year)/MortgageCalculator!$I$21,0)),MAX(MortgageCalculator!$I$20,start_rate+MortgageCalculator!$I$22*ROUNDUP((M693-MortgageCalculator!$I$18*periods_per_year)/MortgageCalculator!$I$21,0)))),start_rate))</f>
        <v/>
      </c>
      <c r="P693" s="20" t="str">
        <f>IF(M693="","",ROUND((((1+O693/CP)^(CP/periods_per_year))-1)*S692,2))</f>
        <v/>
      </c>
      <c r="Q693" s="20" t="str">
        <f>IF(M693="","",IF(M693=nper,S692+P693,MIN(S692+P693,IF(O693=O692,Q692,ROUND(-PMT(((1+O693/CP)^(CP/periods_per_year))-1,nper-M693+1,S692),2)))))</f>
        <v/>
      </c>
      <c r="R693" s="20" t="str">
        <f t="shared" si="86"/>
        <v/>
      </c>
      <c r="S693" s="20" t="str">
        <f t="shared" si="87"/>
        <v/>
      </c>
    </row>
    <row r="694" spans="1:19" x14ac:dyDescent="0.2">
      <c r="A694" s="10" t="str">
        <f t="shared" si="80"/>
        <v/>
      </c>
      <c r="B694" s="11" t="str">
        <f t="shared" si="81"/>
        <v/>
      </c>
      <c r="C694" s="15" t="str">
        <f t="shared" si="82"/>
        <v/>
      </c>
      <c r="D694" s="12" t="str">
        <f>IF(A694="","",IF(variable,IF(OR(A694=1,A694&lt;$I$18*periods_per_year),start_rate,MIN($I$19,IF(MOD(A694-1,$I$21)=0,MAX($I$20,D693+$I$22),D693))),start_rate))</f>
        <v/>
      </c>
      <c r="E694" s="13" t="str">
        <f t="shared" si="83"/>
        <v/>
      </c>
      <c r="F694" s="13" t="str">
        <f>IF(A694="","",IF(A694=nper,J693+E694,MIN(J693+E694,IF(D694=D693,F693,IF($E$8="Acc Bi-Weekly",ROUND((-PMT(((1+D694/CP)^(CP/12))-1,(nper-A694+1)*12/26,J693))/2,2),IF($E$8="Acc Weekly",ROUND((-PMT(((1+D694/CP)^(CP/12))-1,(nper-A694+1)*12/52,J693))/4,2),ROUND(-PMT(((1+D694/CP)^(CP/periods_per_year))-1,nper-A694+1,J693),2)))))))</f>
        <v/>
      </c>
      <c r="G694" s="13" t="str">
        <f>IF(OR(A694="",A694&lt;$X$2),"",IF(J693&lt;=F694,0,IF(IF(AND(A694&gt;=$X$2,MOD(A694-$X$2,int)=0),$X$3,0)+F694&gt;=J693+E694,J693+E694-F694,IF(AND(A694&gt;=$X$2,MOD(A694-$X$2,int)=0),$X$3,0)+IF(IF(AND(A694&gt;=$X$2,MOD(A694-$X$2,int)=0),$X$3,0)+IF(MOD(A694-$X$6,periods_per_year)=0,$X$5,0)+F694&lt;J693+E694,IF(MOD(A694-$X$6,periods_per_year)=0,$X$5,0),J693+E694-IF(AND(A694&gt;=$X$2,MOD(A694-$X$2,int)=0),$X$3,0)-F694))))</f>
        <v/>
      </c>
      <c r="H694" s="14"/>
      <c r="I694" s="13" t="str">
        <f t="shared" si="84"/>
        <v/>
      </c>
      <c r="J694" s="13" t="str">
        <f t="shared" si="85"/>
        <v/>
      </c>
      <c r="M694" s="17" t="str">
        <f>IF(S693="","",IF(OR(M693&gt;=nper,ROUND(S693,2)&lt;=0),"",M693+1))</f>
        <v/>
      </c>
      <c r="N694" s="18" t="str">
        <f>IF(M694="","",IF(OR(periods_per_year=26,periods_per_year=52),IF(periods_per_year=26,IF(M694=1,fpdate,N693+14),IF(periods_per_year=52,IF(M694=1,fpdate,N693+7),"n/a")),IF(periods_per_year=24,DATE(YEAR(fpdate),MONTH(fpdate)+(M694-1)/2+IF(AND(DAY(fpdate)&gt;=15,MOD(M694,2)=0),1,0),IF(MOD(M694,2)=0,IF(DAY(fpdate)&gt;=15,DAY(fpdate)-14,DAY(fpdate)+14),DAY(fpdate))),IF(DAY(DATE(YEAR(fpdate),MONTH(fpdate)+M694-1,DAY(fpdate)))&lt;&gt;DAY(fpdate),DATE(YEAR(fpdate),MONTH(fpdate)+M694,0),DATE(YEAR(fpdate),MONTH(fpdate)+M694-1,DAY(fpdate))))))</f>
        <v/>
      </c>
      <c r="O694" s="19" t="str">
        <f>IF(M694="","",IF(variable,IF(M694&lt;MortgageCalculator!$I$18*periods_per_year,start_rate,IF(MortgageCalculator!$I$22&gt;=0,MIN(MortgageCalculator!$I$19,start_rate+MortgageCalculator!$I$22*ROUNDUP((M694-MortgageCalculator!$I$18*periods_per_year)/MortgageCalculator!$I$21,0)),MAX(MortgageCalculator!$I$20,start_rate+MortgageCalculator!$I$22*ROUNDUP((M694-MortgageCalculator!$I$18*periods_per_year)/MortgageCalculator!$I$21,0)))),start_rate))</f>
        <v/>
      </c>
      <c r="P694" s="20" t="str">
        <f>IF(M694="","",ROUND((((1+O694/CP)^(CP/periods_per_year))-1)*S693,2))</f>
        <v/>
      </c>
      <c r="Q694" s="20" t="str">
        <f>IF(M694="","",IF(M694=nper,S693+P694,MIN(S693+P694,IF(O694=O693,Q693,ROUND(-PMT(((1+O694/CP)^(CP/periods_per_year))-1,nper-M694+1,S693),2)))))</f>
        <v/>
      </c>
      <c r="R694" s="20" t="str">
        <f t="shared" si="86"/>
        <v/>
      </c>
      <c r="S694" s="20" t="str">
        <f t="shared" si="87"/>
        <v/>
      </c>
    </row>
    <row r="695" spans="1:19" x14ac:dyDescent="0.2">
      <c r="A695" s="10" t="str">
        <f t="shared" si="80"/>
        <v/>
      </c>
      <c r="B695" s="11" t="str">
        <f t="shared" si="81"/>
        <v/>
      </c>
      <c r="C695" s="15" t="str">
        <f t="shared" si="82"/>
        <v/>
      </c>
      <c r="D695" s="12" t="str">
        <f>IF(A695="","",IF(variable,IF(OR(A695=1,A695&lt;$I$18*periods_per_year),start_rate,MIN($I$19,IF(MOD(A695-1,$I$21)=0,MAX($I$20,D694+$I$22),D694))),start_rate))</f>
        <v/>
      </c>
      <c r="E695" s="13" t="str">
        <f t="shared" si="83"/>
        <v/>
      </c>
      <c r="F695" s="13" t="str">
        <f>IF(A695="","",IF(A695=nper,J694+E695,MIN(J694+E695,IF(D695=D694,F694,IF($E$8="Acc Bi-Weekly",ROUND((-PMT(((1+D695/CP)^(CP/12))-1,(nper-A695+1)*12/26,J694))/2,2),IF($E$8="Acc Weekly",ROUND((-PMT(((1+D695/CP)^(CP/12))-1,(nper-A695+1)*12/52,J694))/4,2),ROUND(-PMT(((1+D695/CP)^(CP/periods_per_year))-1,nper-A695+1,J694),2)))))))</f>
        <v/>
      </c>
      <c r="G695" s="13" t="str">
        <f>IF(OR(A695="",A695&lt;$X$2),"",IF(J694&lt;=F695,0,IF(IF(AND(A695&gt;=$X$2,MOD(A695-$X$2,int)=0),$X$3,0)+F695&gt;=J694+E695,J694+E695-F695,IF(AND(A695&gt;=$X$2,MOD(A695-$X$2,int)=0),$X$3,0)+IF(IF(AND(A695&gt;=$X$2,MOD(A695-$X$2,int)=0),$X$3,0)+IF(MOD(A695-$X$6,periods_per_year)=0,$X$5,0)+F695&lt;J694+E695,IF(MOD(A695-$X$6,periods_per_year)=0,$X$5,0),J694+E695-IF(AND(A695&gt;=$X$2,MOD(A695-$X$2,int)=0),$X$3,0)-F695))))</f>
        <v/>
      </c>
      <c r="H695" s="14"/>
      <c r="I695" s="13" t="str">
        <f t="shared" si="84"/>
        <v/>
      </c>
      <c r="J695" s="13" t="str">
        <f t="shared" si="85"/>
        <v/>
      </c>
      <c r="M695" s="17" t="str">
        <f>IF(S694="","",IF(OR(M694&gt;=nper,ROUND(S694,2)&lt;=0),"",M694+1))</f>
        <v/>
      </c>
      <c r="N695" s="18" t="str">
        <f>IF(M695="","",IF(OR(periods_per_year=26,periods_per_year=52),IF(periods_per_year=26,IF(M695=1,fpdate,N694+14),IF(periods_per_year=52,IF(M695=1,fpdate,N694+7),"n/a")),IF(periods_per_year=24,DATE(YEAR(fpdate),MONTH(fpdate)+(M695-1)/2+IF(AND(DAY(fpdate)&gt;=15,MOD(M695,2)=0),1,0),IF(MOD(M695,2)=0,IF(DAY(fpdate)&gt;=15,DAY(fpdate)-14,DAY(fpdate)+14),DAY(fpdate))),IF(DAY(DATE(YEAR(fpdate),MONTH(fpdate)+M695-1,DAY(fpdate)))&lt;&gt;DAY(fpdate),DATE(YEAR(fpdate),MONTH(fpdate)+M695,0),DATE(YEAR(fpdate),MONTH(fpdate)+M695-1,DAY(fpdate))))))</f>
        <v/>
      </c>
      <c r="O695" s="19" t="str">
        <f>IF(M695="","",IF(variable,IF(M695&lt;MortgageCalculator!$I$18*periods_per_year,start_rate,IF(MortgageCalculator!$I$22&gt;=0,MIN(MortgageCalculator!$I$19,start_rate+MortgageCalculator!$I$22*ROUNDUP((M695-MortgageCalculator!$I$18*periods_per_year)/MortgageCalculator!$I$21,0)),MAX(MortgageCalculator!$I$20,start_rate+MortgageCalculator!$I$22*ROUNDUP((M695-MortgageCalculator!$I$18*periods_per_year)/MortgageCalculator!$I$21,0)))),start_rate))</f>
        <v/>
      </c>
      <c r="P695" s="20" t="str">
        <f>IF(M695="","",ROUND((((1+O695/CP)^(CP/periods_per_year))-1)*S694,2))</f>
        <v/>
      </c>
      <c r="Q695" s="20" t="str">
        <f>IF(M695="","",IF(M695=nper,S694+P695,MIN(S694+P695,IF(O695=O694,Q694,ROUND(-PMT(((1+O695/CP)^(CP/periods_per_year))-1,nper-M695+1,S694),2)))))</f>
        <v/>
      </c>
      <c r="R695" s="20" t="str">
        <f t="shared" si="86"/>
        <v/>
      </c>
      <c r="S695" s="20" t="str">
        <f t="shared" si="87"/>
        <v/>
      </c>
    </row>
    <row r="696" spans="1:19" x14ac:dyDescent="0.2">
      <c r="A696" s="10" t="str">
        <f t="shared" si="80"/>
        <v/>
      </c>
      <c r="B696" s="11" t="str">
        <f t="shared" si="81"/>
        <v/>
      </c>
      <c r="C696" s="15" t="str">
        <f t="shared" si="82"/>
        <v/>
      </c>
      <c r="D696" s="12" t="str">
        <f>IF(A696="","",IF(variable,IF(OR(A696=1,A696&lt;$I$18*periods_per_year),start_rate,MIN($I$19,IF(MOD(A696-1,$I$21)=0,MAX($I$20,D695+$I$22),D695))),start_rate))</f>
        <v/>
      </c>
      <c r="E696" s="13" t="str">
        <f t="shared" si="83"/>
        <v/>
      </c>
      <c r="F696" s="13" t="str">
        <f>IF(A696="","",IF(A696=nper,J695+E696,MIN(J695+E696,IF(D696=D695,F695,IF($E$8="Acc Bi-Weekly",ROUND((-PMT(((1+D696/CP)^(CP/12))-1,(nper-A696+1)*12/26,J695))/2,2),IF($E$8="Acc Weekly",ROUND((-PMT(((1+D696/CP)^(CP/12))-1,(nper-A696+1)*12/52,J695))/4,2),ROUND(-PMT(((1+D696/CP)^(CP/periods_per_year))-1,nper-A696+1,J695),2)))))))</f>
        <v/>
      </c>
      <c r="G696" s="13" t="str">
        <f>IF(OR(A696="",A696&lt;$X$2),"",IF(J695&lt;=F696,0,IF(IF(AND(A696&gt;=$X$2,MOD(A696-$X$2,int)=0),$X$3,0)+F696&gt;=J695+E696,J695+E696-F696,IF(AND(A696&gt;=$X$2,MOD(A696-$X$2,int)=0),$X$3,0)+IF(IF(AND(A696&gt;=$X$2,MOD(A696-$X$2,int)=0),$X$3,0)+IF(MOD(A696-$X$6,periods_per_year)=0,$X$5,0)+F696&lt;J695+E696,IF(MOD(A696-$X$6,periods_per_year)=0,$X$5,0),J695+E696-IF(AND(A696&gt;=$X$2,MOD(A696-$X$2,int)=0),$X$3,0)-F696))))</f>
        <v/>
      </c>
      <c r="H696" s="14"/>
      <c r="I696" s="13" t="str">
        <f t="shared" si="84"/>
        <v/>
      </c>
      <c r="J696" s="13" t="str">
        <f t="shared" si="85"/>
        <v/>
      </c>
      <c r="M696" s="17" t="str">
        <f>IF(S695="","",IF(OR(M695&gt;=nper,ROUND(S695,2)&lt;=0),"",M695+1))</f>
        <v/>
      </c>
      <c r="N696" s="18" t="str">
        <f>IF(M696="","",IF(OR(periods_per_year=26,periods_per_year=52),IF(periods_per_year=26,IF(M696=1,fpdate,N695+14),IF(periods_per_year=52,IF(M696=1,fpdate,N695+7),"n/a")),IF(periods_per_year=24,DATE(YEAR(fpdate),MONTH(fpdate)+(M696-1)/2+IF(AND(DAY(fpdate)&gt;=15,MOD(M696,2)=0),1,0),IF(MOD(M696,2)=0,IF(DAY(fpdate)&gt;=15,DAY(fpdate)-14,DAY(fpdate)+14),DAY(fpdate))),IF(DAY(DATE(YEAR(fpdate),MONTH(fpdate)+M696-1,DAY(fpdate)))&lt;&gt;DAY(fpdate),DATE(YEAR(fpdate),MONTH(fpdate)+M696,0),DATE(YEAR(fpdate),MONTH(fpdate)+M696-1,DAY(fpdate))))))</f>
        <v/>
      </c>
      <c r="O696" s="19" t="str">
        <f>IF(M696="","",IF(variable,IF(M696&lt;MortgageCalculator!$I$18*periods_per_year,start_rate,IF(MortgageCalculator!$I$22&gt;=0,MIN(MortgageCalculator!$I$19,start_rate+MortgageCalculator!$I$22*ROUNDUP((M696-MortgageCalculator!$I$18*periods_per_year)/MortgageCalculator!$I$21,0)),MAX(MortgageCalculator!$I$20,start_rate+MortgageCalculator!$I$22*ROUNDUP((M696-MortgageCalculator!$I$18*periods_per_year)/MortgageCalculator!$I$21,0)))),start_rate))</f>
        <v/>
      </c>
      <c r="P696" s="20" t="str">
        <f>IF(M696="","",ROUND((((1+O696/CP)^(CP/periods_per_year))-1)*S695,2))</f>
        <v/>
      </c>
      <c r="Q696" s="20" t="str">
        <f>IF(M696="","",IF(M696=nper,S695+P696,MIN(S695+P696,IF(O696=O695,Q695,ROUND(-PMT(((1+O696/CP)^(CP/periods_per_year))-1,nper-M696+1,S695),2)))))</f>
        <v/>
      </c>
      <c r="R696" s="20" t="str">
        <f t="shared" si="86"/>
        <v/>
      </c>
      <c r="S696" s="20" t="str">
        <f t="shared" si="87"/>
        <v/>
      </c>
    </row>
    <row r="697" spans="1:19" x14ac:dyDescent="0.2">
      <c r="A697" s="10" t="str">
        <f t="shared" si="80"/>
        <v/>
      </c>
      <c r="B697" s="11" t="str">
        <f t="shared" si="81"/>
        <v/>
      </c>
      <c r="C697" s="15" t="str">
        <f t="shared" si="82"/>
        <v/>
      </c>
      <c r="D697" s="12" t="str">
        <f>IF(A697="","",IF(variable,IF(OR(A697=1,A697&lt;$I$18*periods_per_year),start_rate,MIN($I$19,IF(MOD(A697-1,$I$21)=0,MAX($I$20,D696+$I$22),D696))),start_rate))</f>
        <v/>
      </c>
      <c r="E697" s="13" t="str">
        <f t="shared" si="83"/>
        <v/>
      </c>
      <c r="F697" s="13" t="str">
        <f>IF(A697="","",IF(A697=nper,J696+E697,MIN(J696+E697,IF(D697=D696,F696,IF($E$8="Acc Bi-Weekly",ROUND((-PMT(((1+D697/CP)^(CP/12))-1,(nper-A697+1)*12/26,J696))/2,2),IF($E$8="Acc Weekly",ROUND((-PMT(((1+D697/CP)^(CP/12))-1,(nper-A697+1)*12/52,J696))/4,2),ROUND(-PMT(((1+D697/CP)^(CP/periods_per_year))-1,nper-A697+1,J696),2)))))))</f>
        <v/>
      </c>
      <c r="G697" s="13" t="str">
        <f>IF(OR(A697="",A697&lt;$X$2),"",IF(J696&lt;=F697,0,IF(IF(AND(A697&gt;=$X$2,MOD(A697-$X$2,int)=0),$X$3,0)+F697&gt;=J696+E697,J696+E697-F697,IF(AND(A697&gt;=$X$2,MOD(A697-$X$2,int)=0),$X$3,0)+IF(IF(AND(A697&gt;=$X$2,MOD(A697-$X$2,int)=0),$X$3,0)+IF(MOD(A697-$X$6,periods_per_year)=0,$X$5,0)+F697&lt;J696+E697,IF(MOD(A697-$X$6,periods_per_year)=0,$X$5,0),J696+E697-IF(AND(A697&gt;=$X$2,MOD(A697-$X$2,int)=0),$X$3,0)-F697))))</f>
        <v/>
      </c>
      <c r="H697" s="14"/>
      <c r="I697" s="13" t="str">
        <f t="shared" si="84"/>
        <v/>
      </c>
      <c r="J697" s="13" t="str">
        <f t="shared" si="85"/>
        <v/>
      </c>
      <c r="M697" s="17" t="str">
        <f>IF(S696="","",IF(OR(M696&gt;=nper,ROUND(S696,2)&lt;=0),"",M696+1))</f>
        <v/>
      </c>
      <c r="N697" s="18" t="str">
        <f>IF(M697="","",IF(OR(periods_per_year=26,periods_per_year=52),IF(periods_per_year=26,IF(M697=1,fpdate,N696+14),IF(periods_per_year=52,IF(M697=1,fpdate,N696+7),"n/a")),IF(periods_per_year=24,DATE(YEAR(fpdate),MONTH(fpdate)+(M697-1)/2+IF(AND(DAY(fpdate)&gt;=15,MOD(M697,2)=0),1,0),IF(MOD(M697,2)=0,IF(DAY(fpdate)&gt;=15,DAY(fpdate)-14,DAY(fpdate)+14),DAY(fpdate))),IF(DAY(DATE(YEAR(fpdate),MONTH(fpdate)+M697-1,DAY(fpdate)))&lt;&gt;DAY(fpdate),DATE(YEAR(fpdate),MONTH(fpdate)+M697,0),DATE(YEAR(fpdate),MONTH(fpdate)+M697-1,DAY(fpdate))))))</f>
        <v/>
      </c>
      <c r="O697" s="19" t="str">
        <f>IF(M697="","",IF(variable,IF(M697&lt;MortgageCalculator!$I$18*periods_per_year,start_rate,IF(MortgageCalculator!$I$22&gt;=0,MIN(MortgageCalculator!$I$19,start_rate+MortgageCalculator!$I$22*ROUNDUP((M697-MortgageCalculator!$I$18*periods_per_year)/MortgageCalculator!$I$21,0)),MAX(MortgageCalculator!$I$20,start_rate+MortgageCalculator!$I$22*ROUNDUP((M697-MortgageCalculator!$I$18*periods_per_year)/MortgageCalculator!$I$21,0)))),start_rate))</f>
        <v/>
      </c>
      <c r="P697" s="20" t="str">
        <f>IF(M697="","",ROUND((((1+O697/CP)^(CP/periods_per_year))-1)*S696,2))</f>
        <v/>
      </c>
      <c r="Q697" s="20" t="str">
        <f>IF(M697="","",IF(M697=nper,S696+P697,MIN(S696+P697,IF(O697=O696,Q696,ROUND(-PMT(((1+O697/CP)^(CP/periods_per_year))-1,nper-M697+1,S696),2)))))</f>
        <v/>
      </c>
      <c r="R697" s="20" t="str">
        <f t="shared" si="86"/>
        <v/>
      </c>
      <c r="S697" s="20" t="str">
        <f t="shared" si="87"/>
        <v/>
      </c>
    </row>
    <row r="698" spans="1:19" x14ac:dyDescent="0.2">
      <c r="A698" s="10" t="str">
        <f t="shared" si="80"/>
        <v/>
      </c>
      <c r="B698" s="11" t="str">
        <f t="shared" si="81"/>
        <v/>
      </c>
      <c r="C698" s="15" t="str">
        <f t="shared" si="82"/>
        <v/>
      </c>
      <c r="D698" s="12" t="str">
        <f>IF(A698="","",IF(variable,IF(OR(A698=1,A698&lt;$I$18*periods_per_year),start_rate,MIN($I$19,IF(MOD(A698-1,$I$21)=0,MAX($I$20,D697+$I$22),D697))),start_rate))</f>
        <v/>
      </c>
      <c r="E698" s="13" t="str">
        <f t="shared" si="83"/>
        <v/>
      </c>
      <c r="F698" s="13" t="str">
        <f>IF(A698="","",IF(A698=nper,J697+E698,MIN(J697+E698,IF(D698=D697,F697,IF($E$8="Acc Bi-Weekly",ROUND((-PMT(((1+D698/CP)^(CP/12))-1,(nper-A698+1)*12/26,J697))/2,2),IF($E$8="Acc Weekly",ROUND((-PMT(((1+D698/CP)^(CP/12))-1,(nper-A698+1)*12/52,J697))/4,2),ROUND(-PMT(((1+D698/CP)^(CP/periods_per_year))-1,nper-A698+1,J697),2)))))))</f>
        <v/>
      </c>
      <c r="G698" s="13" t="str">
        <f>IF(OR(A698="",A698&lt;$X$2),"",IF(J697&lt;=F698,0,IF(IF(AND(A698&gt;=$X$2,MOD(A698-$X$2,int)=0),$X$3,0)+F698&gt;=J697+E698,J697+E698-F698,IF(AND(A698&gt;=$X$2,MOD(A698-$X$2,int)=0),$X$3,0)+IF(IF(AND(A698&gt;=$X$2,MOD(A698-$X$2,int)=0),$X$3,0)+IF(MOD(A698-$X$6,periods_per_year)=0,$X$5,0)+F698&lt;J697+E698,IF(MOD(A698-$X$6,periods_per_year)=0,$X$5,0),J697+E698-IF(AND(A698&gt;=$X$2,MOD(A698-$X$2,int)=0),$X$3,0)-F698))))</f>
        <v/>
      </c>
      <c r="H698" s="14"/>
      <c r="I698" s="13" t="str">
        <f t="shared" si="84"/>
        <v/>
      </c>
      <c r="J698" s="13" t="str">
        <f t="shared" si="85"/>
        <v/>
      </c>
      <c r="M698" s="17" t="str">
        <f>IF(S697="","",IF(OR(M697&gt;=nper,ROUND(S697,2)&lt;=0),"",M697+1))</f>
        <v/>
      </c>
      <c r="N698" s="18" t="str">
        <f>IF(M698="","",IF(OR(periods_per_year=26,periods_per_year=52),IF(periods_per_year=26,IF(M698=1,fpdate,N697+14),IF(periods_per_year=52,IF(M698=1,fpdate,N697+7),"n/a")),IF(periods_per_year=24,DATE(YEAR(fpdate),MONTH(fpdate)+(M698-1)/2+IF(AND(DAY(fpdate)&gt;=15,MOD(M698,2)=0),1,0),IF(MOD(M698,2)=0,IF(DAY(fpdate)&gt;=15,DAY(fpdate)-14,DAY(fpdate)+14),DAY(fpdate))),IF(DAY(DATE(YEAR(fpdate),MONTH(fpdate)+M698-1,DAY(fpdate)))&lt;&gt;DAY(fpdate),DATE(YEAR(fpdate),MONTH(fpdate)+M698,0),DATE(YEAR(fpdate),MONTH(fpdate)+M698-1,DAY(fpdate))))))</f>
        <v/>
      </c>
      <c r="O698" s="19" t="str">
        <f>IF(M698="","",IF(variable,IF(M698&lt;MortgageCalculator!$I$18*periods_per_year,start_rate,IF(MortgageCalculator!$I$22&gt;=0,MIN(MortgageCalculator!$I$19,start_rate+MortgageCalculator!$I$22*ROUNDUP((M698-MortgageCalculator!$I$18*periods_per_year)/MortgageCalculator!$I$21,0)),MAX(MortgageCalculator!$I$20,start_rate+MortgageCalculator!$I$22*ROUNDUP((M698-MortgageCalculator!$I$18*periods_per_year)/MortgageCalculator!$I$21,0)))),start_rate))</f>
        <v/>
      </c>
      <c r="P698" s="20" t="str">
        <f>IF(M698="","",ROUND((((1+O698/CP)^(CP/periods_per_year))-1)*S697,2))</f>
        <v/>
      </c>
      <c r="Q698" s="20" t="str">
        <f>IF(M698="","",IF(M698=nper,S697+P698,MIN(S697+P698,IF(O698=O697,Q697,ROUND(-PMT(((1+O698/CP)^(CP/periods_per_year))-1,nper-M698+1,S697),2)))))</f>
        <v/>
      </c>
      <c r="R698" s="20" t="str">
        <f t="shared" si="86"/>
        <v/>
      </c>
      <c r="S698" s="20" t="str">
        <f t="shared" si="87"/>
        <v/>
      </c>
    </row>
    <row r="699" spans="1:19" x14ac:dyDescent="0.2">
      <c r="A699" s="10" t="str">
        <f t="shared" si="80"/>
        <v/>
      </c>
      <c r="B699" s="11" t="str">
        <f t="shared" si="81"/>
        <v/>
      </c>
      <c r="C699" s="15" t="str">
        <f t="shared" si="82"/>
        <v/>
      </c>
      <c r="D699" s="12" t="str">
        <f>IF(A699="","",IF(variable,IF(OR(A699=1,A699&lt;$I$18*periods_per_year),start_rate,MIN($I$19,IF(MOD(A699-1,$I$21)=0,MAX($I$20,D698+$I$22),D698))),start_rate))</f>
        <v/>
      </c>
      <c r="E699" s="13" t="str">
        <f t="shared" si="83"/>
        <v/>
      </c>
      <c r="F699" s="13" t="str">
        <f>IF(A699="","",IF(A699=nper,J698+E699,MIN(J698+E699,IF(D699=D698,F698,IF($E$8="Acc Bi-Weekly",ROUND((-PMT(((1+D699/CP)^(CP/12))-1,(nper-A699+1)*12/26,J698))/2,2),IF($E$8="Acc Weekly",ROUND((-PMT(((1+D699/CP)^(CP/12))-1,(nper-A699+1)*12/52,J698))/4,2),ROUND(-PMT(((1+D699/CP)^(CP/periods_per_year))-1,nper-A699+1,J698),2)))))))</f>
        <v/>
      </c>
      <c r="G699" s="13" t="str">
        <f>IF(OR(A699="",A699&lt;$X$2),"",IF(J698&lt;=F699,0,IF(IF(AND(A699&gt;=$X$2,MOD(A699-$X$2,int)=0),$X$3,0)+F699&gt;=J698+E699,J698+E699-F699,IF(AND(A699&gt;=$X$2,MOD(A699-$X$2,int)=0),$X$3,0)+IF(IF(AND(A699&gt;=$X$2,MOD(A699-$X$2,int)=0),$X$3,0)+IF(MOD(A699-$X$6,periods_per_year)=0,$X$5,0)+F699&lt;J698+E699,IF(MOD(A699-$X$6,periods_per_year)=0,$X$5,0),J698+E699-IF(AND(A699&gt;=$X$2,MOD(A699-$X$2,int)=0),$X$3,0)-F699))))</f>
        <v/>
      </c>
      <c r="H699" s="14"/>
      <c r="I699" s="13" t="str">
        <f t="shared" si="84"/>
        <v/>
      </c>
      <c r="J699" s="13" t="str">
        <f t="shared" si="85"/>
        <v/>
      </c>
      <c r="M699" s="17" t="str">
        <f>IF(S698="","",IF(OR(M698&gt;=nper,ROUND(S698,2)&lt;=0),"",M698+1))</f>
        <v/>
      </c>
      <c r="N699" s="18" t="str">
        <f>IF(M699="","",IF(OR(periods_per_year=26,periods_per_year=52),IF(periods_per_year=26,IF(M699=1,fpdate,N698+14),IF(periods_per_year=52,IF(M699=1,fpdate,N698+7),"n/a")),IF(periods_per_year=24,DATE(YEAR(fpdate),MONTH(fpdate)+(M699-1)/2+IF(AND(DAY(fpdate)&gt;=15,MOD(M699,2)=0),1,0),IF(MOD(M699,2)=0,IF(DAY(fpdate)&gt;=15,DAY(fpdate)-14,DAY(fpdate)+14),DAY(fpdate))),IF(DAY(DATE(YEAR(fpdate),MONTH(fpdate)+M699-1,DAY(fpdate)))&lt;&gt;DAY(fpdate),DATE(YEAR(fpdate),MONTH(fpdate)+M699,0),DATE(YEAR(fpdate),MONTH(fpdate)+M699-1,DAY(fpdate))))))</f>
        <v/>
      </c>
      <c r="O699" s="19" t="str">
        <f>IF(M699="","",IF(variable,IF(M699&lt;MortgageCalculator!$I$18*periods_per_year,start_rate,IF(MortgageCalculator!$I$22&gt;=0,MIN(MortgageCalculator!$I$19,start_rate+MortgageCalculator!$I$22*ROUNDUP((M699-MortgageCalculator!$I$18*periods_per_year)/MortgageCalculator!$I$21,0)),MAX(MortgageCalculator!$I$20,start_rate+MortgageCalculator!$I$22*ROUNDUP((M699-MortgageCalculator!$I$18*periods_per_year)/MortgageCalculator!$I$21,0)))),start_rate))</f>
        <v/>
      </c>
      <c r="P699" s="20" t="str">
        <f>IF(M699="","",ROUND((((1+O699/CP)^(CP/periods_per_year))-1)*S698,2))</f>
        <v/>
      </c>
      <c r="Q699" s="20" t="str">
        <f>IF(M699="","",IF(M699=nper,S698+P699,MIN(S698+P699,IF(O699=O698,Q698,ROUND(-PMT(((1+O699/CP)^(CP/periods_per_year))-1,nper-M699+1,S698),2)))))</f>
        <v/>
      </c>
      <c r="R699" s="20" t="str">
        <f t="shared" si="86"/>
        <v/>
      </c>
      <c r="S699" s="20" t="str">
        <f t="shared" si="87"/>
        <v/>
      </c>
    </row>
    <row r="700" spans="1:19" x14ac:dyDescent="0.2">
      <c r="A700" s="10" t="str">
        <f t="shared" si="80"/>
        <v/>
      </c>
      <c r="B700" s="11" t="str">
        <f t="shared" si="81"/>
        <v/>
      </c>
      <c r="C700" s="15" t="str">
        <f t="shared" si="82"/>
        <v/>
      </c>
      <c r="D700" s="12" t="str">
        <f>IF(A700="","",IF(variable,IF(OR(A700=1,A700&lt;$I$18*periods_per_year),start_rate,MIN($I$19,IF(MOD(A700-1,$I$21)=0,MAX($I$20,D699+$I$22),D699))),start_rate))</f>
        <v/>
      </c>
      <c r="E700" s="13" t="str">
        <f t="shared" si="83"/>
        <v/>
      </c>
      <c r="F700" s="13" t="str">
        <f>IF(A700="","",IF(A700=nper,J699+E700,MIN(J699+E700,IF(D700=D699,F699,IF($E$8="Acc Bi-Weekly",ROUND((-PMT(((1+D700/CP)^(CP/12))-1,(nper-A700+1)*12/26,J699))/2,2),IF($E$8="Acc Weekly",ROUND((-PMT(((1+D700/CP)^(CP/12))-1,(nper-A700+1)*12/52,J699))/4,2),ROUND(-PMT(((1+D700/CP)^(CP/periods_per_year))-1,nper-A700+1,J699),2)))))))</f>
        <v/>
      </c>
      <c r="G700" s="13" t="str">
        <f>IF(OR(A700="",A700&lt;$X$2),"",IF(J699&lt;=F700,0,IF(IF(AND(A700&gt;=$X$2,MOD(A700-$X$2,int)=0),$X$3,0)+F700&gt;=J699+E700,J699+E700-F700,IF(AND(A700&gt;=$X$2,MOD(A700-$X$2,int)=0),$X$3,0)+IF(IF(AND(A700&gt;=$X$2,MOD(A700-$X$2,int)=0),$X$3,0)+IF(MOD(A700-$X$6,periods_per_year)=0,$X$5,0)+F700&lt;J699+E700,IF(MOD(A700-$X$6,periods_per_year)=0,$X$5,0),J699+E700-IF(AND(A700&gt;=$X$2,MOD(A700-$X$2,int)=0),$X$3,0)-F700))))</f>
        <v/>
      </c>
      <c r="H700" s="14"/>
      <c r="I700" s="13" t="str">
        <f t="shared" si="84"/>
        <v/>
      </c>
      <c r="J700" s="13" t="str">
        <f t="shared" si="85"/>
        <v/>
      </c>
      <c r="M700" s="17" t="str">
        <f>IF(S699="","",IF(OR(M699&gt;=nper,ROUND(S699,2)&lt;=0),"",M699+1))</f>
        <v/>
      </c>
      <c r="N700" s="18" t="str">
        <f>IF(M700="","",IF(OR(periods_per_year=26,periods_per_year=52),IF(periods_per_year=26,IF(M700=1,fpdate,N699+14),IF(periods_per_year=52,IF(M700=1,fpdate,N699+7),"n/a")),IF(periods_per_year=24,DATE(YEAR(fpdate),MONTH(fpdate)+(M700-1)/2+IF(AND(DAY(fpdate)&gt;=15,MOD(M700,2)=0),1,0),IF(MOD(M700,2)=0,IF(DAY(fpdate)&gt;=15,DAY(fpdate)-14,DAY(fpdate)+14),DAY(fpdate))),IF(DAY(DATE(YEAR(fpdate),MONTH(fpdate)+M700-1,DAY(fpdate)))&lt;&gt;DAY(fpdate),DATE(YEAR(fpdate),MONTH(fpdate)+M700,0),DATE(YEAR(fpdate),MONTH(fpdate)+M700-1,DAY(fpdate))))))</f>
        <v/>
      </c>
      <c r="O700" s="19" t="str">
        <f>IF(M700="","",IF(variable,IF(M700&lt;MortgageCalculator!$I$18*periods_per_year,start_rate,IF(MortgageCalculator!$I$22&gt;=0,MIN(MortgageCalculator!$I$19,start_rate+MortgageCalculator!$I$22*ROUNDUP((M700-MortgageCalculator!$I$18*periods_per_year)/MortgageCalculator!$I$21,0)),MAX(MortgageCalculator!$I$20,start_rate+MortgageCalculator!$I$22*ROUNDUP((M700-MortgageCalculator!$I$18*periods_per_year)/MortgageCalculator!$I$21,0)))),start_rate))</f>
        <v/>
      </c>
      <c r="P700" s="20" t="str">
        <f>IF(M700="","",ROUND((((1+O700/CP)^(CP/periods_per_year))-1)*S699,2))</f>
        <v/>
      </c>
      <c r="Q700" s="20" t="str">
        <f>IF(M700="","",IF(M700=nper,S699+P700,MIN(S699+P700,IF(O700=O699,Q699,ROUND(-PMT(((1+O700/CP)^(CP/periods_per_year))-1,nper-M700+1,S699),2)))))</f>
        <v/>
      </c>
      <c r="R700" s="20" t="str">
        <f t="shared" si="86"/>
        <v/>
      </c>
      <c r="S700" s="20" t="str">
        <f t="shared" si="87"/>
        <v/>
      </c>
    </row>
    <row r="701" spans="1:19" x14ac:dyDescent="0.2">
      <c r="A701" s="10" t="str">
        <f t="shared" si="80"/>
        <v/>
      </c>
      <c r="B701" s="11" t="str">
        <f t="shared" si="81"/>
        <v/>
      </c>
      <c r="C701" s="15" t="str">
        <f t="shared" si="82"/>
        <v/>
      </c>
      <c r="D701" s="12" t="str">
        <f>IF(A701="","",IF(variable,IF(OR(A701=1,A701&lt;$I$18*periods_per_year),start_rate,MIN($I$19,IF(MOD(A701-1,$I$21)=0,MAX($I$20,D700+$I$22),D700))),start_rate))</f>
        <v/>
      </c>
      <c r="E701" s="13" t="str">
        <f t="shared" si="83"/>
        <v/>
      </c>
      <c r="F701" s="13" t="str">
        <f>IF(A701="","",IF(A701=nper,J700+E701,MIN(J700+E701,IF(D701=D700,F700,IF($E$8="Acc Bi-Weekly",ROUND((-PMT(((1+D701/CP)^(CP/12))-1,(nper-A701+1)*12/26,J700))/2,2),IF($E$8="Acc Weekly",ROUND((-PMT(((1+D701/CP)^(CP/12))-1,(nper-A701+1)*12/52,J700))/4,2),ROUND(-PMT(((1+D701/CP)^(CP/periods_per_year))-1,nper-A701+1,J700),2)))))))</f>
        <v/>
      </c>
      <c r="G701" s="13" t="str">
        <f>IF(OR(A701="",A701&lt;$X$2),"",IF(J700&lt;=F701,0,IF(IF(AND(A701&gt;=$X$2,MOD(A701-$X$2,int)=0),$X$3,0)+F701&gt;=J700+E701,J700+E701-F701,IF(AND(A701&gt;=$X$2,MOD(A701-$X$2,int)=0),$X$3,0)+IF(IF(AND(A701&gt;=$X$2,MOD(A701-$X$2,int)=0),$X$3,0)+IF(MOD(A701-$X$6,periods_per_year)=0,$X$5,0)+F701&lt;J700+E701,IF(MOD(A701-$X$6,periods_per_year)=0,$X$5,0),J700+E701-IF(AND(A701&gt;=$X$2,MOD(A701-$X$2,int)=0),$X$3,0)-F701))))</f>
        <v/>
      </c>
      <c r="H701" s="14"/>
      <c r="I701" s="13" t="str">
        <f t="shared" si="84"/>
        <v/>
      </c>
      <c r="J701" s="13" t="str">
        <f t="shared" si="85"/>
        <v/>
      </c>
      <c r="M701" s="17" t="str">
        <f>IF(S700="","",IF(OR(M700&gt;=nper,ROUND(S700,2)&lt;=0),"",M700+1))</f>
        <v/>
      </c>
      <c r="N701" s="18" t="str">
        <f>IF(M701="","",IF(OR(periods_per_year=26,periods_per_year=52),IF(periods_per_year=26,IF(M701=1,fpdate,N700+14),IF(periods_per_year=52,IF(M701=1,fpdate,N700+7),"n/a")),IF(periods_per_year=24,DATE(YEAR(fpdate),MONTH(fpdate)+(M701-1)/2+IF(AND(DAY(fpdate)&gt;=15,MOD(M701,2)=0),1,0),IF(MOD(M701,2)=0,IF(DAY(fpdate)&gt;=15,DAY(fpdate)-14,DAY(fpdate)+14),DAY(fpdate))),IF(DAY(DATE(YEAR(fpdate),MONTH(fpdate)+M701-1,DAY(fpdate)))&lt;&gt;DAY(fpdate),DATE(YEAR(fpdate),MONTH(fpdate)+M701,0),DATE(YEAR(fpdate),MONTH(fpdate)+M701-1,DAY(fpdate))))))</f>
        <v/>
      </c>
      <c r="O701" s="19" t="str">
        <f>IF(M701="","",IF(variable,IF(M701&lt;MortgageCalculator!$I$18*periods_per_year,start_rate,IF(MortgageCalculator!$I$22&gt;=0,MIN(MortgageCalculator!$I$19,start_rate+MortgageCalculator!$I$22*ROUNDUP((M701-MortgageCalculator!$I$18*periods_per_year)/MortgageCalculator!$I$21,0)),MAX(MortgageCalculator!$I$20,start_rate+MortgageCalculator!$I$22*ROUNDUP((M701-MortgageCalculator!$I$18*periods_per_year)/MortgageCalculator!$I$21,0)))),start_rate))</f>
        <v/>
      </c>
      <c r="P701" s="20" t="str">
        <f>IF(M701="","",ROUND((((1+O701/CP)^(CP/periods_per_year))-1)*S700,2))</f>
        <v/>
      </c>
      <c r="Q701" s="20" t="str">
        <f>IF(M701="","",IF(M701=nper,S700+P701,MIN(S700+P701,IF(O701=O700,Q700,ROUND(-PMT(((1+O701/CP)^(CP/periods_per_year))-1,nper-M701+1,S700),2)))))</f>
        <v/>
      </c>
      <c r="R701" s="20" t="str">
        <f t="shared" si="86"/>
        <v/>
      </c>
      <c r="S701" s="20" t="str">
        <f t="shared" si="87"/>
        <v/>
      </c>
    </row>
    <row r="702" spans="1:19" x14ac:dyDescent="0.2">
      <c r="A702" s="10" t="str">
        <f t="shared" si="80"/>
        <v/>
      </c>
      <c r="B702" s="11" t="str">
        <f t="shared" si="81"/>
        <v/>
      </c>
      <c r="C702" s="15" t="str">
        <f t="shared" si="82"/>
        <v/>
      </c>
      <c r="D702" s="12" t="str">
        <f>IF(A702="","",IF(variable,IF(OR(A702=1,A702&lt;$I$18*periods_per_year),start_rate,MIN($I$19,IF(MOD(A702-1,$I$21)=0,MAX($I$20,D701+$I$22),D701))),start_rate))</f>
        <v/>
      </c>
      <c r="E702" s="13" t="str">
        <f t="shared" si="83"/>
        <v/>
      </c>
      <c r="F702" s="13" t="str">
        <f>IF(A702="","",IF(A702=nper,J701+E702,MIN(J701+E702,IF(D702=D701,F701,IF($E$8="Acc Bi-Weekly",ROUND((-PMT(((1+D702/CP)^(CP/12))-1,(nper-A702+1)*12/26,J701))/2,2),IF($E$8="Acc Weekly",ROUND((-PMT(((1+D702/CP)^(CP/12))-1,(nper-A702+1)*12/52,J701))/4,2),ROUND(-PMT(((1+D702/CP)^(CP/periods_per_year))-1,nper-A702+1,J701),2)))))))</f>
        <v/>
      </c>
      <c r="G702" s="13" t="str">
        <f>IF(OR(A702="",A702&lt;$X$2),"",IF(J701&lt;=F702,0,IF(IF(AND(A702&gt;=$X$2,MOD(A702-$X$2,int)=0),$X$3,0)+F702&gt;=J701+E702,J701+E702-F702,IF(AND(A702&gt;=$X$2,MOD(A702-$X$2,int)=0),$X$3,0)+IF(IF(AND(A702&gt;=$X$2,MOD(A702-$X$2,int)=0),$X$3,0)+IF(MOD(A702-$X$6,periods_per_year)=0,$X$5,0)+F702&lt;J701+E702,IF(MOD(A702-$X$6,periods_per_year)=0,$X$5,0),J701+E702-IF(AND(A702&gt;=$X$2,MOD(A702-$X$2,int)=0),$X$3,0)-F702))))</f>
        <v/>
      </c>
      <c r="H702" s="14"/>
      <c r="I702" s="13" t="str">
        <f t="shared" si="84"/>
        <v/>
      </c>
      <c r="J702" s="13" t="str">
        <f t="shared" si="85"/>
        <v/>
      </c>
      <c r="M702" s="17" t="str">
        <f>IF(S701="","",IF(OR(M701&gt;=nper,ROUND(S701,2)&lt;=0),"",M701+1))</f>
        <v/>
      </c>
      <c r="N702" s="18" t="str">
        <f>IF(M702="","",IF(OR(periods_per_year=26,periods_per_year=52),IF(periods_per_year=26,IF(M702=1,fpdate,N701+14),IF(periods_per_year=52,IF(M702=1,fpdate,N701+7),"n/a")),IF(periods_per_year=24,DATE(YEAR(fpdate),MONTH(fpdate)+(M702-1)/2+IF(AND(DAY(fpdate)&gt;=15,MOD(M702,2)=0),1,0),IF(MOD(M702,2)=0,IF(DAY(fpdate)&gt;=15,DAY(fpdate)-14,DAY(fpdate)+14),DAY(fpdate))),IF(DAY(DATE(YEAR(fpdate),MONTH(fpdate)+M702-1,DAY(fpdate)))&lt;&gt;DAY(fpdate),DATE(YEAR(fpdate),MONTH(fpdate)+M702,0),DATE(YEAR(fpdate),MONTH(fpdate)+M702-1,DAY(fpdate))))))</f>
        <v/>
      </c>
      <c r="O702" s="19" t="str">
        <f>IF(M702="","",IF(variable,IF(M702&lt;MortgageCalculator!$I$18*periods_per_year,start_rate,IF(MortgageCalculator!$I$22&gt;=0,MIN(MortgageCalculator!$I$19,start_rate+MortgageCalculator!$I$22*ROUNDUP((M702-MortgageCalculator!$I$18*periods_per_year)/MortgageCalculator!$I$21,0)),MAX(MortgageCalculator!$I$20,start_rate+MortgageCalculator!$I$22*ROUNDUP((M702-MortgageCalculator!$I$18*periods_per_year)/MortgageCalculator!$I$21,0)))),start_rate))</f>
        <v/>
      </c>
      <c r="P702" s="20" t="str">
        <f>IF(M702="","",ROUND((((1+O702/CP)^(CP/periods_per_year))-1)*S701,2))</f>
        <v/>
      </c>
      <c r="Q702" s="20" t="str">
        <f>IF(M702="","",IF(M702=nper,S701+P702,MIN(S701+P702,IF(O702=O701,Q701,ROUND(-PMT(((1+O702/CP)^(CP/periods_per_year))-1,nper-M702+1,S701),2)))))</f>
        <v/>
      </c>
      <c r="R702" s="20" t="str">
        <f t="shared" si="86"/>
        <v/>
      </c>
      <c r="S702" s="20" t="str">
        <f t="shared" si="87"/>
        <v/>
      </c>
    </row>
    <row r="703" spans="1:19" x14ac:dyDescent="0.2">
      <c r="A703" s="10" t="str">
        <f t="shared" si="80"/>
        <v/>
      </c>
      <c r="B703" s="11" t="str">
        <f t="shared" si="81"/>
        <v/>
      </c>
      <c r="C703" s="15" t="str">
        <f t="shared" si="82"/>
        <v/>
      </c>
      <c r="D703" s="12" t="str">
        <f>IF(A703="","",IF(variable,IF(OR(A703=1,A703&lt;$I$18*periods_per_year),start_rate,MIN($I$19,IF(MOD(A703-1,$I$21)=0,MAX($I$20,D702+$I$22),D702))),start_rate))</f>
        <v/>
      </c>
      <c r="E703" s="13" t="str">
        <f t="shared" si="83"/>
        <v/>
      </c>
      <c r="F703" s="13" t="str">
        <f>IF(A703="","",IF(A703=nper,J702+E703,MIN(J702+E703,IF(D703=D702,F702,IF($E$8="Acc Bi-Weekly",ROUND((-PMT(((1+D703/CP)^(CP/12))-1,(nper-A703+1)*12/26,J702))/2,2),IF($E$8="Acc Weekly",ROUND((-PMT(((1+D703/CP)^(CP/12))-1,(nper-A703+1)*12/52,J702))/4,2),ROUND(-PMT(((1+D703/CP)^(CP/periods_per_year))-1,nper-A703+1,J702),2)))))))</f>
        <v/>
      </c>
      <c r="G703" s="13" t="str">
        <f>IF(OR(A703="",A703&lt;$X$2),"",IF(J702&lt;=F703,0,IF(IF(AND(A703&gt;=$X$2,MOD(A703-$X$2,int)=0),$X$3,0)+F703&gt;=J702+E703,J702+E703-F703,IF(AND(A703&gt;=$X$2,MOD(A703-$X$2,int)=0),$X$3,0)+IF(IF(AND(A703&gt;=$X$2,MOD(A703-$X$2,int)=0),$X$3,0)+IF(MOD(A703-$X$6,periods_per_year)=0,$X$5,0)+F703&lt;J702+E703,IF(MOD(A703-$X$6,periods_per_year)=0,$X$5,0),J702+E703-IF(AND(A703&gt;=$X$2,MOD(A703-$X$2,int)=0),$X$3,0)-F703))))</f>
        <v/>
      </c>
      <c r="H703" s="14"/>
      <c r="I703" s="13" t="str">
        <f t="shared" si="84"/>
        <v/>
      </c>
      <c r="J703" s="13" t="str">
        <f t="shared" si="85"/>
        <v/>
      </c>
      <c r="M703" s="17" t="str">
        <f>IF(S702="","",IF(OR(M702&gt;=nper,ROUND(S702,2)&lt;=0),"",M702+1))</f>
        <v/>
      </c>
      <c r="N703" s="18" t="str">
        <f>IF(M703="","",IF(OR(periods_per_year=26,periods_per_year=52),IF(periods_per_year=26,IF(M703=1,fpdate,N702+14),IF(periods_per_year=52,IF(M703=1,fpdate,N702+7),"n/a")),IF(periods_per_year=24,DATE(YEAR(fpdate),MONTH(fpdate)+(M703-1)/2+IF(AND(DAY(fpdate)&gt;=15,MOD(M703,2)=0),1,0),IF(MOD(M703,2)=0,IF(DAY(fpdate)&gt;=15,DAY(fpdate)-14,DAY(fpdate)+14),DAY(fpdate))),IF(DAY(DATE(YEAR(fpdate),MONTH(fpdate)+M703-1,DAY(fpdate)))&lt;&gt;DAY(fpdate),DATE(YEAR(fpdate),MONTH(fpdate)+M703,0),DATE(YEAR(fpdate),MONTH(fpdate)+M703-1,DAY(fpdate))))))</f>
        <v/>
      </c>
      <c r="O703" s="19" t="str">
        <f>IF(M703="","",IF(variable,IF(M703&lt;MortgageCalculator!$I$18*periods_per_year,start_rate,IF(MortgageCalculator!$I$22&gt;=0,MIN(MortgageCalculator!$I$19,start_rate+MortgageCalculator!$I$22*ROUNDUP((M703-MortgageCalculator!$I$18*periods_per_year)/MortgageCalculator!$I$21,0)),MAX(MortgageCalculator!$I$20,start_rate+MortgageCalculator!$I$22*ROUNDUP((M703-MortgageCalculator!$I$18*periods_per_year)/MortgageCalculator!$I$21,0)))),start_rate))</f>
        <v/>
      </c>
      <c r="P703" s="20" t="str">
        <f>IF(M703="","",ROUND((((1+O703/CP)^(CP/periods_per_year))-1)*S702,2))</f>
        <v/>
      </c>
      <c r="Q703" s="20" t="str">
        <f>IF(M703="","",IF(M703=nper,S702+P703,MIN(S702+P703,IF(O703=O702,Q702,ROUND(-PMT(((1+O703/CP)^(CP/periods_per_year))-1,nper-M703+1,S702),2)))))</f>
        <v/>
      </c>
      <c r="R703" s="20" t="str">
        <f t="shared" si="86"/>
        <v/>
      </c>
      <c r="S703" s="20" t="str">
        <f t="shared" si="87"/>
        <v/>
      </c>
    </row>
    <row r="704" spans="1:19" x14ac:dyDescent="0.2">
      <c r="A704" s="10" t="str">
        <f t="shared" si="80"/>
        <v/>
      </c>
      <c r="B704" s="11" t="str">
        <f t="shared" si="81"/>
        <v/>
      </c>
      <c r="C704" s="15" t="str">
        <f t="shared" si="82"/>
        <v/>
      </c>
      <c r="D704" s="12" t="str">
        <f>IF(A704="","",IF(variable,IF(OR(A704=1,A704&lt;$I$18*periods_per_year),start_rate,MIN($I$19,IF(MOD(A704-1,$I$21)=0,MAX($I$20,D703+$I$22),D703))),start_rate))</f>
        <v/>
      </c>
      <c r="E704" s="13" t="str">
        <f t="shared" si="83"/>
        <v/>
      </c>
      <c r="F704" s="13" t="str">
        <f>IF(A704="","",IF(A704=nper,J703+E704,MIN(J703+E704,IF(D704=D703,F703,IF($E$8="Acc Bi-Weekly",ROUND((-PMT(((1+D704/CP)^(CP/12))-1,(nper-A704+1)*12/26,J703))/2,2),IF($E$8="Acc Weekly",ROUND((-PMT(((1+D704/CP)^(CP/12))-1,(nper-A704+1)*12/52,J703))/4,2),ROUND(-PMT(((1+D704/CP)^(CP/periods_per_year))-1,nper-A704+1,J703),2)))))))</f>
        <v/>
      </c>
      <c r="G704" s="13" t="str">
        <f>IF(OR(A704="",A704&lt;$X$2),"",IF(J703&lt;=F704,0,IF(IF(AND(A704&gt;=$X$2,MOD(A704-$X$2,int)=0),$X$3,0)+F704&gt;=J703+E704,J703+E704-F704,IF(AND(A704&gt;=$X$2,MOD(A704-$X$2,int)=0),$X$3,0)+IF(IF(AND(A704&gt;=$X$2,MOD(A704-$X$2,int)=0),$X$3,0)+IF(MOD(A704-$X$6,periods_per_year)=0,$X$5,0)+F704&lt;J703+E704,IF(MOD(A704-$X$6,periods_per_year)=0,$X$5,0),J703+E704-IF(AND(A704&gt;=$X$2,MOD(A704-$X$2,int)=0),$X$3,0)-F704))))</f>
        <v/>
      </c>
      <c r="H704" s="14"/>
      <c r="I704" s="13" t="str">
        <f t="shared" si="84"/>
        <v/>
      </c>
      <c r="J704" s="13" t="str">
        <f t="shared" si="85"/>
        <v/>
      </c>
      <c r="M704" s="17" t="str">
        <f>IF(S703="","",IF(OR(M703&gt;=nper,ROUND(S703,2)&lt;=0),"",M703+1))</f>
        <v/>
      </c>
      <c r="N704" s="18" t="str">
        <f>IF(M704="","",IF(OR(periods_per_year=26,periods_per_year=52),IF(periods_per_year=26,IF(M704=1,fpdate,N703+14),IF(periods_per_year=52,IF(M704=1,fpdate,N703+7),"n/a")),IF(periods_per_year=24,DATE(YEAR(fpdate),MONTH(fpdate)+(M704-1)/2+IF(AND(DAY(fpdate)&gt;=15,MOD(M704,2)=0),1,0),IF(MOD(M704,2)=0,IF(DAY(fpdate)&gt;=15,DAY(fpdate)-14,DAY(fpdate)+14),DAY(fpdate))),IF(DAY(DATE(YEAR(fpdate),MONTH(fpdate)+M704-1,DAY(fpdate)))&lt;&gt;DAY(fpdate),DATE(YEAR(fpdate),MONTH(fpdate)+M704,0),DATE(YEAR(fpdate),MONTH(fpdate)+M704-1,DAY(fpdate))))))</f>
        <v/>
      </c>
      <c r="O704" s="19" t="str">
        <f>IF(M704="","",IF(variable,IF(M704&lt;MortgageCalculator!$I$18*periods_per_year,start_rate,IF(MortgageCalculator!$I$22&gt;=0,MIN(MortgageCalculator!$I$19,start_rate+MortgageCalculator!$I$22*ROUNDUP((M704-MortgageCalculator!$I$18*periods_per_year)/MortgageCalculator!$I$21,0)),MAX(MortgageCalculator!$I$20,start_rate+MortgageCalculator!$I$22*ROUNDUP((M704-MortgageCalculator!$I$18*periods_per_year)/MortgageCalculator!$I$21,0)))),start_rate))</f>
        <v/>
      </c>
      <c r="P704" s="20" t="str">
        <f>IF(M704="","",ROUND((((1+O704/CP)^(CP/periods_per_year))-1)*S703,2))</f>
        <v/>
      </c>
      <c r="Q704" s="20" t="str">
        <f>IF(M704="","",IF(M704=nper,S703+P704,MIN(S703+P704,IF(O704=O703,Q703,ROUND(-PMT(((1+O704/CP)^(CP/periods_per_year))-1,nper-M704+1,S703),2)))))</f>
        <v/>
      </c>
      <c r="R704" s="20" t="str">
        <f t="shared" si="86"/>
        <v/>
      </c>
      <c r="S704" s="20" t="str">
        <f t="shared" si="87"/>
        <v/>
      </c>
    </row>
    <row r="705" spans="1:19" x14ac:dyDescent="0.2">
      <c r="A705" s="10" t="str">
        <f t="shared" si="80"/>
        <v/>
      </c>
      <c r="B705" s="11" t="str">
        <f t="shared" si="81"/>
        <v/>
      </c>
      <c r="C705" s="15" t="str">
        <f t="shared" si="82"/>
        <v/>
      </c>
      <c r="D705" s="12" t="str">
        <f>IF(A705="","",IF(variable,IF(OR(A705=1,A705&lt;$I$18*periods_per_year),start_rate,MIN($I$19,IF(MOD(A705-1,$I$21)=0,MAX($I$20,D704+$I$22),D704))),start_rate))</f>
        <v/>
      </c>
      <c r="E705" s="13" t="str">
        <f t="shared" si="83"/>
        <v/>
      </c>
      <c r="F705" s="13" t="str">
        <f>IF(A705="","",IF(A705=nper,J704+E705,MIN(J704+E705,IF(D705=D704,F704,IF($E$8="Acc Bi-Weekly",ROUND((-PMT(((1+D705/CP)^(CP/12))-1,(nper-A705+1)*12/26,J704))/2,2),IF($E$8="Acc Weekly",ROUND((-PMT(((1+D705/CP)^(CP/12))-1,(nper-A705+1)*12/52,J704))/4,2),ROUND(-PMT(((1+D705/CP)^(CP/periods_per_year))-1,nper-A705+1,J704),2)))))))</f>
        <v/>
      </c>
      <c r="G705" s="13" t="str">
        <f>IF(OR(A705="",A705&lt;$X$2),"",IF(J704&lt;=F705,0,IF(IF(AND(A705&gt;=$X$2,MOD(A705-$X$2,int)=0),$X$3,0)+F705&gt;=J704+E705,J704+E705-F705,IF(AND(A705&gt;=$X$2,MOD(A705-$X$2,int)=0),$X$3,0)+IF(IF(AND(A705&gt;=$X$2,MOD(A705-$X$2,int)=0),$X$3,0)+IF(MOD(A705-$X$6,periods_per_year)=0,$X$5,0)+F705&lt;J704+E705,IF(MOD(A705-$X$6,periods_per_year)=0,$X$5,0),J704+E705-IF(AND(A705&gt;=$X$2,MOD(A705-$X$2,int)=0),$X$3,0)-F705))))</f>
        <v/>
      </c>
      <c r="H705" s="14"/>
      <c r="I705" s="13" t="str">
        <f t="shared" si="84"/>
        <v/>
      </c>
      <c r="J705" s="13" t="str">
        <f t="shared" si="85"/>
        <v/>
      </c>
      <c r="M705" s="17" t="str">
        <f>IF(S704="","",IF(OR(M704&gt;=nper,ROUND(S704,2)&lt;=0),"",M704+1))</f>
        <v/>
      </c>
      <c r="N705" s="18" t="str">
        <f>IF(M705="","",IF(OR(periods_per_year=26,periods_per_year=52),IF(periods_per_year=26,IF(M705=1,fpdate,N704+14),IF(periods_per_year=52,IF(M705=1,fpdate,N704+7),"n/a")),IF(periods_per_year=24,DATE(YEAR(fpdate),MONTH(fpdate)+(M705-1)/2+IF(AND(DAY(fpdate)&gt;=15,MOD(M705,2)=0),1,0),IF(MOD(M705,2)=0,IF(DAY(fpdate)&gt;=15,DAY(fpdate)-14,DAY(fpdate)+14),DAY(fpdate))),IF(DAY(DATE(YEAR(fpdate),MONTH(fpdate)+M705-1,DAY(fpdate)))&lt;&gt;DAY(fpdate),DATE(YEAR(fpdate),MONTH(fpdate)+M705,0),DATE(YEAR(fpdate),MONTH(fpdate)+M705-1,DAY(fpdate))))))</f>
        <v/>
      </c>
      <c r="O705" s="19" t="str">
        <f>IF(M705="","",IF(variable,IF(M705&lt;MortgageCalculator!$I$18*periods_per_year,start_rate,IF(MortgageCalculator!$I$22&gt;=0,MIN(MortgageCalculator!$I$19,start_rate+MortgageCalculator!$I$22*ROUNDUP((M705-MortgageCalculator!$I$18*periods_per_year)/MortgageCalculator!$I$21,0)),MAX(MortgageCalculator!$I$20,start_rate+MortgageCalculator!$I$22*ROUNDUP((M705-MortgageCalculator!$I$18*periods_per_year)/MortgageCalculator!$I$21,0)))),start_rate))</f>
        <v/>
      </c>
      <c r="P705" s="20" t="str">
        <f>IF(M705="","",ROUND((((1+O705/CP)^(CP/periods_per_year))-1)*S704,2))</f>
        <v/>
      </c>
      <c r="Q705" s="20" t="str">
        <f>IF(M705="","",IF(M705=nper,S704+P705,MIN(S704+P705,IF(O705=O704,Q704,ROUND(-PMT(((1+O705/CP)^(CP/periods_per_year))-1,nper-M705+1,S704),2)))))</f>
        <v/>
      </c>
      <c r="R705" s="20" t="str">
        <f t="shared" si="86"/>
        <v/>
      </c>
      <c r="S705" s="20" t="str">
        <f t="shared" si="87"/>
        <v/>
      </c>
    </row>
    <row r="706" spans="1:19" x14ac:dyDescent="0.2">
      <c r="A706" s="10" t="str">
        <f t="shared" si="80"/>
        <v/>
      </c>
      <c r="B706" s="11" t="str">
        <f t="shared" si="81"/>
        <v/>
      </c>
      <c r="C706" s="15" t="str">
        <f t="shared" si="82"/>
        <v/>
      </c>
      <c r="D706" s="12" t="str">
        <f>IF(A706="","",IF(variable,IF(OR(A706=1,A706&lt;$I$18*periods_per_year),start_rate,MIN($I$19,IF(MOD(A706-1,$I$21)=0,MAX($I$20,D705+$I$22),D705))),start_rate))</f>
        <v/>
      </c>
      <c r="E706" s="13" t="str">
        <f t="shared" si="83"/>
        <v/>
      </c>
      <c r="F706" s="13" t="str">
        <f>IF(A706="","",IF(A706=nper,J705+E706,MIN(J705+E706,IF(D706=D705,F705,IF($E$8="Acc Bi-Weekly",ROUND((-PMT(((1+D706/CP)^(CP/12))-1,(nper-A706+1)*12/26,J705))/2,2),IF($E$8="Acc Weekly",ROUND((-PMT(((1+D706/CP)^(CP/12))-1,(nper-A706+1)*12/52,J705))/4,2),ROUND(-PMT(((1+D706/CP)^(CP/periods_per_year))-1,nper-A706+1,J705),2)))))))</f>
        <v/>
      </c>
      <c r="G706" s="13" t="str">
        <f>IF(OR(A706="",A706&lt;$X$2),"",IF(J705&lt;=F706,0,IF(IF(AND(A706&gt;=$X$2,MOD(A706-$X$2,int)=0),$X$3,0)+F706&gt;=J705+E706,J705+E706-F706,IF(AND(A706&gt;=$X$2,MOD(A706-$X$2,int)=0),$X$3,0)+IF(IF(AND(A706&gt;=$X$2,MOD(A706-$X$2,int)=0),$X$3,0)+IF(MOD(A706-$X$6,periods_per_year)=0,$X$5,0)+F706&lt;J705+E706,IF(MOD(A706-$X$6,periods_per_year)=0,$X$5,0),J705+E706-IF(AND(A706&gt;=$X$2,MOD(A706-$X$2,int)=0),$X$3,0)-F706))))</f>
        <v/>
      </c>
      <c r="H706" s="14"/>
      <c r="I706" s="13" t="str">
        <f t="shared" si="84"/>
        <v/>
      </c>
      <c r="J706" s="13" t="str">
        <f t="shared" si="85"/>
        <v/>
      </c>
      <c r="M706" s="17" t="str">
        <f>IF(S705="","",IF(OR(M705&gt;=nper,ROUND(S705,2)&lt;=0),"",M705+1))</f>
        <v/>
      </c>
      <c r="N706" s="18" t="str">
        <f>IF(M706="","",IF(OR(periods_per_year=26,periods_per_year=52),IF(periods_per_year=26,IF(M706=1,fpdate,N705+14),IF(periods_per_year=52,IF(M706=1,fpdate,N705+7),"n/a")),IF(periods_per_year=24,DATE(YEAR(fpdate),MONTH(fpdate)+(M706-1)/2+IF(AND(DAY(fpdate)&gt;=15,MOD(M706,2)=0),1,0),IF(MOD(M706,2)=0,IF(DAY(fpdate)&gt;=15,DAY(fpdate)-14,DAY(fpdate)+14),DAY(fpdate))),IF(DAY(DATE(YEAR(fpdate),MONTH(fpdate)+M706-1,DAY(fpdate)))&lt;&gt;DAY(fpdate),DATE(YEAR(fpdate),MONTH(fpdate)+M706,0),DATE(YEAR(fpdate),MONTH(fpdate)+M706-1,DAY(fpdate))))))</f>
        <v/>
      </c>
      <c r="O706" s="19" t="str">
        <f>IF(M706="","",IF(variable,IF(M706&lt;MortgageCalculator!$I$18*periods_per_year,start_rate,IF(MortgageCalculator!$I$22&gt;=0,MIN(MortgageCalculator!$I$19,start_rate+MortgageCalculator!$I$22*ROUNDUP((M706-MortgageCalculator!$I$18*periods_per_year)/MortgageCalculator!$I$21,0)),MAX(MortgageCalculator!$I$20,start_rate+MortgageCalculator!$I$22*ROUNDUP((M706-MortgageCalculator!$I$18*periods_per_year)/MortgageCalculator!$I$21,0)))),start_rate))</f>
        <v/>
      </c>
      <c r="P706" s="20" t="str">
        <f>IF(M706="","",ROUND((((1+O706/CP)^(CP/periods_per_year))-1)*S705,2))</f>
        <v/>
      </c>
      <c r="Q706" s="20" t="str">
        <f>IF(M706="","",IF(M706=nper,S705+P706,MIN(S705+P706,IF(O706=O705,Q705,ROUND(-PMT(((1+O706/CP)^(CP/periods_per_year))-1,nper-M706+1,S705),2)))))</f>
        <v/>
      </c>
      <c r="R706" s="20" t="str">
        <f t="shared" si="86"/>
        <v/>
      </c>
      <c r="S706" s="20" t="str">
        <f t="shared" si="87"/>
        <v/>
      </c>
    </row>
    <row r="707" spans="1:19" x14ac:dyDescent="0.2">
      <c r="A707" s="10" t="str">
        <f t="shared" si="80"/>
        <v/>
      </c>
      <c r="B707" s="11" t="str">
        <f t="shared" si="81"/>
        <v/>
      </c>
      <c r="C707" s="15" t="str">
        <f t="shared" si="82"/>
        <v/>
      </c>
      <c r="D707" s="12" t="str">
        <f>IF(A707="","",IF(variable,IF(OR(A707=1,A707&lt;$I$18*periods_per_year),start_rate,MIN($I$19,IF(MOD(A707-1,$I$21)=0,MAX($I$20,D706+$I$22),D706))),start_rate))</f>
        <v/>
      </c>
      <c r="E707" s="13" t="str">
        <f t="shared" si="83"/>
        <v/>
      </c>
      <c r="F707" s="13" t="str">
        <f>IF(A707="","",IF(A707=nper,J706+E707,MIN(J706+E707,IF(D707=D706,F706,IF($E$8="Acc Bi-Weekly",ROUND((-PMT(((1+D707/CP)^(CP/12))-1,(nper-A707+1)*12/26,J706))/2,2),IF($E$8="Acc Weekly",ROUND((-PMT(((1+D707/CP)^(CP/12))-1,(nper-A707+1)*12/52,J706))/4,2),ROUND(-PMT(((1+D707/CP)^(CP/periods_per_year))-1,nper-A707+1,J706),2)))))))</f>
        <v/>
      </c>
      <c r="G707" s="13" t="str">
        <f>IF(OR(A707="",A707&lt;$X$2),"",IF(J706&lt;=F707,0,IF(IF(AND(A707&gt;=$X$2,MOD(A707-$X$2,int)=0),$X$3,0)+F707&gt;=J706+E707,J706+E707-F707,IF(AND(A707&gt;=$X$2,MOD(A707-$X$2,int)=0),$X$3,0)+IF(IF(AND(A707&gt;=$X$2,MOD(A707-$X$2,int)=0),$X$3,0)+IF(MOD(A707-$X$6,periods_per_year)=0,$X$5,0)+F707&lt;J706+E707,IF(MOD(A707-$X$6,periods_per_year)=0,$X$5,0),J706+E707-IF(AND(A707&gt;=$X$2,MOD(A707-$X$2,int)=0),$X$3,0)-F707))))</f>
        <v/>
      </c>
      <c r="H707" s="14"/>
      <c r="I707" s="13" t="str">
        <f t="shared" si="84"/>
        <v/>
      </c>
      <c r="J707" s="13" t="str">
        <f t="shared" si="85"/>
        <v/>
      </c>
      <c r="M707" s="17" t="str">
        <f>IF(S706="","",IF(OR(M706&gt;=nper,ROUND(S706,2)&lt;=0),"",M706+1))</f>
        <v/>
      </c>
      <c r="N707" s="18" t="str">
        <f>IF(M707="","",IF(OR(periods_per_year=26,periods_per_year=52),IF(periods_per_year=26,IF(M707=1,fpdate,N706+14),IF(periods_per_year=52,IF(M707=1,fpdate,N706+7),"n/a")),IF(periods_per_year=24,DATE(YEAR(fpdate),MONTH(fpdate)+(M707-1)/2+IF(AND(DAY(fpdate)&gt;=15,MOD(M707,2)=0),1,0),IF(MOD(M707,2)=0,IF(DAY(fpdate)&gt;=15,DAY(fpdate)-14,DAY(fpdate)+14),DAY(fpdate))),IF(DAY(DATE(YEAR(fpdate),MONTH(fpdate)+M707-1,DAY(fpdate)))&lt;&gt;DAY(fpdate),DATE(YEAR(fpdate),MONTH(fpdate)+M707,0),DATE(YEAR(fpdate),MONTH(fpdate)+M707-1,DAY(fpdate))))))</f>
        <v/>
      </c>
      <c r="O707" s="19" t="str">
        <f>IF(M707="","",IF(variable,IF(M707&lt;MortgageCalculator!$I$18*periods_per_year,start_rate,IF(MortgageCalculator!$I$22&gt;=0,MIN(MortgageCalculator!$I$19,start_rate+MortgageCalculator!$I$22*ROUNDUP((M707-MortgageCalculator!$I$18*periods_per_year)/MortgageCalculator!$I$21,0)),MAX(MortgageCalculator!$I$20,start_rate+MortgageCalculator!$I$22*ROUNDUP((M707-MortgageCalculator!$I$18*periods_per_year)/MortgageCalculator!$I$21,0)))),start_rate))</f>
        <v/>
      </c>
      <c r="P707" s="20" t="str">
        <f>IF(M707="","",ROUND((((1+O707/CP)^(CP/periods_per_year))-1)*S706,2))</f>
        <v/>
      </c>
      <c r="Q707" s="20" t="str">
        <f>IF(M707="","",IF(M707=nper,S706+P707,MIN(S706+P707,IF(O707=O706,Q706,ROUND(-PMT(((1+O707/CP)^(CP/periods_per_year))-1,nper-M707+1,S706),2)))))</f>
        <v/>
      </c>
      <c r="R707" s="20" t="str">
        <f t="shared" si="86"/>
        <v/>
      </c>
      <c r="S707" s="20" t="str">
        <f t="shared" si="87"/>
        <v/>
      </c>
    </row>
    <row r="708" spans="1:19" x14ac:dyDescent="0.2">
      <c r="A708" s="10" t="str">
        <f t="shared" si="80"/>
        <v/>
      </c>
      <c r="B708" s="11" t="str">
        <f t="shared" si="81"/>
        <v/>
      </c>
      <c r="C708" s="15" t="str">
        <f t="shared" si="82"/>
        <v/>
      </c>
      <c r="D708" s="12" t="str">
        <f>IF(A708="","",IF(variable,IF(OR(A708=1,A708&lt;$I$18*periods_per_year),start_rate,MIN($I$19,IF(MOD(A708-1,$I$21)=0,MAX($I$20,D707+$I$22),D707))),start_rate))</f>
        <v/>
      </c>
      <c r="E708" s="13" t="str">
        <f t="shared" si="83"/>
        <v/>
      </c>
      <c r="F708" s="13" t="str">
        <f>IF(A708="","",IF(A708=nper,J707+E708,MIN(J707+E708,IF(D708=D707,F707,IF($E$8="Acc Bi-Weekly",ROUND((-PMT(((1+D708/CP)^(CP/12))-1,(nper-A708+1)*12/26,J707))/2,2),IF($E$8="Acc Weekly",ROUND((-PMT(((1+D708/CP)^(CP/12))-1,(nper-A708+1)*12/52,J707))/4,2),ROUND(-PMT(((1+D708/CP)^(CP/periods_per_year))-1,nper-A708+1,J707),2)))))))</f>
        <v/>
      </c>
      <c r="G708" s="13" t="str">
        <f>IF(OR(A708="",A708&lt;$X$2),"",IF(J707&lt;=F708,0,IF(IF(AND(A708&gt;=$X$2,MOD(A708-$X$2,int)=0),$X$3,0)+F708&gt;=J707+E708,J707+E708-F708,IF(AND(A708&gt;=$X$2,MOD(A708-$X$2,int)=0),$X$3,0)+IF(IF(AND(A708&gt;=$X$2,MOD(A708-$X$2,int)=0),$X$3,0)+IF(MOD(A708-$X$6,periods_per_year)=0,$X$5,0)+F708&lt;J707+E708,IF(MOD(A708-$X$6,periods_per_year)=0,$X$5,0),J707+E708-IF(AND(A708&gt;=$X$2,MOD(A708-$X$2,int)=0),$X$3,0)-F708))))</f>
        <v/>
      </c>
      <c r="H708" s="14"/>
      <c r="I708" s="13" t="str">
        <f t="shared" si="84"/>
        <v/>
      </c>
      <c r="J708" s="13" t="str">
        <f t="shared" si="85"/>
        <v/>
      </c>
      <c r="M708" s="17" t="str">
        <f>IF(S707="","",IF(OR(M707&gt;=nper,ROUND(S707,2)&lt;=0),"",M707+1))</f>
        <v/>
      </c>
      <c r="N708" s="18" t="str">
        <f>IF(M708="","",IF(OR(periods_per_year=26,periods_per_year=52),IF(periods_per_year=26,IF(M708=1,fpdate,N707+14),IF(periods_per_year=52,IF(M708=1,fpdate,N707+7),"n/a")),IF(periods_per_year=24,DATE(YEAR(fpdate),MONTH(fpdate)+(M708-1)/2+IF(AND(DAY(fpdate)&gt;=15,MOD(M708,2)=0),1,0),IF(MOD(M708,2)=0,IF(DAY(fpdate)&gt;=15,DAY(fpdate)-14,DAY(fpdate)+14),DAY(fpdate))),IF(DAY(DATE(YEAR(fpdate),MONTH(fpdate)+M708-1,DAY(fpdate)))&lt;&gt;DAY(fpdate),DATE(YEAR(fpdate),MONTH(fpdate)+M708,0),DATE(YEAR(fpdate),MONTH(fpdate)+M708-1,DAY(fpdate))))))</f>
        <v/>
      </c>
      <c r="O708" s="19" t="str">
        <f>IF(M708="","",IF(variable,IF(M708&lt;MortgageCalculator!$I$18*periods_per_year,start_rate,IF(MortgageCalculator!$I$22&gt;=0,MIN(MortgageCalculator!$I$19,start_rate+MortgageCalculator!$I$22*ROUNDUP((M708-MortgageCalculator!$I$18*periods_per_year)/MortgageCalculator!$I$21,0)),MAX(MortgageCalculator!$I$20,start_rate+MortgageCalculator!$I$22*ROUNDUP((M708-MortgageCalculator!$I$18*periods_per_year)/MortgageCalculator!$I$21,0)))),start_rate))</f>
        <v/>
      </c>
      <c r="P708" s="20" t="str">
        <f>IF(M708="","",ROUND((((1+O708/CP)^(CP/periods_per_year))-1)*S707,2))</f>
        <v/>
      </c>
      <c r="Q708" s="20" t="str">
        <f>IF(M708="","",IF(M708=nper,S707+P708,MIN(S707+P708,IF(O708=O707,Q707,ROUND(-PMT(((1+O708/CP)^(CP/periods_per_year))-1,nper-M708+1,S707),2)))))</f>
        <v/>
      </c>
      <c r="R708" s="20" t="str">
        <f t="shared" si="86"/>
        <v/>
      </c>
      <c r="S708" s="20" t="str">
        <f t="shared" si="87"/>
        <v/>
      </c>
    </row>
    <row r="709" spans="1:19" x14ac:dyDescent="0.2">
      <c r="A709" s="10" t="str">
        <f t="shared" si="80"/>
        <v/>
      </c>
      <c r="B709" s="11" t="str">
        <f t="shared" si="81"/>
        <v/>
      </c>
      <c r="C709" s="15" t="str">
        <f t="shared" si="82"/>
        <v/>
      </c>
      <c r="D709" s="12" t="str">
        <f>IF(A709="","",IF(variable,IF(OR(A709=1,A709&lt;$I$18*periods_per_year),start_rate,MIN($I$19,IF(MOD(A709-1,$I$21)=0,MAX($I$20,D708+$I$22),D708))),start_rate))</f>
        <v/>
      </c>
      <c r="E709" s="13" t="str">
        <f t="shared" si="83"/>
        <v/>
      </c>
      <c r="F709" s="13" t="str">
        <f>IF(A709="","",IF(A709=nper,J708+E709,MIN(J708+E709,IF(D709=D708,F708,IF($E$8="Acc Bi-Weekly",ROUND((-PMT(((1+D709/CP)^(CP/12))-1,(nper-A709+1)*12/26,J708))/2,2),IF($E$8="Acc Weekly",ROUND((-PMT(((1+D709/CP)^(CP/12))-1,(nper-A709+1)*12/52,J708))/4,2),ROUND(-PMT(((1+D709/CP)^(CP/periods_per_year))-1,nper-A709+1,J708),2)))))))</f>
        <v/>
      </c>
      <c r="G709" s="13" t="str">
        <f>IF(OR(A709="",A709&lt;$X$2),"",IF(J708&lt;=F709,0,IF(IF(AND(A709&gt;=$X$2,MOD(A709-$X$2,int)=0),$X$3,0)+F709&gt;=J708+E709,J708+E709-F709,IF(AND(A709&gt;=$X$2,MOD(A709-$X$2,int)=0),$X$3,0)+IF(IF(AND(A709&gt;=$X$2,MOD(A709-$X$2,int)=0),$X$3,0)+IF(MOD(A709-$X$6,periods_per_year)=0,$X$5,0)+F709&lt;J708+E709,IF(MOD(A709-$X$6,periods_per_year)=0,$X$5,0),J708+E709-IF(AND(A709&gt;=$X$2,MOD(A709-$X$2,int)=0),$X$3,0)-F709))))</f>
        <v/>
      </c>
      <c r="H709" s="14"/>
      <c r="I709" s="13" t="str">
        <f t="shared" si="84"/>
        <v/>
      </c>
      <c r="J709" s="13" t="str">
        <f t="shared" si="85"/>
        <v/>
      </c>
      <c r="M709" s="17" t="str">
        <f>IF(S708="","",IF(OR(M708&gt;=nper,ROUND(S708,2)&lt;=0),"",M708+1))</f>
        <v/>
      </c>
      <c r="N709" s="18" t="str">
        <f>IF(M709="","",IF(OR(periods_per_year=26,periods_per_year=52),IF(periods_per_year=26,IF(M709=1,fpdate,N708+14),IF(periods_per_year=52,IF(M709=1,fpdate,N708+7),"n/a")),IF(periods_per_year=24,DATE(YEAR(fpdate),MONTH(fpdate)+(M709-1)/2+IF(AND(DAY(fpdate)&gt;=15,MOD(M709,2)=0),1,0),IF(MOD(M709,2)=0,IF(DAY(fpdate)&gt;=15,DAY(fpdate)-14,DAY(fpdate)+14),DAY(fpdate))),IF(DAY(DATE(YEAR(fpdate),MONTH(fpdate)+M709-1,DAY(fpdate)))&lt;&gt;DAY(fpdate),DATE(YEAR(fpdate),MONTH(fpdate)+M709,0),DATE(YEAR(fpdate),MONTH(fpdate)+M709-1,DAY(fpdate))))))</f>
        <v/>
      </c>
      <c r="O709" s="19" t="str">
        <f>IF(M709="","",IF(variable,IF(M709&lt;MortgageCalculator!$I$18*periods_per_year,start_rate,IF(MortgageCalculator!$I$22&gt;=0,MIN(MortgageCalculator!$I$19,start_rate+MortgageCalculator!$I$22*ROUNDUP((M709-MortgageCalculator!$I$18*periods_per_year)/MortgageCalculator!$I$21,0)),MAX(MortgageCalculator!$I$20,start_rate+MortgageCalculator!$I$22*ROUNDUP((M709-MortgageCalculator!$I$18*periods_per_year)/MortgageCalculator!$I$21,0)))),start_rate))</f>
        <v/>
      </c>
      <c r="P709" s="20" t="str">
        <f>IF(M709="","",ROUND((((1+O709/CP)^(CP/periods_per_year))-1)*S708,2))</f>
        <v/>
      </c>
      <c r="Q709" s="20" t="str">
        <f>IF(M709="","",IF(M709=nper,S708+P709,MIN(S708+P709,IF(O709=O708,Q708,ROUND(-PMT(((1+O709/CP)^(CP/periods_per_year))-1,nper-M709+1,S708),2)))))</f>
        <v/>
      </c>
      <c r="R709" s="20" t="str">
        <f t="shared" si="86"/>
        <v/>
      </c>
      <c r="S709" s="20" t="str">
        <f t="shared" si="87"/>
        <v/>
      </c>
    </row>
    <row r="710" spans="1:19" x14ac:dyDescent="0.2">
      <c r="A710" s="10" t="str">
        <f t="shared" si="80"/>
        <v/>
      </c>
      <c r="B710" s="11" t="str">
        <f t="shared" si="81"/>
        <v/>
      </c>
      <c r="C710" s="15" t="str">
        <f t="shared" si="82"/>
        <v/>
      </c>
      <c r="D710" s="12" t="str">
        <f>IF(A710="","",IF(variable,IF(OR(A710=1,A710&lt;$I$18*periods_per_year),start_rate,MIN($I$19,IF(MOD(A710-1,$I$21)=0,MAX($I$20,D709+$I$22),D709))),start_rate))</f>
        <v/>
      </c>
      <c r="E710" s="13" t="str">
        <f t="shared" si="83"/>
        <v/>
      </c>
      <c r="F710" s="13" t="str">
        <f>IF(A710="","",IF(A710=nper,J709+E710,MIN(J709+E710,IF(D710=D709,F709,IF($E$8="Acc Bi-Weekly",ROUND((-PMT(((1+D710/CP)^(CP/12))-1,(nper-A710+1)*12/26,J709))/2,2),IF($E$8="Acc Weekly",ROUND((-PMT(((1+D710/CP)^(CP/12))-1,(nper-A710+1)*12/52,J709))/4,2),ROUND(-PMT(((1+D710/CP)^(CP/periods_per_year))-1,nper-A710+1,J709),2)))))))</f>
        <v/>
      </c>
      <c r="G710" s="13" t="str">
        <f>IF(OR(A710="",A710&lt;$X$2),"",IF(J709&lt;=F710,0,IF(IF(AND(A710&gt;=$X$2,MOD(A710-$X$2,int)=0),$X$3,0)+F710&gt;=J709+E710,J709+E710-F710,IF(AND(A710&gt;=$X$2,MOD(A710-$X$2,int)=0),$X$3,0)+IF(IF(AND(A710&gt;=$X$2,MOD(A710-$X$2,int)=0),$X$3,0)+IF(MOD(A710-$X$6,periods_per_year)=0,$X$5,0)+F710&lt;J709+E710,IF(MOD(A710-$X$6,periods_per_year)=0,$X$5,0),J709+E710-IF(AND(A710&gt;=$X$2,MOD(A710-$X$2,int)=0),$X$3,0)-F710))))</f>
        <v/>
      </c>
      <c r="H710" s="14"/>
      <c r="I710" s="13" t="str">
        <f t="shared" si="84"/>
        <v/>
      </c>
      <c r="J710" s="13" t="str">
        <f t="shared" si="85"/>
        <v/>
      </c>
      <c r="M710" s="17" t="str">
        <f>IF(S709="","",IF(OR(M709&gt;=nper,ROUND(S709,2)&lt;=0),"",M709+1))</f>
        <v/>
      </c>
      <c r="N710" s="18" t="str">
        <f>IF(M710="","",IF(OR(periods_per_year=26,periods_per_year=52),IF(periods_per_year=26,IF(M710=1,fpdate,N709+14),IF(periods_per_year=52,IF(M710=1,fpdate,N709+7),"n/a")),IF(periods_per_year=24,DATE(YEAR(fpdate),MONTH(fpdate)+(M710-1)/2+IF(AND(DAY(fpdate)&gt;=15,MOD(M710,2)=0),1,0),IF(MOD(M710,2)=0,IF(DAY(fpdate)&gt;=15,DAY(fpdate)-14,DAY(fpdate)+14),DAY(fpdate))),IF(DAY(DATE(YEAR(fpdate),MONTH(fpdate)+M710-1,DAY(fpdate)))&lt;&gt;DAY(fpdate),DATE(YEAR(fpdate),MONTH(fpdate)+M710,0),DATE(YEAR(fpdate),MONTH(fpdate)+M710-1,DAY(fpdate))))))</f>
        <v/>
      </c>
      <c r="O710" s="19" t="str">
        <f>IF(M710="","",IF(variable,IF(M710&lt;MortgageCalculator!$I$18*periods_per_year,start_rate,IF(MortgageCalculator!$I$22&gt;=0,MIN(MortgageCalculator!$I$19,start_rate+MortgageCalculator!$I$22*ROUNDUP((M710-MortgageCalculator!$I$18*periods_per_year)/MortgageCalculator!$I$21,0)),MAX(MortgageCalculator!$I$20,start_rate+MortgageCalculator!$I$22*ROUNDUP((M710-MortgageCalculator!$I$18*periods_per_year)/MortgageCalculator!$I$21,0)))),start_rate))</f>
        <v/>
      </c>
      <c r="P710" s="20" t="str">
        <f>IF(M710="","",ROUND((((1+O710/CP)^(CP/periods_per_year))-1)*S709,2))</f>
        <v/>
      </c>
      <c r="Q710" s="20" t="str">
        <f>IF(M710="","",IF(M710=nper,S709+P710,MIN(S709+P710,IF(O710=O709,Q709,ROUND(-PMT(((1+O710/CP)^(CP/periods_per_year))-1,nper-M710+1,S709),2)))))</f>
        <v/>
      </c>
      <c r="R710" s="20" t="str">
        <f t="shared" si="86"/>
        <v/>
      </c>
      <c r="S710" s="20" t="str">
        <f t="shared" si="87"/>
        <v/>
      </c>
    </row>
    <row r="711" spans="1:19" x14ac:dyDescent="0.2">
      <c r="A711" s="10" t="str">
        <f t="shared" si="80"/>
        <v/>
      </c>
      <c r="B711" s="11" t="str">
        <f t="shared" si="81"/>
        <v/>
      </c>
      <c r="C711" s="15" t="str">
        <f t="shared" si="82"/>
        <v/>
      </c>
      <c r="D711" s="12" t="str">
        <f>IF(A711="","",IF(variable,IF(OR(A711=1,A711&lt;$I$18*periods_per_year),start_rate,MIN($I$19,IF(MOD(A711-1,$I$21)=0,MAX($I$20,D710+$I$22),D710))),start_rate))</f>
        <v/>
      </c>
      <c r="E711" s="13" t="str">
        <f t="shared" si="83"/>
        <v/>
      </c>
      <c r="F711" s="13" t="str">
        <f>IF(A711="","",IF(A711=nper,J710+E711,MIN(J710+E711,IF(D711=D710,F710,IF($E$8="Acc Bi-Weekly",ROUND((-PMT(((1+D711/CP)^(CP/12))-1,(nper-A711+1)*12/26,J710))/2,2),IF($E$8="Acc Weekly",ROUND((-PMT(((1+D711/CP)^(CP/12))-1,(nper-A711+1)*12/52,J710))/4,2),ROUND(-PMT(((1+D711/CP)^(CP/periods_per_year))-1,nper-A711+1,J710),2)))))))</f>
        <v/>
      </c>
      <c r="G711" s="13" t="str">
        <f>IF(OR(A711="",A711&lt;$X$2),"",IF(J710&lt;=F711,0,IF(IF(AND(A711&gt;=$X$2,MOD(A711-$X$2,int)=0),$X$3,0)+F711&gt;=J710+E711,J710+E711-F711,IF(AND(A711&gt;=$X$2,MOD(A711-$X$2,int)=0),$X$3,0)+IF(IF(AND(A711&gt;=$X$2,MOD(A711-$X$2,int)=0),$X$3,0)+IF(MOD(A711-$X$6,periods_per_year)=0,$X$5,0)+F711&lt;J710+E711,IF(MOD(A711-$X$6,periods_per_year)=0,$X$5,0),J710+E711-IF(AND(A711&gt;=$X$2,MOD(A711-$X$2,int)=0),$X$3,0)-F711))))</f>
        <v/>
      </c>
      <c r="H711" s="14"/>
      <c r="I711" s="13" t="str">
        <f t="shared" si="84"/>
        <v/>
      </c>
      <c r="J711" s="13" t="str">
        <f t="shared" si="85"/>
        <v/>
      </c>
      <c r="M711" s="17" t="str">
        <f>IF(S710="","",IF(OR(M710&gt;=nper,ROUND(S710,2)&lt;=0),"",M710+1))</f>
        <v/>
      </c>
      <c r="N711" s="18" t="str">
        <f>IF(M711="","",IF(OR(periods_per_year=26,periods_per_year=52),IF(periods_per_year=26,IF(M711=1,fpdate,N710+14),IF(periods_per_year=52,IF(M711=1,fpdate,N710+7),"n/a")),IF(periods_per_year=24,DATE(YEAR(fpdate),MONTH(fpdate)+(M711-1)/2+IF(AND(DAY(fpdate)&gt;=15,MOD(M711,2)=0),1,0),IF(MOD(M711,2)=0,IF(DAY(fpdate)&gt;=15,DAY(fpdate)-14,DAY(fpdate)+14),DAY(fpdate))),IF(DAY(DATE(YEAR(fpdate),MONTH(fpdate)+M711-1,DAY(fpdate)))&lt;&gt;DAY(fpdate),DATE(YEAR(fpdate),MONTH(fpdate)+M711,0),DATE(YEAR(fpdate),MONTH(fpdate)+M711-1,DAY(fpdate))))))</f>
        <v/>
      </c>
      <c r="O711" s="19" t="str">
        <f>IF(M711="","",IF(variable,IF(M711&lt;MortgageCalculator!$I$18*periods_per_year,start_rate,IF(MortgageCalculator!$I$22&gt;=0,MIN(MortgageCalculator!$I$19,start_rate+MortgageCalculator!$I$22*ROUNDUP((M711-MortgageCalculator!$I$18*periods_per_year)/MortgageCalculator!$I$21,0)),MAX(MortgageCalculator!$I$20,start_rate+MortgageCalculator!$I$22*ROUNDUP((M711-MortgageCalculator!$I$18*periods_per_year)/MortgageCalculator!$I$21,0)))),start_rate))</f>
        <v/>
      </c>
      <c r="P711" s="20" t="str">
        <f>IF(M711="","",ROUND((((1+O711/CP)^(CP/periods_per_year))-1)*S710,2))</f>
        <v/>
      </c>
      <c r="Q711" s="20" t="str">
        <f>IF(M711="","",IF(M711=nper,S710+P711,MIN(S710+P711,IF(O711=O710,Q710,ROUND(-PMT(((1+O711/CP)^(CP/periods_per_year))-1,nper-M711+1,S710),2)))))</f>
        <v/>
      </c>
      <c r="R711" s="20" t="str">
        <f t="shared" si="86"/>
        <v/>
      </c>
      <c r="S711" s="20" t="str">
        <f t="shared" si="87"/>
        <v/>
      </c>
    </row>
    <row r="712" spans="1:19" x14ac:dyDescent="0.2">
      <c r="A712" s="10" t="str">
        <f t="shared" si="80"/>
        <v/>
      </c>
      <c r="B712" s="11" t="str">
        <f t="shared" si="81"/>
        <v/>
      </c>
      <c r="C712" s="15" t="str">
        <f t="shared" si="82"/>
        <v/>
      </c>
      <c r="D712" s="12" t="str">
        <f>IF(A712="","",IF(variable,IF(OR(A712=1,A712&lt;$I$18*periods_per_year),start_rate,MIN($I$19,IF(MOD(A712-1,$I$21)=0,MAX($I$20,D711+$I$22),D711))),start_rate))</f>
        <v/>
      </c>
      <c r="E712" s="13" t="str">
        <f t="shared" si="83"/>
        <v/>
      </c>
      <c r="F712" s="13" t="str">
        <f>IF(A712="","",IF(A712=nper,J711+E712,MIN(J711+E712,IF(D712=D711,F711,IF($E$8="Acc Bi-Weekly",ROUND((-PMT(((1+D712/CP)^(CP/12))-1,(nper-A712+1)*12/26,J711))/2,2),IF($E$8="Acc Weekly",ROUND((-PMT(((1+D712/CP)^(CP/12))-1,(nper-A712+1)*12/52,J711))/4,2),ROUND(-PMT(((1+D712/CP)^(CP/periods_per_year))-1,nper-A712+1,J711),2)))))))</f>
        <v/>
      </c>
      <c r="G712" s="13" t="str">
        <f>IF(OR(A712="",A712&lt;$X$2),"",IF(J711&lt;=F712,0,IF(IF(AND(A712&gt;=$X$2,MOD(A712-$X$2,int)=0),$X$3,0)+F712&gt;=J711+E712,J711+E712-F712,IF(AND(A712&gt;=$X$2,MOD(A712-$X$2,int)=0),$X$3,0)+IF(IF(AND(A712&gt;=$X$2,MOD(A712-$X$2,int)=0),$X$3,0)+IF(MOD(A712-$X$6,periods_per_year)=0,$X$5,0)+F712&lt;J711+E712,IF(MOD(A712-$X$6,periods_per_year)=0,$X$5,0),J711+E712-IF(AND(A712&gt;=$X$2,MOD(A712-$X$2,int)=0),$X$3,0)-F712))))</f>
        <v/>
      </c>
      <c r="H712" s="14"/>
      <c r="I712" s="13" t="str">
        <f t="shared" si="84"/>
        <v/>
      </c>
      <c r="J712" s="13" t="str">
        <f t="shared" si="85"/>
        <v/>
      </c>
      <c r="M712" s="17" t="str">
        <f>IF(S711="","",IF(OR(M711&gt;=nper,ROUND(S711,2)&lt;=0),"",M711+1))</f>
        <v/>
      </c>
      <c r="N712" s="18" t="str">
        <f>IF(M712="","",IF(OR(periods_per_year=26,periods_per_year=52),IF(periods_per_year=26,IF(M712=1,fpdate,N711+14),IF(periods_per_year=52,IF(M712=1,fpdate,N711+7),"n/a")),IF(periods_per_year=24,DATE(YEAR(fpdate),MONTH(fpdate)+(M712-1)/2+IF(AND(DAY(fpdate)&gt;=15,MOD(M712,2)=0),1,0),IF(MOD(M712,2)=0,IF(DAY(fpdate)&gt;=15,DAY(fpdate)-14,DAY(fpdate)+14),DAY(fpdate))),IF(DAY(DATE(YEAR(fpdate),MONTH(fpdate)+M712-1,DAY(fpdate)))&lt;&gt;DAY(fpdate),DATE(YEAR(fpdate),MONTH(fpdate)+M712,0),DATE(YEAR(fpdate),MONTH(fpdate)+M712-1,DAY(fpdate))))))</f>
        <v/>
      </c>
      <c r="O712" s="19" t="str">
        <f>IF(M712="","",IF(variable,IF(M712&lt;MortgageCalculator!$I$18*periods_per_year,start_rate,IF(MortgageCalculator!$I$22&gt;=0,MIN(MortgageCalculator!$I$19,start_rate+MortgageCalculator!$I$22*ROUNDUP((M712-MortgageCalculator!$I$18*periods_per_year)/MortgageCalculator!$I$21,0)),MAX(MortgageCalculator!$I$20,start_rate+MortgageCalculator!$I$22*ROUNDUP((M712-MortgageCalculator!$I$18*periods_per_year)/MortgageCalculator!$I$21,0)))),start_rate))</f>
        <v/>
      </c>
      <c r="P712" s="20" t="str">
        <f>IF(M712="","",ROUND((((1+O712/CP)^(CP/periods_per_year))-1)*S711,2))</f>
        <v/>
      </c>
      <c r="Q712" s="20" t="str">
        <f>IF(M712="","",IF(M712=nper,S711+P712,MIN(S711+P712,IF(O712=O711,Q711,ROUND(-PMT(((1+O712/CP)^(CP/periods_per_year))-1,nper-M712+1,S711),2)))))</f>
        <v/>
      </c>
      <c r="R712" s="20" t="str">
        <f t="shared" si="86"/>
        <v/>
      </c>
      <c r="S712" s="20" t="str">
        <f t="shared" si="87"/>
        <v/>
      </c>
    </row>
    <row r="713" spans="1:19" x14ac:dyDescent="0.2">
      <c r="A713" s="10" t="str">
        <f t="shared" si="80"/>
        <v/>
      </c>
      <c r="B713" s="11" t="str">
        <f t="shared" si="81"/>
        <v/>
      </c>
      <c r="C713" s="15" t="str">
        <f t="shared" si="82"/>
        <v/>
      </c>
      <c r="D713" s="12" t="str">
        <f>IF(A713="","",IF(variable,IF(OR(A713=1,A713&lt;$I$18*periods_per_year),start_rate,MIN($I$19,IF(MOD(A713-1,$I$21)=0,MAX($I$20,D712+$I$22),D712))),start_rate))</f>
        <v/>
      </c>
      <c r="E713" s="13" t="str">
        <f t="shared" si="83"/>
        <v/>
      </c>
      <c r="F713" s="13" t="str">
        <f>IF(A713="","",IF(A713=nper,J712+E713,MIN(J712+E713,IF(D713=D712,F712,IF($E$8="Acc Bi-Weekly",ROUND((-PMT(((1+D713/CP)^(CP/12))-1,(nper-A713+1)*12/26,J712))/2,2),IF($E$8="Acc Weekly",ROUND((-PMT(((1+D713/CP)^(CP/12))-1,(nper-A713+1)*12/52,J712))/4,2),ROUND(-PMT(((1+D713/CP)^(CP/periods_per_year))-1,nper-A713+1,J712),2)))))))</f>
        <v/>
      </c>
      <c r="G713" s="13" t="str">
        <f>IF(OR(A713="",A713&lt;$X$2),"",IF(J712&lt;=F713,0,IF(IF(AND(A713&gt;=$X$2,MOD(A713-$X$2,int)=0),$X$3,0)+F713&gt;=J712+E713,J712+E713-F713,IF(AND(A713&gt;=$X$2,MOD(A713-$X$2,int)=0),$X$3,0)+IF(IF(AND(A713&gt;=$X$2,MOD(A713-$X$2,int)=0),$X$3,0)+IF(MOD(A713-$X$6,periods_per_year)=0,$X$5,0)+F713&lt;J712+E713,IF(MOD(A713-$X$6,periods_per_year)=0,$X$5,0),J712+E713-IF(AND(A713&gt;=$X$2,MOD(A713-$X$2,int)=0),$X$3,0)-F713))))</f>
        <v/>
      </c>
      <c r="H713" s="14"/>
      <c r="I713" s="13" t="str">
        <f t="shared" si="84"/>
        <v/>
      </c>
      <c r="J713" s="13" t="str">
        <f t="shared" si="85"/>
        <v/>
      </c>
      <c r="M713" s="17" t="str">
        <f>IF(S712="","",IF(OR(M712&gt;=nper,ROUND(S712,2)&lt;=0),"",M712+1))</f>
        <v/>
      </c>
      <c r="N713" s="18" t="str">
        <f>IF(M713="","",IF(OR(periods_per_year=26,periods_per_year=52),IF(periods_per_year=26,IF(M713=1,fpdate,N712+14),IF(periods_per_year=52,IF(M713=1,fpdate,N712+7),"n/a")),IF(periods_per_year=24,DATE(YEAR(fpdate),MONTH(fpdate)+(M713-1)/2+IF(AND(DAY(fpdate)&gt;=15,MOD(M713,2)=0),1,0),IF(MOD(M713,2)=0,IF(DAY(fpdate)&gt;=15,DAY(fpdate)-14,DAY(fpdate)+14),DAY(fpdate))),IF(DAY(DATE(YEAR(fpdate),MONTH(fpdate)+M713-1,DAY(fpdate)))&lt;&gt;DAY(fpdate),DATE(YEAR(fpdate),MONTH(fpdate)+M713,0),DATE(YEAR(fpdate),MONTH(fpdate)+M713-1,DAY(fpdate))))))</f>
        <v/>
      </c>
      <c r="O713" s="19" t="str">
        <f>IF(M713="","",IF(variable,IF(M713&lt;MortgageCalculator!$I$18*periods_per_year,start_rate,IF(MortgageCalculator!$I$22&gt;=0,MIN(MortgageCalculator!$I$19,start_rate+MortgageCalculator!$I$22*ROUNDUP((M713-MortgageCalculator!$I$18*periods_per_year)/MortgageCalculator!$I$21,0)),MAX(MortgageCalculator!$I$20,start_rate+MortgageCalculator!$I$22*ROUNDUP((M713-MortgageCalculator!$I$18*periods_per_year)/MortgageCalculator!$I$21,0)))),start_rate))</f>
        <v/>
      </c>
      <c r="P713" s="20" t="str">
        <f>IF(M713="","",ROUND((((1+O713/CP)^(CP/periods_per_year))-1)*S712,2))</f>
        <v/>
      </c>
      <c r="Q713" s="20" t="str">
        <f>IF(M713="","",IF(M713=nper,S712+P713,MIN(S712+P713,IF(O713=O712,Q712,ROUND(-PMT(((1+O713/CP)^(CP/periods_per_year))-1,nper-M713+1,S712),2)))))</f>
        <v/>
      </c>
      <c r="R713" s="20" t="str">
        <f t="shared" si="86"/>
        <v/>
      </c>
      <c r="S713" s="20" t="str">
        <f t="shared" si="87"/>
        <v/>
      </c>
    </row>
    <row r="714" spans="1:19" x14ac:dyDescent="0.2">
      <c r="A714" s="10" t="str">
        <f t="shared" si="80"/>
        <v/>
      </c>
      <c r="B714" s="11" t="str">
        <f t="shared" si="81"/>
        <v/>
      </c>
      <c r="C714" s="15" t="str">
        <f t="shared" si="82"/>
        <v/>
      </c>
      <c r="D714" s="12" t="str">
        <f>IF(A714="","",IF(variable,IF(OR(A714=1,A714&lt;$I$18*periods_per_year),start_rate,MIN($I$19,IF(MOD(A714-1,$I$21)=0,MAX($I$20,D713+$I$22),D713))),start_rate))</f>
        <v/>
      </c>
      <c r="E714" s="13" t="str">
        <f t="shared" si="83"/>
        <v/>
      </c>
      <c r="F714" s="13" t="str">
        <f>IF(A714="","",IF(A714=nper,J713+E714,MIN(J713+E714,IF(D714=D713,F713,IF($E$8="Acc Bi-Weekly",ROUND((-PMT(((1+D714/CP)^(CP/12))-1,(nper-A714+1)*12/26,J713))/2,2),IF($E$8="Acc Weekly",ROUND((-PMT(((1+D714/CP)^(CP/12))-1,(nper-A714+1)*12/52,J713))/4,2),ROUND(-PMT(((1+D714/CP)^(CP/periods_per_year))-1,nper-A714+1,J713),2)))))))</f>
        <v/>
      </c>
      <c r="G714" s="13" t="str">
        <f>IF(OR(A714="",A714&lt;$X$2),"",IF(J713&lt;=F714,0,IF(IF(AND(A714&gt;=$X$2,MOD(A714-$X$2,int)=0),$X$3,0)+F714&gt;=J713+E714,J713+E714-F714,IF(AND(A714&gt;=$X$2,MOD(A714-$X$2,int)=0),$X$3,0)+IF(IF(AND(A714&gt;=$X$2,MOD(A714-$X$2,int)=0),$X$3,0)+IF(MOD(A714-$X$6,periods_per_year)=0,$X$5,0)+F714&lt;J713+E714,IF(MOD(A714-$X$6,periods_per_year)=0,$X$5,0),J713+E714-IF(AND(A714&gt;=$X$2,MOD(A714-$X$2,int)=0),$X$3,0)-F714))))</f>
        <v/>
      </c>
      <c r="H714" s="14"/>
      <c r="I714" s="13" t="str">
        <f t="shared" si="84"/>
        <v/>
      </c>
      <c r="J714" s="13" t="str">
        <f t="shared" si="85"/>
        <v/>
      </c>
      <c r="M714" s="17" t="str">
        <f>IF(S713="","",IF(OR(M713&gt;=nper,ROUND(S713,2)&lt;=0),"",M713+1))</f>
        <v/>
      </c>
      <c r="N714" s="18" t="str">
        <f>IF(M714="","",IF(OR(periods_per_year=26,periods_per_year=52),IF(periods_per_year=26,IF(M714=1,fpdate,N713+14),IF(periods_per_year=52,IF(M714=1,fpdate,N713+7),"n/a")),IF(periods_per_year=24,DATE(YEAR(fpdate),MONTH(fpdate)+(M714-1)/2+IF(AND(DAY(fpdate)&gt;=15,MOD(M714,2)=0),1,0),IF(MOD(M714,2)=0,IF(DAY(fpdate)&gt;=15,DAY(fpdate)-14,DAY(fpdate)+14),DAY(fpdate))),IF(DAY(DATE(YEAR(fpdate),MONTH(fpdate)+M714-1,DAY(fpdate)))&lt;&gt;DAY(fpdate),DATE(YEAR(fpdate),MONTH(fpdate)+M714,0),DATE(YEAR(fpdate),MONTH(fpdate)+M714-1,DAY(fpdate))))))</f>
        <v/>
      </c>
      <c r="O714" s="19" t="str">
        <f>IF(M714="","",IF(variable,IF(M714&lt;MortgageCalculator!$I$18*periods_per_year,start_rate,IF(MortgageCalculator!$I$22&gt;=0,MIN(MortgageCalculator!$I$19,start_rate+MortgageCalculator!$I$22*ROUNDUP((M714-MortgageCalculator!$I$18*periods_per_year)/MortgageCalculator!$I$21,0)),MAX(MortgageCalculator!$I$20,start_rate+MortgageCalculator!$I$22*ROUNDUP((M714-MortgageCalculator!$I$18*periods_per_year)/MortgageCalculator!$I$21,0)))),start_rate))</f>
        <v/>
      </c>
      <c r="P714" s="20" t="str">
        <f>IF(M714="","",ROUND((((1+O714/CP)^(CP/periods_per_year))-1)*S713,2))</f>
        <v/>
      </c>
      <c r="Q714" s="20" t="str">
        <f>IF(M714="","",IF(M714=nper,S713+P714,MIN(S713+P714,IF(O714=O713,Q713,ROUND(-PMT(((1+O714/CP)^(CP/periods_per_year))-1,nper-M714+1,S713),2)))))</f>
        <v/>
      </c>
      <c r="R714" s="20" t="str">
        <f t="shared" si="86"/>
        <v/>
      </c>
      <c r="S714" s="20" t="str">
        <f t="shared" si="87"/>
        <v/>
      </c>
    </row>
    <row r="715" spans="1:19" x14ac:dyDescent="0.2">
      <c r="A715" s="10" t="str">
        <f t="shared" si="80"/>
        <v/>
      </c>
      <c r="B715" s="11" t="str">
        <f t="shared" si="81"/>
        <v/>
      </c>
      <c r="C715" s="15" t="str">
        <f t="shared" si="82"/>
        <v/>
      </c>
      <c r="D715" s="12" t="str">
        <f>IF(A715="","",IF(variable,IF(OR(A715=1,A715&lt;$I$18*periods_per_year),start_rate,MIN($I$19,IF(MOD(A715-1,$I$21)=0,MAX($I$20,D714+$I$22),D714))),start_rate))</f>
        <v/>
      </c>
      <c r="E715" s="13" t="str">
        <f t="shared" si="83"/>
        <v/>
      </c>
      <c r="F715" s="13" t="str">
        <f>IF(A715="","",IF(A715=nper,J714+E715,MIN(J714+E715,IF(D715=D714,F714,IF($E$8="Acc Bi-Weekly",ROUND((-PMT(((1+D715/CP)^(CP/12))-1,(nper-A715+1)*12/26,J714))/2,2),IF($E$8="Acc Weekly",ROUND((-PMT(((1+D715/CP)^(CP/12))-1,(nper-A715+1)*12/52,J714))/4,2),ROUND(-PMT(((1+D715/CP)^(CP/periods_per_year))-1,nper-A715+1,J714),2)))))))</f>
        <v/>
      </c>
      <c r="G715" s="13" t="str">
        <f>IF(OR(A715="",A715&lt;$X$2),"",IF(J714&lt;=F715,0,IF(IF(AND(A715&gt;=$X$2,MOD(A715-$X$2,int)=0),$X$3,0)+F715&gt;=J714+E715,J714+E715-F715,IF(AND(A715&gt;=$X$2,MOD(A715-$X$2,int)=0),$X$3,0)+IF(IF(AND(A715&gt;=$X$2,MOD(A715-$X$2,int)=0),$X$3,0)+IF(MOD(A715-$X$6,periods_per_year)=0,$X$5,0)+F715&lt;J714+E715,IF(MOD(A715-$X$6,periods_per_year)=0,$X$5,0),J714+E715-IF(AND(A715&gt;=$X$2,MOD(A715-$X$2,int)=0),$X$3,0)-F715))))</f>
        <v/>
      </c>
      <c r="H715" s="14"/>
      <c r="I715" s="13" t="str">
        <f t="shared" si="84"/>
        <v/>
      </c>
      <c r="J715" s="13" t="str">
        <f t="shared" si="85"/>
        <v/>
      </c>
      <c r="M715" s="17" t="str">
        <f>IF(S714="","",IF(OR(M714&gt;=nper,ROUND(S714,2)&lt;=0),"",M714+1))</f>
        <v/>
      </c>
      <c r="N715" s="18" t="str">
        <f>IF(M715="","",IF(OR(periods_per_year=26,periods_per_year=52),IF(periods_per_year=26,IF(M715=1,fpdate,N714+14),IF(periods_per_year=52,IF(M715=1,fpdate,N714+7),"n/a")),IF(periods_per_year=24,DATE(YEAR(fpdate),MONTH(fpdate)+(M715-1)/2+IF(AND(DAY(fpdate)&gt;=15,MOD(M715,2)=0),1,0),IF(MOD(M715,2)=0,IF(DAY(fpdate)&gt;=15,DAY(fpdate)-14,DAY(fpdate)+14),DAY(fpdate))),IF(DAY(DATE(YEAR(fpdate),MONTH(fpdate)+M715-1,DAY(fpdate)))&lt;&gt;DAY(fpdate),DATE(YEAR(fpdate),MONTH(fpdate)+M715,0),DATE(YEAR(fpdate),MONTH(fpdate)+M715-1,DAY(fpdate))))))</f>
        <v/>
      </c>
      <c r="O715" s="19" t="str">
        <f>IF(M715="","",IF(variable,IF(M715&lt;MortgageCalculator!$I$18*periods_per_year,start_rate,IF(MortgageCalculator!$I$22&gt;=0,MIN(MortgageCalculator!$I$19,start_rate+MortgageCalculator!$I$22*ROUNDUP((M715-MortgageCalculator!$I$18*periods_per_year)/MortgageCalculator!$I$21,0)),MAX(MortgageCalculator!$I$20,start_rate+MortgageCalculator!$I$22*ROUNDUP((M715-MortgageCalculator!$I$18*periods_per_year)/MortgageCalculator!$I$21,0)))),start_rate))</f>
        <v/>
      </c>
      <c r="P715" s="20" t="str">
        <f>IF(M715="","",ROUND((((1+O715/CP)^(CP/periods_per_year))-1)*S714,2))</f>
        <v/>
      </c>
      <c r="Q715" s="20" t="str">
        <f>IF(M715="","",IF(M715=nper,S714+P715,MIN(S714+P715,IF(O715=O714,Q714,ROUND(-PMT(((1+O715/CP)^(CP/periods_per_year))-1,nper-M715+1,S714),2)))))</f>
        <v/>
      </c>
      <c r="R715" s="20" t="str">
        <f t="shared" si="86"/>
        <v/>
      </c>
      <c r="S715" s="20" t="str">
        <f t="shared" si="87"/>
        <v/>
      </c>
    </row>
    <row r="716" spans="1:19" x14ac:dyDescent="0.2">
      <c r="A716" s="10" t="str">
        <f t="shared" si="80"/>
        <v/>
      </c>
      <c r="B716" s="11" t="str">
        <f t="shared" si="81"/>
        <v/>
      </c>
      <c r="C716" s="15" t="str">
        <f t="shared" si="82"/>
        <v/>
      </c>
      <c r="D716" s="12" t="str">
        <f>IF(A716="","",IF(variable,IF(OR(A716=1,A716&lt;$I$18*periods_per_year),start_rate,MIN($I$19,IF(MOD(A716-1,$I$21)=0,MAX($I$20,D715+$I$22),D715))),start_rate))</f>
        <v/>
      </c>
      <c r="E716" s="13" t="str">
        <f t="shared" si="83"/>
        <v/>
      </c>
      <c r="F716" s="13" t="str">
        <f>IF(A716="","",IF(A716=nper,J715+E716,MIN(J715+E716,IF(D716=D715,F715,IF($E$8="Acc Bi-Weekly",ROUND((-PMT(((1+D716/CP)^(CP/12))-1,(nper-A716+1)*12/26,J715))/2,2),IF($E$8="Acc Weekly",ROUND((-PMT(((1+D716/CP)^(CP/12))-1,(nper-A716+1)*12/52,J715))/4,2),ROUND(-PMT(((1+D716/CP)^(CP/periods_per_year))-1,nper-A716+1,J715),2)))))))</f>
        <v/>
      </c>
      <c r="G716" s="13" t="str">
        <f>IF(OR(A716="",A716&lt;$X$2),"",IF(J715&lt;=F716,0,IF(IF(AND(A716&gt;=$X$2,MOD(A716-$X$2,int)=0),$X$3,0)+F716&gt;=J715+E716,J715+E716-F716,IF(AND(A716&gt;=$X$2,MOD(A716-$X$2,int)=0),$X$3,0)+IF(IF(AND(A716&gt;=$X$2,MOD(A716-$X$2,int)=0),$X$3,0)+IF(MOD(A716-$X$6,periods_per_year)=0,$X$5,0)+F716&lt;J715+E716,IF(MOD(A716-$X$6,periods_per_year)=0,$X$5,0),J715+E716-IF(AND(A716&gt;=$X$2,MOD(A716-$X$2,int)=0),$X$3,0)-F716))))</f>
        <v/>
      </c>
      <c r="H716" s="14"/>
      <c r="I716" s="13" t="str">
        <f t="shared" si="84"/>
        <v/>
      </c>
      <c r="J716" s="13" t="str">
        <f t="shared" si="85"/>
        <v/>
      </c>
      <c r="M716" s="17" t="str">
        <f>IF(S715="","",IF(OR(M715&gt;=nper,ROUND(S715,2)&lt;=0),"",M715+1))</f>
        <v/>
      </c>
      <c r="N716" s="18" t="str">
        <f>IF(M716="","",IF(OR(periods_per_year=26,periods_per_year=52),IF(periods_per_year=26,IF(M716=1,fpdate,N715+14),IF(periods_per_year=52,IF(M716=1,fpdate,N715+7),"n/a")),IF(periods_per_year=24,DATE(YEAR(fpdate),MONTH(fpdate)+(M716-1)/2+IF(AND(DAY(fpdate)&gt;=15,MOD(M716,2)=0),1,0),IF(MOD(M716,2)=0,IF(DAY(fpdate)&gt;=15,DAY(fpdate)-14,DAY(fpdate)+14),DAY(fpdate))),IF(DAY(DATE(YEAR(fpdate),MONTH(fpdate)+M716-1,DAY(fpdate)))&lt;&gt;DAY(fpdate),DATE(YEAR(fpdate),MONTH(fpdate)+M716,0),DATE(YEAR(fpdate),MONTH(fpdate)+M716-1,DAY(fpdate))))))</f>
        <v/>
      </c>
      <c r="O716" s="19" t="str">
        <f>IF(M716="","",IF(variable,IF(M716&lt;MortgageCalculator!$I$18*periods_per_year,start_rate,IF(MortgageCalculator!$I$22&gt;=0,MIN(MortgageCalculator!$I$19,start_rate+MortgageCalculator!$I$22*ROUNDUP((M716-MortgageCalculator!$I$18*periods_per_year)/MortgageCalculator!$I$21,0)),MAX(MortgageCalculator!$I$20,start_rate+MortgageCalculator!$I$22*ROUNDUP((M716-MortgageCalculator!$I$18*periods_per_year)/MortgageCalculator!$I$21,0)))),start_rate))</f>
        <v/>
      </c>
      <c r="P716" s="20" t="str">
        <f>IF(M716="","",ROUND((((1+O716/CP)^(CP/periods_per_year))-1)*S715,2))</f>
        <v/>
      </c>
      <c r="Q716" s="20" t="str">
        <f>IF(M716="","",IF(M716=nper,S715+P716,MIN(S715+P716,IF(O716=O715,Q715,ROUND(-PMT(((1+O716/CP)^(CP/periods_per_year))-1,nper-M716+1,S715),2)))))</f>
        <v/>
      </c>
      <c r="R716" s="20" t="str">
        <f t="shared" si="86"/>
        <v/>
      </c>
      <c r="S716" s="20" t="str">
        <f t="shared" si="87"/>
        <v/>
      </c>
    </row>
    <row r="717" spans="1:19" x14ac:dyDescent="0.2">
      <c r="A717" s="10" t="str">
        <f t="shared" si="80"/>
        <v/>
      </c>
      <c r="B717" s="11" t="str">
        <f t="shared" si="81"/>
        <v/>
      </c>
      <c r="C717" s="15" t="str">
        <f t="shared" si="82"/>
        <v/>
      </c>
      <c r="D717" s="12" t="str">
        <f>IF(A717="","",IF(variable,IF(OR(A717=1,A717&lt;$I$18*periods_per_year),start_rate,MIN($I$19,IF(MOD(A717-1,$I$21)=0,MAX($I$20,D716+$I$22),D716))),start_rate))</f>
        <v/>
      </c>
      <c r="E717" s="13" t="str">
        <f t="shared" si="83"/>
        <v/>
      </c>
      <c r="F717" s="13" t="str">
        <f>IF(A717="","",IF(A717=nper,J716+E717,MIN(J716+E717,IF(D717=D716,F716,IF($E$8="Acc Bi-Weekly",ROUND((-PMT(((1+D717/CP)^(CP/12))-1,(nper-A717+1)*12/26,J716))/2,2),IF($E$8="Acc Weekly",ROUND((-PMT(((1+D717/CP)^(CP/12))-1,(nper-A717+1)*12/52,J716))/4,2),ROUND(-PMT(((1+D717/CP)^(CP/periods_per_year))-1,nper-A717+1,J716),2)))))))</f>
        <v/>
      </c>
      <c r="G717" s="13" t="str">
        <f>IF(OR(A717="",A717&lt;$X$2),"",IF(J716&lt;=F717,0,IF(IF(AND(A717&gt;=$X$2,MOD(A717-$X$2,int)=0),$X$3,0)+F717&gt;=J716+E717,J716+E717-F717,IF(AND(A717&gt;=$X$2,MOD(A717-$X$2,int)=0),$X$3,0)+IF(IF(AND(A717&gt;=$X$2,MOD(A717-$X$2,int)=0),$X$3,0)+IF(MOD(A717-$X$6,periods_per_year)=0,$X$5,0)+F717&lt;J716+E717,IF(MOD(A717-$X$6,periods_per_year)=0,$X$5,0),J716+E717-IF(AND(A717&gt;=$X$2,MOD(A717-$X$2,int)=0),$X$3,0)-F717))))</f>
        <v/>
      </c>
      <c r="H717" s="14"/>
      <c r="I717" s="13" t="str">
        <f t="shared" si="84"/>
        <v/>
      </c>
      <c r="J717" s="13" t="str">
        <f t="shared" si="85"/>
        <v/>
      </c>
      <c r="M717" s="17" t="str">
        <f>IF(S716="","",IF(OR(M716&gt;=nper,ROUND(S716,2)&lt;=0),"",M716+1))</f>
        <v/>
      </c>
      <c r="N717" s="18" t="str">
        <f>IF(M717="","",IF(OR(periods_per_year=26,periods_per_year=52),IF(periods_per_year=26,IF(M717=1,fpdate,N716+14),IF(periods_per_year=52,IF(M717=1,fpdate,N716+7),"n/a")),IF(periods_per_year=24,DATE(YEAR(fpdate),MONTH(fpdate)+(M717-1)/2+IF(AND(DAY(fpdate)&gt;=15,MOD(M717,2)=0),1,0),IF(MOD(M717,2)=0,IF(DAY(fpdate)&gt;=15,DAY(fpdate)-14,DAY(fpdate)+14),DAY(fpdate))),IF(DAY(DATE(YEAR(fpdate),MONTH(fpdate)+M717-1,DAY(fpdate)))&lt;&gt;DAY(fpdate),DATE(YEAR(fpdate),MONTH(fpdate)+M717,0),DATE(YEAR(fpdate),MONTH(fpdate)+M717-1,DAY(fpdate))))))</f>
        <v/>
      </c>
      <c r="O717" s="19" t="str">
        <f>IF(M717="","",IF(variable,IF(M717&lt;MortgageCalculator!$I$18*periods_per_year,start_rate,IF(MortgageCalculator!$I$22&gt;=0,MIN(MortgageCalculator!$I$19,start_rate+MortgageCalculator!$I$22*ROUNDUP((M717-MortgageCalculator!$I$18*periods_per_year)/MortgageCalculator!$I$21,0)),MAX(MortgageCalculator!$I$20,start_rate+MortgageCalculator!$I$22*ROUNDUP((M717-MortgageCalculator!$I$18*periods_per_year)/MortgageCalculator!$I$21,0)))),start_rate))</f>
        <v/>
      </c>
      <c r="P717" s="20" t="str">
        <f>IF(M717="","",ROUND((((1+O717/CP)^(CP/periods_per_year))-1)*S716,2))</f>
        <v/>
      </c>
      <c r="Q717" s="20" t="str">
        <f>IF(M717="","",IF(M717=nper,S716+P717,MIN(S716+P717,IF(O717=O716,Q716,ROUND(-PMT(((1+O717/CP)^(CP/periods_per_year))-1,nper-M717+1,S716),2)))))</f>
        <v/>
      </c>
      <c r="R717" s="20" t="str">
        <f t="shared" si="86"/>
        <v/>
      </c>
      <c r="S717" s="20" t="str">
        <f t="shared" si="87"/>
        <v/>
      </c>
    </row>
    <row r="718" spans="1:19" x14ac:dyDescent="0.2">
      <c r="A718" s="10" t="str">
        <f t="shared" si="80"/>
        <v/>
      </c>
      <c r="B718" s="11" t="str">
        <f t="shared" si="81"/>
        <v/>
      </c>
      <c r="C718" s="15" t="str">
        <f t="shared" si="82"/>
        <v/>
      </c>
      <c r="D718" s="12" t="str">
        <f>IF(A718="","",IF(variable,IF(OR(A718=1,A718&lt;$I$18*periods_per_year),start_rate,MIN($I$19,IF(MOD(A718-1,$I$21)=0,MAX($I$20,D717+$I$22),D717))),start_rate))</f>
        <v/>
      </c>
      <c r="E718" s="13" t="str">
        <f t="shared" si="83"/>
        <v/>
      </c>
      <c r="F718" s="13" t="str">
        <f>IF(A718="","",IF(A718=nper,J717+E718,MIN(J717+E718,IF(D718=D717,F717,IF($E$8="Acc Bi-Weekly",ROUND((-PMT(((1+D718/CP)^(CP/12))-1,(nper-A718+1)*12/26,J717))/2,2),IF($E$8="Acc Weekly",ROUND((-PMT(((1+D718/CP)^(CP/12))-1,(nper-A718+1)*12/52,J717))/4,2),ROUND(-PMT(((1+D718/CP)^(CP/periods_per_year))-1,nper-A718+1,J717),2)))))))</f>
        <v/>
      </c>
      <c r="G718" s="13" t="str">
        <f>IF(OR(A718="",A718&lt;$X$2),"",IF(J717&lt;=F718,0,IF(IF(AND(A718&gt;=$X$2,MOD(A718-$X$2,int)=0),$X$3,0)+F718&gt;=J717+E718,J717+E718-F718,IF(AND(A718&gt;=$X$2,MOD(A718-$X$2,int)=0),$X$3,0)+IF(IF(AND(A718&gt;=$X$2,MOD(A718-$X$2,int)=0),$X$3,0)+IF(MOD(A718-$X$6,periods_per_year)=0,$X$5,0)+F718&lt;J717+E718,IF(MOD(A718-$X$6,periods_per_year)=0,$X$5,0),J717+E718-IF(AND(A718&gt;=$X$2,MOD(A718-$X$2,int)=0),$X$3,0)-F718))))</f>
        <v/>
      </c>
      <c r="H718" s="14"/>
      <c r="I718" s="13" t="str">
        <f t="shared" si="84"/>
        <v/>
      </c>
      <c r="J718" s="13" t="str">
        <f t="shared" si="85"/>
        <v/>
      </c>
      <c r="M718" s="17" t="str">
        <f>IF(S717="","",IF(OR(M717&gt;=nper,ROUND(S717,2)&lt;=0),"",M717+1))</f>
        <v/>
      </c>
      <c r="N718" s="18" t="str">
        <f>IF(M718="","",IF(OR(periods_per_year=26,periods_per_year=52),IF(periods_per_year=26,IF(M718=1,fpdate,N717+14),IF(periods_per_year=52,IF(M718=1,fpdate,N717+7),"n/a")),IF(periods_per_year=24,DATE(YEAR(fpdate),MONTH(fpdate)+(M718-1)/2+IF(AND(DAY(fpdate)&gt;=15,MOD(M718,2)=0),1,0),IF(MOD(M718,2)=0,IF(DAY(fpdate)&gt;=15,DAY(fpdate)-14,DAY(fpdate)+14),DAY(fpdate))),IF(DAY(DATE(YEAR(fpdate),MONTH(fpdate)+M718-1,DAY(fpdate)))&lt;&gt;DAY(fpdate),DATE(YEAR(fpdate),MONTH(fpdate)+M718,0),DATE(YEAR(fpdate),MONTH(fpdate)+M718-1,DAY(fpdate))))))</f>
        <v/>
      </c>
      <c r="O718" s="19" t="str">
        <f>IF(M718="","",IF(variable,IF(M718&lt;MortgageCalculator!$I$18*periods_per_year,start_rate,IF(MortgageCalculator!$I$22&gt;=0,MIN(MortgageCalculator!$I$19,start_rate+MortgageCalculator!$I$22*ROUNDUP((M718-MortgageCalculator!$I$18*periods_per_year)/MortgageCalculator!$I$21,0)),MAX(MortgageCalculator!$I$20,start_rate+MortgageCalculator!$I$22*ROUNDUP((M718-MortgageCalculator!$I$18*periods_per_year)/MortgageCalculator!$I$21,0)))),start_rate))</f>
        <v/>
      </c>
      <c r="P718" s="20" t="str">
        <f>IF(M718="","",ROUND((((1+O718/CP)^(CP/periods_per_year))-1)*S717,2))</f>
        <v/>
      </c>
      <c r="Q718" s="20" t="str">
        <f>IF(M718="","",IF(M718=nper,S717+P718,MIN(S717+P718,IF(O718=O717,Q717,ROUND(-PMT(((1+O718/CP)^(CP/periods_per_year))-1,nper-M718+1,S717),2)))))</f>
        <v/>
      </c>
      <c r="R718" s="20" t="str">
        <f t="shared" si="86"/>
        <v/>
      </c>
      <c r="S718" s="20" t="str">
        <f t="shared" si="87"/>
        <v/>
      </c>
    </row>
    <row r="719" spans="1:19" x14ac:dyDescent="0.2">
      <c r="A719" s="10" t="str">
        <f t="shared" si="80"/>
        <v/>
      </c>
      <c r="B719" s="11" t="str">
        <f t="shared" si="81"/>
        <v/>
      </c>
      <c r="C719" s="15" t="str">
        <f t="shared" si="82"/>
        <v/>
      </c>
      <c r="D719" s="12" t="str">
        <f>IF(A719="","",IF(variable,IF(OR(A719=1,A719&lt;$I$18*periods_per_year),start_rate,MIN($I$19,IF(MOD(A719-1,$I$21)=0,MAX($I$20,D718+$I$22),D718))),start_rate))</f>
        <v/>
      </c>
      <c r="E719" s="13" t="str">
        <f t="shared" si="83"/>
        <v/>
      </c>
      <c r="F719" s="13" t="str">
        <f>IF(A719="","",IF(A719=nper,J718+E719,MIN(J718+E719,IF(D719=D718,F718,IF($E$8="Acc Bi-Weekly",ROUND((-PMT(((1+D719/CP)^(CP/12))-1,(nper-A719+1)*12/26,J718))/2,2),IF($E$8="Acc Weekly",ROUND((-PMT(((1+D719/CP)^(CP/12))-1,(nper-A719+1)*12/52,J718))/4,2),ROUND(-PMT(((1+D719/CP)^(CP/periods_per_year))-1,nper-A719+1,J718),2)))))))</f>
        <v/>
      </c>
      <c r="G719" s="13" t="str">
        <f>IF(OR(A719="",A719&lt;$X$2),"",IF(J718&lt;=F719,0,IF(IF(AND(A719&gt;=$X$2,MOD(A719-$X$2,int)=0),$X$3,0)+F719&gt;=J718+E719,J718+E719-F719,IF(AND(A719&gt;=$X$2,MOD(A719-$X$2,int)=0),$X$3,0)+IF(IF(AND(A719&gt;=$X$2,MOD(A719-$X$2,int)=0),$X$3,0)+IF(MOD(A719-$X$6,periods_per_year)=0,$X$5,0)+F719&lt;J718+E719,IF(MOD(A719-$X$6,periods_per_year)=0,$X$5,0),J718+E719-IF(AND(A719&gt;=$X$2,MOD(A719-$X$2,int)=0),$X$3,0)-F719))))</f>
        <v/>
      </c>
      <c r="H719" s="14"/>
      <c r="I719" s="13" t="str">
        <f t="shared" si="84"/>
        <v/>
      </c>
      <c r="J719" s="13" t="str">
        <f t="shared" si="85"/>
        <v/>
      </c>
      <c r="M719" s="17" t="str">
        <f>IF(S718="","",IF(OR(M718&gt;=nper,ROUND(S718,2)&lt;=0),"",M718+1))</f>
        <v/>
      </c>
      <c r="N719" s="18" t="str">
        <f>IF(M719="","",IF(OR(periods_per_year=26,periods_per_year=52),IF(periods_per_year=26,IF(M719=1,fpdate,N718+14),IF(periods_per_year=52,IF(M719=1,fpdate,N718+7),"n/a")),IF(periods_per_year=24,DATE(YEAR(fpdate),MONTH(fpdate)+(M719-1)/2+IF(AND(DAY(fpdate)&gt;=15,MOD(M719,2)=0),1,0),IF(MOD(M719,2)=0,IF(DAY(fpdate)&gt;=15,DAY(fpdate)-14,DAY(fpdate)+14),DAY(fpdate))),IF(DAY(DATE(YEAR(fpdate),MONTH(fpdate)+M719-1,DAY(fpdate)))&lt;&gt;DAY(fpdate),DATE(YEAR(fpdate),MONTH(fpdate)+M719,0),DATE(YEAR(fpdate),MONTH(fpdate)+M719-1,DAY(fpdate))))))</f>
        <v/>
      </c>
      <c r="O719" s="19" t="str">
        <f>IF(M719="","",IF(variable,IF(M719&lt;MortgageCalculator!$I$18*periods_per_year,start_rate,IF(MortgageCalculator!$I$22&gt;=0,MIN(MortgageCalculator!$I$19,start_rate+MortgageCalculator!$I$22*ROUNDUP((M719-MortgageCalculator!$I$18*periods_per_year)/MortgageCalculator!$I$21,0)),MAX(MortgageCalculator!$I$20,start_rate+MortgageCalculator!$I$22*ROUNDUP((M719-MortgageCalculator!$I$18*periods_per_year)/MortgageCalculator!$I$21,0)))),start_rate))</f>
        <v/>
      </c>
      <c r="P719" s="20" t="str">
        <f>IF(M719="","",ROUND((((1+O719/CP)^(CP/periods_per_year))-1)*S718,2))</f>
        <v/>
      </c>
      <c r="Q719" s="20" t="str">
        <f>IF(M719="","",IF(M719=nper,S718+P719,MIN(S718+P719,IF(O719=O718,Q718,ROUND(-PMT(((1+O719/CP)^(CP/periods_per_year))-1,nper-M719+1,S718),2)))))</f>
        <v/>
      </c>
      <c r="R719" s="20" t="str">
        <f t="shared" si="86"/>
        <v/>
      </c>
      <c r="S719" s="20" t="str">
        <f t="shared" si="87"/>
        <v/>
      </c>
    </row>
    <row r="720" spans="1:19" x14ac:dyDescent="0.2">
      <c r="A720" s="10" t="str">
        <f t="shared" si="80"/>
        <v/>
      </c>
      <c r="B720" s="11" t="str">
        <f t="shared" si="81"/>
        <v/>
      </c>
      <c r="C720" s="15" t="str">
        <f t="shared" si="82"/>
        <v/>
      </c>
      <c r="D720" s="12" t="str">
        <f>IF(A720="","",IF(variable,IF(OR(A720=1,A720&lt;$I$18*periods_per_year),start_rate,MIN($I$19,IF(MOD(A720-1,$I$21)=0,MAX($I$20,D719+$I$22),D719))),start_rate))</f>
        <v/>
      </c>
      <c r="E720" s="13" t="str">
        <f t="shared" si="83"/>
        <v/>
      </c>
      <c r="F720" s="13" t="str">
        <f>IF(A720="","",IF(A720=nper,J719+E720,MIN(J719+E720,IF(D720=D719,F719,IF($E$8="Acc Bi-Weekly",ROUND((-PMT(((1+D720/CP)^(CP/12))-1,(nper-A720+1)*12/26,J719))/2,2),IF($E$8="Acc Weekly",ROUND((-PMT(((1+D720/CP)^(CP/12))-1,(nper-A720+1)*12/52,J719))/4,2),ROUND(-PMT(((1+D720/CP)^(CP/periods_per_year))-1,nper-A720+1,J719),2)))))))</f>
        <v/>
      </c>
      <c r="G720" s="13" t="str">
        <f>IF(OR(A720="",A720&lt;$X$2),"",IF(J719&lt;=F720,0,IF(IF(AND(A720&gt;=$X$2,MOD(A720-$X$2,int)=0),$X$3,0)+F720&gt;=J719+E720,J719+E720-F720,IF(AND(A720&gt;=$X$2,MOD(A720-$X$2,int)=0),$X$3,0)+IF(IF(AND(A720&gt;=$X$2,MOD(A720-$X$2,int)=0),$X$3,0)+IF(MOD(A720-$X$6,periods_per_year)=0,$X$5,0)+F720&lt;J719+E720,IF(MOD(A720-$X$6,periods_per_year)=0,$X$5,0),J719+E720-IF(AND(A720&gt;=$X$2,MOD(A720-$X$2,int)=0),$X$3,0)-F720))))</f>
        <v/>
      </c>
      <c r="H720" s="14"/>
      <c r="I720" s="13" t="str">
        <f t="shared" si="84"/>
        <v/>
      </c>
      <c r="J720" s="13" t="str">
        <f t="shared" si="85"/>
        <v/>
      </c>
      <c r="M720" s="17" t="str">
        <f>IF(S719="","",IF(OR(M719&gt;=nper,ROUND(S719,2)&lt;=0),"",M719+1))</f>
        <v/>
      </c>
      <c r="N720" s="18" t="str">
        <f>IF(M720="","",IF(OR(periods_per_year=26,periods_per_year=52),IF(periods_per_year=26,IF(M720=1,fpdate,N719+14),IF(periods_per_year=52,IF(M720=1,fpdate,N719+7),"n/a")),IF(periods_per_year=24,DATE(YEAR(fpdate),MONTH(fpdate)+(M720-1)/2+IF(AND(DAY(fpdate)&gt;=15,MOD(M720,2)=0),1,0),IF(MOD(M720,2)=0,IF(DAY(fpdate)&gt;=15,DAY(fpdate)-14,DAY(fpdate)+14),DAY(fpdate))),IF(DAY(DATE(YEAR(fpdate),MONTH(fpdate)+M720-1,DAY(fpdate)))&lt;&gt;DAY(fpdate),DATE(YEAR(fpdate),MONTH(fpdate)+M720,0),DATE(YEAR(fpdate),MONTH(fpdate)+M720-1,DAY(fpdate))))))</f>
        <v/>
      </c>
      <c r="O720" s="19" t="str">
        <f>IF(M720="","",IF(variable,IF(M720&lt;MortgageCalculator!$I$18*periods_per_year,start_rate,IF(MortgageCalculator!$I$22&gt;=0,MIN(MortgageCalculator!$I$19,start_rate+MortgageCalculator!$I$22*ROUNDUP((M720-MortgageCalculator!$I$18*periods_per_year)/MortgageCalculator!$I$21,0)),MAX(MortgageCalculator!$I$20,start_rate+MortgageCalculator!$I$22*ROUNDUP((M720-MortgageCalculator!$I$18*periods_per_year)/MortgageCalculator!$I$21,0)))),start_rate))</f>
        <v/>
      </c>
      <c r="P720" s="20" t="str">
        <f>IF(M720="","",ROUND((((1+O720/CP)^(CP/periods_per_year))-1)*S719,2))</f>
        <v/>
      </c>
      <c r="Q720" s="20" t="str">
        <f>IF(M720="","",IF(M720=nper,S719+P720,MIN(S719+P720,IF(O720=O719,Q719,ROUND(-PMT(((1+O720/CP)^(CP/periods_per_year))-1,nper-M720+1,S719),2)))))</f>
        <v/>
      </c>
      <c r="R720" s="20" t="str">
        <f t="shared" si="86"/>
        <v/>
      </c>
      <c r="S720" s="20" t="str">
        <f t="shared" si="87"/>
        <v/>
      </c>
    </row>
    <row r="721" spans="1:19" x14ac:dyDescent="0.2">
      <c r="A721" s="10" t="str">
        <f t="shared" si="80"/>
        <v/>
      </c>
      <c r="B721" s="11" t="str">
        <f t="shared" si="81"/>
        <v/>
      </c>
      <c r="C721" s="15" t="str">
        <f t="shared" si="82"/>
        <v/>
      </c>
      <c r="D721" s="12" t="str">
        <f>IF(A721="","",IF(variable,IF(OR(A721=1,A721&lt;$I$18*periods_per_year),start_rate,MIN($I$19,IF(MOD(A721-1,$I$21)=0,MAX($I$20,D720+$I$22),D720))),start_rate))</f>
        <v/>
      </c>
      <c r="E721" s="13" t="str">
        <f t="shared" si="83"/>
        <v/>
      </c>
      <c r="F721" s="13" t="str">
        <f>IF(A721="","",IF(A721=nper,J720+E721,MIN(J720+E721,IF(D721=D720,F720,IF($E$8="Acc Bi-Weekly",ROUND((-PMT(((1+D721/CP)^(CP/12))-1,(nper-A721+1)*12/26,J720))/2,2),IF($E$8="Acc Weekly",ROUND((-PMT(((1+D721/CP)^(CP/12))-1,(nper-A721+1)*12/52,J720))/4,2),ROUND(-PMT(((1+D721/CP)^(CP/periods_per_year))-1,nper-A721+1,J720),2)))))))</f>
        <v/>
      </c>
      <c r="G721" s="13" t="str">
        <f>IF(OR(A721="",A721&lt;$X$2),"",IF(J720&lt;=F721,0,IF(IF(AND(A721&gt;=$X$2,MOD(A721-$X$2,int)=0),$X$3,0)+F721&gt;=J720+E721,J720+E721-F721,IF(AND(A721&gt;=$X$2,MOD(A721-$X$2,int)=0),$X$3,0)+IF(IF(AND(A721&gt;=$X$2,MOD(A721-$X$2,int)=0),$X$3,0)+IF(MOD(A721-$X$6,periods_per_year)=0,$X$5,0)+F721&lt;J720+E721,IF(MOD(A721-$X$6,periods_per_year)=0,$X$5,0),J720+E721-IF(AND(A721&gt;=$X$2,MOD(A721-$X$2,int)=0),$X$3,0)-F721))))</f>
        <v/>
      </c>
      <c r="H721" s="14"/>
      <c r="I721" s="13" t="str">
        <f t="shared" si="84"/>
        <v/>
      </c>
      <c r="J721" s="13" t="str">
        <f t="shared" si="85"/>
        <v/>
      </c>
      <c r="M721" s="17" t="str">
        <f>IF(S720="","",IF(OR(M720&gt;=nper,ROUND(S720,2)&lt;=0),"",M720+1))</f>
        <v/>
      </c>
      <c r="N721" s="18" t="str">
        <f>IF(M721="","",IF(OR(periods_per_year=26,periods_per_year=52),IF(periods_per_year=26,IF(M721=1,fpdate,N720+14),IF(periods_per_year=52,IF(M721=1,fpdate,N720+7),"n/a")),IF(periods_per_year=24,DATE(YEAR(fpdate),MONTH(fpdate)+(M721-1)/2+IF(AND(DAY(fpdate)&gt;=15,MOD(M721,2)=0),1,0),IF(MOD(M721,2)=0,IF(DAY(fpdate)&gt;=15,DAY(fpdate)-14,DAY(fpdate)+14),DAY(fpdate))),IF(DAY(DATE(YEAR(fpdate),MONTH(fpdate)+M721-1,DAY(fpdate)))&lt;&gt;DAY(fpdate),DATE(YEAR(fpdate),MONTH(fpdate)+M721,0),DATE(YEAR(fpdate),MONTH(fpdate)+M721-1,DAY(fpdate))))))</f>
        <v/>
      </c>
      <c r="O721" s="19" t="str">
        <f>IF(M721="","",IF(variable,IF(M721&lt;MortgageCalculator!$I$18*periods_per_year,start_rate,IF(MortgageCalculator!$I$22&gt;=0,MIN(MortgageCalculator!$I$19,start_rate+MortgageCalculator!$I$22*ROUNDUP((M721-MortgageCalculator!$I$18*periods_per_year)/MortgageCalculator!$I$21,0)),MAX(MortgageCalculator!$I$20,start_rate+MortgageCalculator!$I$22*ROUNDUP((M721-MortgageCalculator!$I$18*periods_per_year)/MortgageCalculator!$I$21,0)))),start_rate))</f>
        <v/>
      </c>
      <c r="P721" s="20" t="str">
        <f>IF(M721="","",ROUND((((1+O721/CP)^(CP/periods_per_year))-1)*S720,2))</f>
        <v/>
      </c>
      <c r="Q721" s="20" t="str">
        <f>IF(M721="","",IF(M721=nper,S720+P721,MIN(S720+P721,IF(O721=O720,Q720,ROUND(-PMT(((1+O721/CP)^(CP/periods_per_year))-1,nper-M721+1,S720),2)))))</f>
        <v/>
      </c>
      <c r="R721" s="20" t="str">
        <f t="shared" si="86"/>
        <v/>
      </c>
      <c r="S721" s="20" t="str">
        <f t="shared" si="87"/>
        <v/>
      </c>
    </row>
    <row r="722" spans="1:19" x14ac:dyDescent="0.2">
      <c r="A722" s="10" t="str">
        <f t="shared" si="80"/>
        <v/>
      </c>
      <c r="B722" s="11" t="str">
        <f t="shared" si="81"/>
        <v/>
      </c>
      <c r="C722" s="15" t="str">
        <f t="shared" si="82"/>
        <v/>
      </c>
      <c r="D722" s="12" t="str">
        <f>IF(A722="","",IF(variable,IF(OR(A722=1,A722&lt;$I$18*periods_per_year),start_rate,MIN($I$19,IF(MOD(A722-1,$I$21)=0,MAX($I$20,D721+$I$22),D721))),start_rate))</f>
        <v/>
      </c>
      <c r="E722" s="13" t="str">
        <f t="shared" si="83"/>
        <v/>
      </c>
      <c r="F722" s="13" t="str">
        <f>IF(A722="","",IF(A722=nper,J721+E722,MIN(J721+E722,IF(D722=D721,F721,IF($E$8="Acc Bi-Weekly",ROUND((-PMT(((1+D722/CP)^(CP/12))-1,(nper-A722+1)*12/26,J721))/2,2),IF($E$8="Acc Weekly",ROUND((-PMT(((1+D722/CP)^(CP/12))-1,(nper-A722+1)*12/52,J721))/4,2),ROUND(-PMT(((1+D722/CP)^(CP/periods_per_year))-1,nper-A722+1,J721),2)))))))</f>
        <v/>
      </c>
      <c r="G722" s="13" t="str">
        <f>IF(OR(A722="",A722&lt;$X$2),"",IF(J721&lt;=F722,0,IF(IF(AND(A722&gt;=$X$2,MOD(A722-$X$2,int)=0),$X$3,0)+F722&gt;=J721+E722,J721+E722-F722,IF(AND(A722&gt;=$X$2,MOD(A722-$X$2,int)=0),$X$3,0)+IF(IF(AND(A722&gt;=$X$2,MOD(A722-$X$2,int)=0),$X$3,0)+IF(MOD(A722-$X$6,periods_per_year)=0,$X$5,0)+F722&lt;J721+E722,IF(MOD(A722-$X$6,periods_per_year)=0,$X$5,0),J721+E722-IF(AND(A722&gt;=$X$2,MOD(A722-$X$2,int)=0),$X$3,0)-F722))))</f>
        <v/>
      </c>
      <c r="H722" s="14"/>
      <c r="I722" s="13" t="str">
        <f t="shared" si="84"/>
        <v/>
      </c>
      <c r="J722" s="13" t="str">
        <f t="shared" si="85"/>
        <v/>
      </c>
      <c r="M722" s="17" t="str">
        <f>IF(S721="","",IF(OR(M721&gt;=nper,ROUND(S721,2)&lt;=0),"",M721+1))</f>
        <v/>
      </c>
      <c r="N722" s="18" t="str">
        <f>IF(M722="","",IF(OR(periods_per_year=26,periods_per_year=52),IF(periods_per_year=26,IF(M722=1,fpdate,N721+14),IF(periods_per_year=52,IF(M722=1,fpdate,N721+7),"n/a")),IF(periods_per_year=24,DATE(YEAR(fpdate),MONTH(fpdate)+(M722-1)/2+IF(AND(DAY(fpdate)&gt;=15,MOD(M722,2)=0),1,0),IF(MOD(M722,2)=0,IF(DAY(fpdate)&gt;=15,DAY(fpdate)-14,DAY(fpdate)+14),DAY(fpdate))),IF(DAY(DATE(YEAR(fpdate),MONTH(fpdate)+M722-1,DAY(fpdate)))&lt;&gt;DAY(fpdate),DATE(YEAR(fpdate),MONTH(fpdate)+M722,0),DATE(YEAR(fpdate),MONTH(fpdate)+M722-1,DAY(fpdate))))))</f>
        <v/>
      </c>
      <c r="O722" s="19" t="str">
        <f>IF(M722="","",IF(variable,IF(M722&lt;MortgageCalculator!$I$18*periods_per_year,start_rate,IF(MortgageCalculator!$I$22&gt;=0,MIN(MortgageCalculator!$I$19,start_rate+MortgageCalculator!$I$22*ROUNDUP((M722-MortgageCalculator!$I$18*periods_per_year)/MortgageCalculator!$I$21,0)),MAX(MortgageCalculator!$I$20,start_rate+MortgageCalculator!$I$22*ROUNDUP((M722-MortgageCalculator!$I$18*periods_per_year)/MortgageCalculator!$I$21,0)))),start_rate))</f>
        <v/>
      </c>
      <c r="P722" s="20" t="str">
        <f>IF(M722="","",ROUND((((1+O722/CP)^(CP/periods_per_year))-1)*S721,2))</f>
        <v/>
      </c>
      <c r="Q722" s="20" t="str">
        <f>IF(M722="","",IF(M722=nper,S721+P722,MIN(S721+P722,IF(O722=O721,Q721,ROUND(-PMT(((1+O722/CP)^(CP/periods_per_year))-1,nper-M722+1,S721),2)))))</f>
        <v/>
      </c>
      <c r="R722" s="20" t="str">
        <f t="shared" si="86"/>
        <v/>
      </c>
      <c r="S722" s="20" t="str">
        <f t="shared" si="87"/>
        <v/>
      </c>
    </row>
    <row r="723" spans="1:19" x14ac:dyDescent="0.2">
      <c r="A723" s="10" t="str">
        <f t="shared" si="80"/>
        <v/>
      </c>
      <c r="B723" s="11" t="str">
        <f t="shared" si="81"/>
        <v/>
      </c>
      <c r="C723" s="15" t="str">
        <f t="shared" si="82"/>
        <v/>
      </c>
      <c r="D723" s="12" t="str">
        <f>IF(A723="","",IF(variable,IF(OR(A723=1,A723&lt;$I$18*periods_per_year),start_rate,MIN($I$19,IF(MOD(A723-1,$I$21)=0,MAX($I$20,D722+$I$22),D722))),start_rate))</f>
        <v/>
      </c>
      <c r="E723" s="13" t="str">
        <f t="shared" si="83"/>
        <v/>
      </c>
      <c r="F723" s="13" t="str">
        <f>IF(A723="","",IF(A723=nper,J722+E723,MIN(J722+E723,IF(D723=D722,F722,IF($E$8="Acc Bi-Weekly",ROUND((-PMT(((1+D723/CP)^(CP/12))-1,(nper-A723+1)*12/26,J722))/2,2),IF($E$8="Acc Weekly",ROUND((-PMT(((1+D723/CP)^(CP/12))-1,(nper-A723+1)*12/52,J722))/4,2),ROUND(-PMT(((1+D723/CP)^(CP/periods_per_year))-1,nper-A723+1,J722),2)))))))</f>
        <v/>
      </c>
      <c r="G723" s="13" t="str">
        <f>IF(OR(A723="",A723&lt;$X$2),"",IF(J722&lt;=F723,0,IF(IF(AND(A723&gt;=$X$2,MOD(A723-$X$2,int)=0),$X$3,0)+F723&gt;=J722+E723,J722+E723-F723,IF(AND(A723&gt;=$X$2,MOD(A723-$X$2,int)=0),$X$3,0)+IF(IF(AND(A723&gt;=$X$2,MOD(A723-$X$2,int)=0),$X$3,0)+IF(MOD(A723-$X$6,periods_per_year)=0,$X$5,0)+F723&lt;J722+E723,IF(MOD(A723-$X$6,periods_per_year)=0,$X$5,0),J722+E723-IF(AND(A723&gt;=$X$2,MOD(A723-$X$2,int)=0),$X$3,0)-F723))))</f>
        <v/>
      </c>
      <c r="H723" s="14"/>
      <c r="I723" s="13" t="str">
        <f t="shared" si="84"/>
        <v/>
      </c>
      <c r="J723" s="13" t="str">
        <f t="shared" si="85"/>
        <v/>
      </c>
      <c r="M723" s="17" t="str">
        <f>IF(S722="","",IF(OR(M722&gt;=nper,ROUND(S722,2)&lt;=0),"",M722+1))</f>
        <v/>
      </c>
      <c r="N723" s="18" t="str">
        <f>IF(M723="","",IF(OR(periods_per_year=26,periods_per_year=52),IF(periods_per_year=26,IF(M723=1,fpdate,N722+14),IF(periods_per_year=52,IF(M723=1,fpdate,N722+7),"n/a")),IF(periods_per_year=24,DATE(YEAR(fpdate),MONTH(fpdate)+(M723-1)/2+IF(AND(DAY(fpdate)&gt;=15,MOD(M723,2)=0),1,0),IF(MOD(M723,2)=0,IF(DAY(fpdate)&gt;=15,DAY(fpdate)-14,DAY(fpdate)+14),DAY(fpdate))),IF(DAY(DATE(YEAR(fpdate),MONTH(fpdate)+M723-1,DAY(fpdate)))&lt;&gt;DAY(fpdate),DATE(YEAR(fpdate),MONTH(fpdate)+M723,0),DATE(YEAR(fpdate),MONTH(fpdate)+M723-1,DAY(fpdate))))))</f>
        <v/>
      </c>
      <c r="O723" s="19" t="str">
        <f>IF(M723="","",IF(variable,IF(M723&lt;MortgageCalculator!$I$18*periods_per_year,start_rate,IF(MortgageCalculator!$I$22&gt;=0,MIN(MortgageCalculator!$I$19,start_rate+MortgageCalculator!$I$22*ROUNDUP((M723-MortgageCalculator!$I$18*periods_per_year)/MortgageCalculator!$I$21,0)),MAX(MortgageCalculator!$I$20,start_rate+MortgageCalculator!$I$22*ROUNDUP((M723-MortgageCalculator!$I$18*periods_per_year)/MortgageCalculator!$I$21,0)))),start_rate))</f>
        <v/>
      </c>
      <c r="P723" s="20" t="str">
        <f>IF(M723="","",ROUND((((1+O723/CP)^(CP/periods_per_year))-1)*S722,2))</f>
        <v/>
      </c>
      <c r="Q723" s="20" t="str">
        <f>IF(M723="","",IF(M723=nper,S722+P723,MIN(S722+P723,IF(O723=O722,Q722,ROUND(-PMT(((1+O723/CP)^(CP/periods_per_year))-1,nper-M723+1,S722),2)))))</f>
        <v/>
      </c>
      <c r="R723" s="20" t="str">
        <f t="shared" si="86"/>
        <v/>
      </c>
      <c r="S723" s="20" t="str">
        <f t="shared" si="87"/>
        <v/>
      </c>
    </row>
    <row r="724" spans="1:19" x14ac:dyDescent="0.2">
      <c r="A724" s="10" t="str">
        <f t="shared" si="80"/>
        <v/>
      </c>
      <c r="B724" s="11" t="str">
        <f t="shared" si="81"/>
        <v/>
      </c>
      <c r="C724" s="15" t="str">
        <f t="shared" si="82"/>
        <v/>
      </c>
      <c r="D724" s="12" t="str">
        <f>IF(A724="","",IF(variable,IF(OR(A724=1,A724&lt;$I$18*periods_per_year),start_rate,MIN($I$19,IF(MOD(A724-1,$I$21)=0,MAX($I$20,D723+$I$22),D723))),start_rate))</f>
        <v/>
      </c>
      <c r="E724" s="13" t="str">
        <f t="shared" si="83"/>
        <v/>
      </c>
      <c r="F724" s="13" t="str">
        <f>IF(A724="","",IF(A724=nper,J723+E724,MIN(J723+E724,IF(D724=D723,F723,IF($E$8="Acc Bi-Weekly",ROUND((-PMT(((1+D724/CP)^(CP/12))-1,(nper-A724+1)*12/26,J723))/2,2),IF($E$8="Acc Weekly",ROUND((-PMT(((1+D724/CP)^(CP/12))-1,(nper-A724+1)*12/52,J723))/4,2),ROUND(-PMT(((1+D724/CP)^(CP/periods_per_year))-1,nper-A724+1,J723),2)))))))</f>
        <v/>
      </c>
      <c r="G724" s="13" t="str">
        <f>IF(OR(A724="",A724&lt;$X$2),"",IF(J723&lt;=F724,0,IF(IF(AND(A724&gt;=$X$2,MOD(A724-$X$2,int)=0),$X$3,0)+F724&gt;=J723+E724,J723+E724-F724,IF(AND(A724&gt;=$X$2,MOD(A724-$X$2,int)=0),$X$3,0)+IF(IF(AND(A724&gt;=$X$2,MOD(A724-$X$2,int)=0),$X$3,0)+IF(MOD(A724-$X$6,periods_per_year)=0,$X$5,0)+F724&lt;J723+E724,IF(MOD(A724-$X$6,periods_per_year)=0,$X$5,0),J723+E724-IF(AND(A724&gt;=$X$2,MOD(A724-$X$2,int)=0),$X$3,0)-F724))))</f>
        <v/>
      </c>
      <c r="H724" s="14"/>
      <c r="I724" s="13" t="str">
        <f t="shared" si="84"/>
        <v/>
      </c>
      <c r="J724" s="13" t="str">
        <f t="shared" si="85"/>
        <v/>
      </c>
      <c r="M724" s="17" t="str">
        <f>IF(S723="","",IF(OR(M723&gt;=nper,ROUND(S723,2)&lt;=0),"",M723+1))</f>
        <v/>
      </c>
      <c r="N724" s="18" t="str">
        <f>IF(M724="","",IF(OR(periods_per_year=26,periods_per_year=52),IF(periods_per_year=26,IF(M724=1,fpdate,N723+14),IF(periods_per_year=52,IF(M724=1,fpdate,N723+7),"n/a")),IF(periods_per_year=24,DATE(YEAR(fpdate),MONTH(fpdate)+(M724-1)/2+IF(AND(DAY(fpdate)&gt;=15,MOD(M724,2)=0),1,0),IF(MOD(M724,2)=0,IF(DAY(fpdate)&gt;=15,DAY(fpdate)-14,DAY(fpdate)+14),DAY(fpdate))),IF(DAY(DATE(YEAR(fpdate),MONTH(fpdate)+M724-1,DAY(fpdate)))&lt;&gt;DAY(fpdate),DATE(YEAR(fpdate),MONTH(fpdate)+M724,0),DATE(YEAR(fpdate),MONTH(fpdate)+M724-1,DAY(fpdate))))))</f>
        <v/>
      </c>
      <c r="O724" s="19" t="str">
        <f>IF(M724="","",IF(variable,IF(M724&lt;MortgageCalculator!$I$18*periods_per_year,start_rate,IF(MortgageCalculator!$I$22&gt;=0,MIN(MortgageCalculator!$I$19,start_rate+MortgageCalculator!$I$22*ROUNDUP((M724-MortgageCalculator!$I$18*periods_per_year)/MortgageCalculator!$I$21,0)),MAX(MortgageCalculator!$I$20,start_rate+MortgageCalculator!$I$22*ROUNDUP((M724-MortgageCalculator!$I$18*periods_per_year)/MortgageCalculator!$I$21,0)))),start_rate))</f>
        <v/>
      </c>
      <c r="P724" s="20" t="str">
        <f>IF(M724="","",ROUND((((1+O724/CP)^(CP/periods_per_year))-1)*S723,2))</f>
        <v/>
      </c>
      <c r="Q724" s="20" t="str">
        <f>IF(M724="","",IF(M724=nper,S723+P724,MIN(S723+P724,IF(O724=O723,Q723,ROUND(-PMT(((1+O724/CP)^(CP/periods_per_year))-1,nper-M724+1,S723),2)))))</f>
        <v/>
      </c>
      <c r="R724" s="20" t="str">
        <f t="shared" si="86"/>
        <v/>
      </c>
      <c r="S724" s="20" t="str">
        <f t="shared" si="87"/>
        <v/>
      </c>
    </row>
    <row r="725" spans="1:19" x14ac:dyDescent="0.2">
      <c r="A725" s="10" t="str">
        <f t="shared" si="80"/>
        <v/>
      </c>
      <c r="B725" s="11" t="str">
        <f t="shared" si="81"/>
        <v/>
      </c>
      <c r="C725" s="15" t="str">
        <f t="shared" si="82"/>
        <v/>
      </c>
      <c r="D725" s="12" t="str">
        <f>IF(A725="","",IF(variable,IF(OR(A725=1,A725&lt;$I$18*periods_per_year),start_rate,MIN($I$19,IF(MOD(A725-1,$I$21)=0,MAX($I$20,D724+$I$22),D724))),start_rate))</f>
        <v/>
      </c>
      <c r="E725" s="13" t="str">
        <f t="shared" si="83"/>
        <v/>
      </c>
      <c r="F725" s="13" t="str">
        <f>IF(A725="","",IF(A725=nper,J724+E725,MIN(J724+E725,IF(D725=D724,F724,IF($E$8="Acc Bi-Weekly",ROUND((-PMT(((1+D725/CP)^(CP/12))-1,(nper-A725+1)*12/26,J724))/2,2),IF($E$8="Acc Weekly",ROUND((-PMT(((1+D725/CP)^(CP/12))-1,(nper-A725+1)*12/52,J724))/4,2),ROUND(-PMT(((1+D725/CP)^(CP/periods_per_year))-1,nper-A725+1,J724),2)))))))</f>
        <v/>
      </c>
      <c r="G725" s="13" t="str">
        <f>IF(OR(A725="",A725&lt;$X$2),"",IF(J724&lt;=F725,0,IF(IF(AND(A725&gt;=$X$2,MOD(A725-$X$2,int)=0),$X$3,0)+F725&gt;=J724+E725,J724+E725-F725,IF(AND(A725&gt;=$X$2,MOD(A725-$X$2,int)=0),$X$3,0)+IF(IF(AND(A725&gt;=$X$2,MOD(A725-$X$2,int)=0),$X$3,0)+IF(MOD(A725-$X$6,periods_per_year)=0,$X$5,0)+F725&lt;J724+E725,IF(MOD(A725-$X$6,periods_per_year)=0,$X$5,0),J724+E725-IF(AND(A725&gt;=$X$2,MOD(A725-$X$2,int)=0),$X$3,0)-F725))))</f>
        <v/>
      </c>
      <c r="H725" s="14"/>
      <c r="I725" s="13" t="str">
        <f t="shared" si="84"/>
        <v/>
      </c>
      <c r="J725" s="13" t="str">
        <f t="shared" si="85"/>
        <v/>
      </c>
      <c r="M725" s="17" t="str">
        <f>IF(S724="","",IF(OR(M724&gt;=nper,ROUND(S724,2)&lt;=0),"",M724+1))</f>
        <v/>
      </c>
      <c r="N725" s="18" t="str">
        <f>IF(M725="","",IF(OR(periods_per_year=26,periods_per_year=52),IF(periods_per_year=26,IF(M725=1,fpdate,N724+14),IF(periods_per_year=52,IF(M725=1,fpdate,N724+7),"n/a")),IF(periods_per_year=24,DATE(YEAR(fpdate),MONTH(fpdate)+(M725-1)/2+IF(AND(DAY(fpdate)&gt;=15,MOD(M725,2)=0),1,0),IF(MOD(M725,2)=0,IF(DAY(fpdate)&gt;=15,DAY(fpdate)-14,DAY(fpdate)+14),DAY(fpdate))),IF(DAY(DATE(YEAR(fpdate),MONTH(fpdate)+M725-1,DAY(fpdate)))&lt;&gt;DAY(fpdate),DATE(YEAR(fpdate),MONTH(fpdate)+M725,0),DATE(YEAR(fpdate),MONTH(fpdate)+M725-1,DAY(fpdate))))))</f>
        <v/>
      </c>
      <c r="O725" s="19" t="str">
        <f>IF(M725="","",IF(variable,IF(M725&lt;MortgageCalculator!$I$18*periods_per_year,start_rate,IF(MortgageCalculator!$I$22&gt;=0,MIN(MortgageCalculator!$I$19,start_rate+MortgageCalculator!$I$22*ROUNDUP((M725-MortgageCalculator!$I$18*periods_per_year)/MortgageCalculator!$I$21,0)),MAX(MortgageCalculator!$I$20,start_rate+MortgageCalculator!$I$22*ROUNDUP((M725-MortgageCalculator!$I$18*periods_per_year)/MortgageCalculator!$I$21,0)))),start_rate))</f>
        <v/>
      </c>
      <c r="P725" s="20" t="str">
        <f>IF(M725="","",ROUND((((1+O725/CP)^(CP/periods_per_year))-1)*S724,2))</f>
        <v/>
      </c>
      <c r="Q725" s="20" t="str">
        <f>IF(M725="","",IF(M725=nper,S724+P725,MIN(S724+P725,IF(O725=O724,Q724,ROUND(-PMT(((1+O725/CP)^(CP/periods_per_year))-1,nper-M725+1,S724),2)))))</f>
        <v/>
      </c>
      <c r="R725" s="20" t="str">
        <f t="shared" si="86"/>
        <v/>
      </c>
      <c r="S725" s="20" t="str">
        <f t="shared" si="87"/>
        <v/>
      </c>
    </row>
    <row r="726" spans="1:19" x14ac:dyDescent="0.2">
      <c r="A726" s="10" t="str">
        <f t="shared" si="80"/>
        <v/>
      </c>
      <c r="B726" s="11" t="str">
        <f t="shared" si="81"/>
        <v/>
      </c>
      <c r="C726" s="15" t="str">
        <f t="shared" si="82"/>
        <v/>
      </c>
      <c r="D726" s="12" t="str">
        <f>IF(A726="","",IF(variable,IF(OR(A726=1,A726&lt;$I$18*periods_per_year),start_rate,MIN($I$19,IF(MOD(A726-1,$I$21)=0,MAX($I$20,D725+$I$22),D725))),start_rate))</f>
        <v/>
      </c>
      <c r="E726" s="13" t="str">
        <f t="shared" si="83"/>
        <v/>
      </c>
      <c r="F726" s="13" t="str">
        <f>IF(A726="","",IF(A726=nper,J725+E726,MIN(J725+E726,IF(D726=D725,F725,IF($E$8="Acc Bi-Weekly",ROUND((-PMT(((1+D726/CP)^(CP/12))-1,(nper-A726+1)*12/26,J725))/2,2),IF($E$8="Acc Weekly",ROUND((-PMT(((1+D726/CP)^(CP/12))-1,(nper-A726+1)*12/52,J725))/4,2),ROUND(-PMT(((1+D726/CP)^(CP/periods_per_year))-1,nper-A726+1,J725),2)))))))</f>
        <v/>
      </c>
      <c r="G726" s="13" t="str">
        <f>IF(OR(A726="",A726&lt;$X$2),"",IF(J725&lt;=F726,0,IF(IF(AND(A726&gt;=$X$2,MOD(A726-$X$2,int)=0),$X$3,0)+F726&gt;=J725+E726,J725+E726-F726,IF(AND(A726&gt;=$X$2,MOD(A726-$X$2,int)=0),$X$3,0)+IF(IF(AND(A726&gt;=$X$2,MOD(A726-$X$2,int)=0),$X$3,0)+IF(MOD(A726-$X$6,periods_per_year)=0,$X$5,0)+F726&lt;J725+E726,IF(MOD(A726-$X$6,periods_per_year)=0,$X$5,0),J725+E726-IF(AND(A726&gt;=$X$2,MOD(A726-$X$2,int)=0),$X$3,0)-F726))))</f>
        <v/>
      </c>
      <c r="H726" s="14"/>
      <c r="I726" s="13" t="str">
        <f t="shared" si="84"/>
        <v/>
      </c>
      <c r="J726" s="13" t="str">
        <f t="shared" si="85"/>
        <v/>
      </c>
      <c r="M726" s="17" t="str">
        <f>IF(S725="","",IF(OR(M725&gt;=nper,ROUND(S725,2)&lt;=0),"",M725+1))</f>
        <v/>
      </c>
      <c r="N726" s="18" t="str">
        <f>IF(M726="","",IF(OR(periods_per_year=26,periods_per_year=52),IF(periods_per_year=26,IF(M726=1,fpdate,N725+14),IF(periods_per_year=52,IF(M726=1,fpdate,N725+7),"n/a")),IF(periods_per_year=24,DATE(YEAR(fpdate),MONTH(fpdate)+(M726-1)/2+IF(AND(DAY(fpdate)&gt;=15,MOD(M726,2)=0),1,0),IF(MOD(M726,2)=0,IF(DAY(fpdate)&gt;=15,DAY(fpdate)-14,DAY(fpdate)+14),DAY(fpdate))),IF(DAY(DATE(YEAR(fpdate),MONTH(fpdate)+M726-1,DAY(fpdate)))&lt;&gt;DAY(fpdate),DATE(YEAR(fpdate),MONTH(fpdate)+M726,0),DATE(YEAR(fpdate),MONTH(fpdate)+M726-1,DAY(fpdate))))))</f>
        <v/>
      </c>
      <c r="O726" s="19" t="str">
        <f>IF(M726="","",IF(variable,IF(M726&lt;MortgageCalculator!$I$18*periods_per_year,start_rate,IF(MortgageCalculator!$I$22&gt;=0,MIN(MortgageCalculator!$I$19,start_rate+MortgageCalculator!$I$22*ROUNDUP((M726-MortgageCalculator!$I$18*periods_per_year)/MortgageCalculator!$I$21,0)),MAX(MortgageCalculator!$I$20,start_rate+MortgageCalculator!$I$22*ROUNDUP((M726-MortgageCalculator!$I$18*periods_per_year)/MortgageCalculator!$I$21,0)))),start_rate))</f>
        <v/>
      </c>
      <c r="P726" s="20" t="str">
        <f>IF(M726="","",ROUND((((1+O726/CP)^(CP/periods_per_year))-1)*S725,2))</f>
        <v/>
      </c>
      <c r="Q726" s="20" t="str">
        <f>IF(M726="","",IF(M726=nper,S725+P726,MIN(S725+P726,IF(O726=O725,Q725,ROUND(-PMT(((1+O726/CP)^(CP/periods_per_year))-1,nper-M726+1,S725),2)))))</f>
        <v/>
      </c>
      <c r="R726" s="20" t="str">
        <f t="shared" si="86"/>
        <v/>
      </c>
      <c r="S726" s="20" t="str">
        <f t="shared" si="87"/>
        <v/>
      </c>
    </row>
    <row r="727" spans="1:19" x14ac:dyDescent="0.2">
      <c r="A727" s="10" t="str">
        <f t="shared" si="80"/>
        <v/>
      </c>
      <c r="B727" s="11" t="str">
        <f t="shared" si="81"/>
        <v/>
      </c>
      <c r="C727" s="15" t="str">
        <f t="shared" si="82"/>
        <v/>
      </c>
      <c r="D727" s="12" t="str">
        <f>IF(A727="","",IF(variable,IF(OR(A727=1,A727&lt;$I$18*periods_per_year),start_rate,MIN($I$19,IF(MOD(A727-1,$I$21)=0,MAX($I$20,D726+$I$22),D726))),start_rate))</f>
        <v/>
      </c>
      <c r="E727" s="13" t="str">
        <f t="shared" si="83"/>
        <v/>
      </c>
      <c r="F727" s="13" t="str">
        <f>IF(A727="","",IF(A727=nper,J726+E727,MIN(J726+E727,IF(D727=D726,F726,IF($E$8="Acc Bi-Weekly",ROUND((-PMT(((1+D727/CP)^(CP/12))-1,(nper-A727+1)*12/26,J726))/2,2),IF($E$8="Acc Weekly",ROUND((-PMT(((1+D727/CP)^(CP/12))-1,(nper-A727+1)*12/52,J726))/4,2),ROUND(-PMT(((1+D727/CP)^(CP/periods_per_year))-1,nper-A727+1,J726),2)))))))</f>
        <v/>
      </c>
      <c r="G727" s="13" t="str">
        <f>IF(OR(A727="",A727&lt;$X$2),"",IF(J726&lt;=F727,0,IF(IF(AND(A727&gt;=$X$2,MOD(A727-$X$2,int)=0),$X$3,0)+F727&gt;=J726+E727,J726+E727-F727,IF(AND(A727&gt;=$X$2,MOD(A727-$X$2,int)=0),$X$3,0)+IF(IF(AND(A727&gt;=$X$2,MOD(A727-$X$2,int)=0),$X$3,0)+IF(MOD(A727-$X$6,periods_per_year)=0,$X$5,0)+F727&lt;J726+E727,IF(MOD(A727-$X$6,periods_per_year)=0,$X$5,0),J726+E727-IF(AND(A727&gt;=$X$2,MOD(A727-$X$2,int)=0),$X$3,0)-F727))))</f>
        <v/>
      </c>
      <c r="H727" s="14"/>
      <c r="I727" s="13" t="str">
        <f t="shared" si="84"/>
        <v/>
      </c>
      <c r="J727" s="13" t="str">
        <f t="shared" si="85"/>
        <v/>
      </c>
      <c r="M727" s="17" t="str">
        <f>IF(S726="","",IF(OR(M726&gt;=nper,ROUND(S726,2)&lt;=0),"",M726+1))</f>
        <v/>
      </c>
      <c r="N727" s="18" t="str">
        <f>IF(M727="","",IF(OR(periods_per_year=26,periods_per_year=52),IF(periods_per_year=26,IF(M727=1,fpdate,N726+14),IF(periods_per_year=52,IF(M727=1,fpdate,N726+7),"n/a")),IF(periods_per_year=24,DATE(YEAR(fpdate),MONTH(fpdate)+(M727-1)/2+IF(AND(DAY(fpdate)&gt;=15,MOD(M727,2)=0),1,0),IF(MOD(M727,2)=0,IF(DAY(fpdate)&gt;=15,DAY(fpdate)-14,DAY(fpdate)+14),DAY(fpdate))),IF(DAY(DATE(YEAR(fpdate),MONTH(fpdate)+M727-1,DAY(fpdate)))&lt;&gt;DAY(fpdate),DATE(YEAR(fpdate),MONTH(fpdate)+M727,0),DATE(YEAR(fpdate),MONTH(fpdate)+M727-1,DAY(fpdate))))))</f>
        <v/>
      </c>
      <c r="O727" s="19" t="str">
        <f>IF(M727="","",IF(variable,IF(M727&lt;MortgageCalculator!$I$18*periods_per_year,start_rate,IF(MortgageCalculator!$I$22&gt;=0,MIN(MortgageCalculator!$I$19,start_rate+MortgageCalculator!$I$22*ROUNDUP((M727-MortgageCalculator!$I$18*periods_per_year)/MortgageCalculator!$I$21,0)),MAX(MortgageCalculator!$I$20,start_rate+MortgageCalculator!$I$22*ROUNDUP((M727-MortgageCalculator!$I$18*periods_per_year)/MortgageCalculator!$I$21,0)))),start_rate))</f>
        <v/>
      </c>
      <c r="P727" s="20" t="str">
        <f>IF(M727="","",ROUND((((1+O727/CP)^(CP/periods_per_year))-1)*S726,2))</f>
        <v/>
      </c>
      <c r="Q727" s="20" t="str">
        <f>IF(M727="","",IF(M727=nper,S726+P727,MIN(S726+P727,IF(O727=O726,Q726,ROUND(-PMT(((1+O727/CP)^(CP/periods_per_year))-1,nper-M727+1,S726),2)))))</f>
        <v/>
      </c>
      <c r="R727" s="20" t="str">
        <f t="shared" si="86"/>
        <v/>
      </c>
      <c r="S727" s="20" t="str">
        <f t="shared" si="87"/>
        <v/>
      </c>
    </row>
    <row r="728" spans="1:19" x14ac:dyDescent="0.2">
      <c r="A728" s="10" t="str">
        <f t="shared" si="80"/>
        <v/>
      </c>
      <c r="B728" s="11" t="str">
        <f t="shared" si="81"/>
        <v/>
      </c>
      <c r="C728" s="15" t="str">
        <f t="shared" si="82"/>
        <v/>
      </c>
      <c r="D728" s="12" t="str">
        <f>IF(A728="","",IF(variable,IF(OR(A728=1,A728&lt;$I$18*periods_per_year),start_rate,MIN($I$19,IF(MOD(A728-1,$I$21)=0,MAX($I$20,D727+$I$22),D727))),start_rate))</f>
        <v/>
      </c>
      <c r="E728" s="13" t="str">
        <f t="shared" si="83"/>
        <v/>
      </c>
      <c r="F728" s="13" t="str">
        <f>IF(A728="","",IF(A728=nper,J727+E728,MIN(J727+E728,IF(D728=D727,F727,IF($E$8="Acc Bi-Weekly",ROUND((-PMT(((1+D728/CP)^(CP/12))-1,(nper-A728+1)*12/26,J727))/2,2),IF($E$8="Acc Weekly",ROUND((-PMT(((1+D728/CP)^(CP/12))-1,(nper-A728+1)*12/52,J727))/4,2),ROUND(-PMT(((1+D728/CP)^(CP/periods_per_year))-1,nper-A728+1,J727),2)))))))</f>
        <v/>
      </c>
      <c r="G728" s="13" t="str">
        <f>IF(OR(A728="",A728&lt;$X$2),"",IF(J727&lt;=F728,0,IF(IF(AND(A728&gt;=$X$2,MOD(A728-$X$2,int)=0),$X$3,0)+F728&gt;=J727+E728,J727+E728-F728,IF(AND(A728&gt;=$X$2,MOD(A728-$X$2,int)=0),$X$3,0)+IF(IF(AND(A728&gt;=$X$2,MOD(A728-$X$2,int)=0),$X$3,0)+IF(MOD(A728-$X$6,periods_per_year)=0,$X$5,0)+F728&lt;J727+E728,IF(MOD(A728-$X$6,periods_per_year)=0,$X$5,0),J727+E728-IF(AND(A728&gt;=$X$2,MOD(A728-$X$2,int)=0),$X$3,0)-F728))))</f>
        <v/>
      </c>
      <c r="H728" s="14"/>
      <c r="I728" s="13" t="str">
        <f t="shared" si="84"/>
        <v/>
      </c>
      <c r="J728" s="13" t="str">
        <f t="shared" si="85"/>
        <v/>
      </c>
      <c r="M728" s="17" t="str">
        <f>IF(S727="","",IF(OR(M727&gt;=nper,ROUND(S727,2)&lt;=0),"",M727+1))</f>
        <v/>
      </c>
      <c r="N728" s="18" t="str">
        <f>IF(M728="","",IF(OR(periods_per_year=26,periods_per_year=52),IF(periods_per_year=26,IF(M728=1,fpdate,N727+14),IF(periods_per_year=52,IF(M728=1,fpdate,N727+7),"n/a")),IF(periods_per_year=24,DATE(YEAR(fpdate),MONTH(fpdate)+(M728-1)/2+IF(AND(DAY(fpdate)&gt;=15,MOD(M728,2)=0),1,0),IF(MOD(M728,2)=0,IF(DAY(fpdate)&gt;=15,DAY(fpdate)-14,DAY(fpdate)+14),DAY(fpdate))),IF(DAY(DATE(YEAR(fpdate),MONTH(fpdate)+M728-1,DAY(fpdate)))&lt;&gt;DAY(fpdate),DATE(YEAR(fpdate),MONTH(fpdate)+M728,0),DATE(YEAR(fpdate),MONTH(fpdate)+M728-1,DAY(fpdate))))))</f>
        <v/>
      </c>
      <c r="O728" s="19" t="str">
        <f>IF(M728="","",IF(variable,IF(M728&lt;MortgageCalculator!$I$18*periods_per_year,start_rate,IF(MortgageCalculator!$I$22&gt;=0,MIN(MortgageCalculator!$I$19,start_rate+MortgageCalculator!$I$22*ROUNDUP((M728-MortgageCalculator!$I$18*periods_per_year)/MortgageCalculator!$I$21,0)),MAX(MortgageCalculator!$I$20,start_rate+MortgageCalculator!$I$22*ROUNDUP((M728-MortgageCalculator!$I$18*periods_per_year)/MortgageCalculator!$I$21,0)))),start_rate))</f>
        <v/>
      </c>
      <c r="P728" s="20" t="str">
        <f>IF(M728="","",ROUND((((1+O728/CP)^(CP/periods_per_year))-1)*S727,2))</f>
        <v/>
      </c>
      <c r="Q728" s="20" t="str">
        <f>IF(M728="","",IF(M728=nper,S727+P728,MIN(S727+P728,IF(O728=O727,Q727,ROUND(-PMT(((1+O728/CP)^(CP/periods_per_year))-1,nper-M728+1,S727),2)))))</f>
        <v/>
      </c>
      <c r="R728" s="20" t="str">
        <f t="shared" si="86"/>
        <v/>
      </c>
      <c r="S728" s="20" t="str">
        <f t="shared" si="87"/>
        <v/>
      </c>
    </row>
    <row r="729" spans="1:19" x14ac:dyDescent="0.2">
      <c r="A729" s="10" t="str">
        <f t="shared" si="80"/>
        <v/>
      </c>
      <c r="B729" s="11" t="str">
        <f t="shared" si="81"/>
        <v/>
      </c>
      <c r="C729" s="15" t="str">
        <f t="shared" si="82"/>
        <v/>
      </c>
      <c r="D729" s="12" t="str">
        <f>IF(A729="","",IF(variable,IF(OR(A729=1,A729&lt;$I$18*periods_per_year),start_rate,MIN($I$19,IF(MOD(A729-1,$I$21)=0,MAX($I$20,D728+$I$22),D728))),start_rate))</f>
        <v/>
      </c>
      <c r="E729" s="13" t="str">
        <f t="shared" si="83"/>
        <v/>
      </c>
      <c r="F729" s="13" t="str">
        <f>IF(A729="","",IF(A729=nper,J728+E729,MIN(J728+E729,IF(D729=D728,F728,IF($E$8="Acc Bi-Weekly",ROUND((-PMT(((1+D729/CP)^(CP/12))-1,(nper-A729+1)*12/26,J728))/2,2),IF($E$8="Acc Weekly",ROUND((-PMT(((1+D729/CP)^(CP/12))-1,(nper-A729+1)*12/52,J728))/4,2),ROUND(-PMT(((1+D729/CP)^(CP/periods_per_year))-1,nper-A729+1,J728),2)))))))</f>
        <v/>
      </c>
      <c r="G729" s="13" t="str">
        <f>IF(OR(A729="",A729&lt;$X$2),"",IF(J728&lt;=F729,0,IF(IF(AND(A729&gt;=$X$2,MOD(A729-$X$2,int)=0),$X$3,0)+F729&gt;=J728+E729,J728+E729-F729,IF(AND(A729&gt;=$X$2,MOD(A729-$X$2,int)=0),$X$3,0)+IF(IF(AND(A729&gt;=$X$2,MOD(A729-$X$2,int)=0),$X$3,0)+IF(MOD(A729-$X$6,periods_per_year)=0,$X$5,0)+F729&lt;J728+E729,IF(MOD(A729-$X$6,periods_per_year)=0,$X$5,0),J728+E729-IF(AND(A729&gt;=$X$2,MOD(A729-$X$2,int)=0),$X$3,0)-F729))))</f>
        <v/>
      </c>
      <c r="H729" s="14"/>
      <c r="I729" s="13" t="str">
        <f t="shared" si="84"/>
        <v/>
      </c>
      <c r="J729" s="13" t="str">
        <f t="shared" si="85"/>
        <v/>
      </c>
      <c r="M729" s="17" t="str">
        <f>IF(S728="","",IF(OR(M728&gt;=nper,ROUND(S728,2)&lt;=0),"",M728+1))</f>
        <v/>
      </c>
      <c r="N729" s="18" t="str">
        <f>IF(M729="","",IF(OR(periods_per_year=26,periods_per_year=52),IF(periods_per_year=26,IF(M729=1,fpdate,N728+14),IF(periods_per_year=52,IF(M729=1,fpdate,N728+7),"n/a")),IF(periods_per_year=24,DATE(YEAR(fpdate),MONTH(fpdate)+(M729-1)/2+IF(AND(DAY(fpdate)&gt;=15,MOD(M729,2)=0),1,0),IF(MOD(M729,2)=0,IF(DAY(fpdate)&gt;=15,DAY(fpdate)-14,DAY(fpdate)+14),DAY(fpdate))),IF(DAY(DATE(YEAR(fpdate),MONTH(fpdate)+M729-1,DAY(fpdate)))&lt;&gt;DAY(fpdate),DATE(YEAR(fpdate),MONTH(fpdate)+M729,0),DATE(YEAR(fpdate),MONTH(fpdate)+M729-1,DAY(fpdate))))))</f>
        <v/>
      </c>
      <c r="O729" s="19" t="str">
        <f>IF(M729="","",IF(variable,IF(M729&lt;MortgageCalculator!$I$18*periods_per_year,start_rate,IF(MortgageCalculator!$I$22&gt;=0,MIN(MortgageCalculator!$I$19,start_rate+MortgageCalculator!$I$22*ROUNDUP((M729-MortgageCalculator!$I$18*periods_per_year)/MortgageCalculator!$I$21,0)),MAX(MortgageCalculator!$I$20,start_rate+MortgageCalculator!$I$22*ROUNDUP((M729-MortgageCalculator!$I$18*periods_per_year)/MortgageCalculator!$I$21,0)))),start_rate))</f>
        <v/>
      </c>
      <c r="P729" s="20" t="str">
        <f>IF(M729="","",ROUND((((1+O729/CP)^(CP/periods_per_year))-1)*S728,2))</f>
        <v/>
      </c>
      <c r="Q729" s="20" t="str">
        <f>IF(M729="","",IF(M729=nper,S728+P729,MIN(S728+P729,IF(O729=O728,Q728,ROUND(-PMT(((1+O729/CP)^(CP/periods_per_year))-1,nper-M729+1,S728),2)))))</f>
        <v/>
      </c>
      <c r="R729" s="20" t="str">
        <f t="shared" si="86"/>
        <v/>
      </c>
      <c r="S729" s="20" t="str">
        <f t="shared" si="87"/>
        <v/>
      </c>
    </row>
    <row r="730" spans="1:19" x14ac:dyDescent="0.2">
      <c r="A730" s="10" t="str">
        <f t="shared" si="80"/>
        <v/>
      </c>
      <c r="B730" s="11" t="str">
        <f t="shared" si="81"/>
        <v/>
      </c>
      <c r="C730" s="15" t="str">
        <f t="shared" si="82"/>
        <v/>
      </c>
      <c r="D730" s="12" t="str">
        <f>IF(A730="","",IF(variable,IF(OR(A730=1,A730&lt;$I$18*periods_per_year),start_rate,MIN($I$19,IF(MOD(A730-1,$I$21)=0,MAX($I$20,D729+$I$22),D729))),start_rate))</f>
        <v/>
      </c>
      <c r="E730" s="13" t="str">
        <f t="shared" si="83"/>
        <v/>
      </c>
      <c r="F730" s="13" t="str">
        <f>IF(A730="","",IF(A730=nper,J729+E730,MIN(J729+E730,IF(D730=D729,F729,IF($E$8="Acc Bi-Weekly",ROUND((-PMT(((1+D730/CP)^(CP/12))-1,(nper-A730+1)*12/26,J729))/2,2),IF($E$8="Acc Weekly",ROUND((-PMT(((1+D730/CP)^(CP/12))-1,(nper-A730+1)*12/52,J729))/4,2),ROUND(-PMT(((1+D730/CP)^(CP/periods_per_year))-1,nper-A730+1,J729),2)))))))</f>
        <v/>
      </c>
      <c r="G730" s="13" t="str">
        <f>IF(OR(A730="",A730&lt;$X$2),"",IF(J729&lt;=F730,0,IF(IF(AND(A730&gt;=$X$2,MOD(A730-$X$2,int)=0),$X$3,0)+F730&gt;=J729+E730,J729+E730-F730,IF(AND(A730&gt;=$X$2,MOD(A730-$X$2,int)=0),$X$3,0)+IF(IF(AND(A730&gt;=$X$2,MOD(A730-$X$2,int)=0),$X$3,0)+IF(MOD(A730-$X$6,periods_per_year)=0,$X$5,0)+F730&lt;J729+E730,IF(MOD(A730-$X$6,periods_per_year)=0,$X$5,0),J729+E730-IF(AND(A730&gt;=$X$2,MOD(A730-$X$2,int)=0),$X$3,0)-F730))))</f>
        <v/>
      </c>
      <c r="H730" s="14"/>
      <c r="I730" s="13" t="str">
        <f t="shared" si="84"/>
        <v/>
      </c>
      <c r="J730" s="13" t="str">
        <f t="shared" si="85"/>
        <v/>
      </c>
      <c r="M730" s="17" t="str">
        <f>IF(S729="","",IF(OR(M729&gt;=nper,ROUND(S729,2)&lt;=0),"",M729+1))</f>
        <v/>
      </c>
      <c r="N730" s="18" t="str">
        <f>IF(M730="","",IF(OR(periods_per_year=26,periods_per_year=52),IF(periods_per_year=26,IF(M730=1,fpdate,N729+14),IF(periods_per_year=52,IF(M730=1,fpdate,N729+7),"n/a")),IF(periods_per_year=24,DATE(YEAR(fpdate),MONTH(fpdate)+(M730-1)/2+IF(AND(DAY(fpdate)&gt;=15,MOD(M730,2)=0),1,0),IF(MOD(M730,2)=0,IF(DAY(fpdate)&gt;=15,DAY(fpdate)-14,DAY(fpdate)+14),DAY(fpdate))),IF(DAY(DATE(YEAR(fpdate),MONTH(fpdate)+M730-1,DAY(fpdate)))&lt;&gt;DAY(fpdate),DATE(YEAR(fpdate),MONTH(fpdate)+M730,0),DATE(YEAR(fpdate),MONTH(fpdate)+M730-1,DAY(fpdate))))))</f>
        <v/>
      </c>
      <c r="O730" s="19" t="str">
        <f>IF(M730="","",IF(variable,IF(M730&lt;MortgageCalculator!$I$18*periods_per_year,start_rate,IF(MortgageCalculator!$I$22&gt;=0,MIN(MortgageCalculator!$I$19,start_rate+MortgageCalculator!$I$22*ROUNDUP((M730-MortgageCalculator!$I$18*periods_per_year)/MortgageCalculator!$I$21,0)),MAX(MortgageCalculator!$I$20,start_rate+MortgageCalculator!$I$22*ROUNDUP((M730-MortgageCalculator!$I$18*periods_per_year)/MortgageCalculator!$I$21,0)))),start_rate))</f>
        <v/>
      </c>
      <c r="P730" s="20" t="str">
        <f>IF(M730="","",ROUND((((1+O730/CP)^(CP/periods_per_year))-1)*S729,2))</f>
        <v/>
      </c>
      <c r="Q730" s="20" t="str">
        <f>IF(M730="","",IF(M730=nper,S729+P730,MIN(S729+P730,IF(O730=O729,Q729,ROUND(-PMT(((1+O730/CP)^(CP/periods_per_year))-1,nper-M730+1,S729),2)))))</f>
        <v/>
      </c>
      <c r="R730" s="20" t="str">
        <f t="shared" si="86"/>
        <v/>
      </c>
      <c r="S730" s="20" t="str">
        <f t="shared" si="87"/>
        <v/>
      </c>
    </row>
    <row r="731" spans="1:19" x14ac:dyDescent="0.2">
      <c r="A731" s="10" t="str">
        <f t="shared" si="80"/>
        <v/>
      </c>
      <c r="B731" s="11" t="str">
        <f t="shared" si="81"/>
        <v/>
      </c>
      <c r="C731" s="15" t="str">
        <f t="shared" si="82"/>
        <v/>
      </c>
      <c r="D731" s="12" t="str">
        <f>IF(A731="","",IF(variable,IF(OR(A731=1,A731&lt;$I$18*periods_per_year),start_rate,MIN($I$19,IF(MOD(A731-1,$I$21)=0,MAX($I$20,D730+$I$22),D730))),start_rate))</f>
        <v/>
      </c>
      <c r="E731" s="13" t="str">
        <f t="shared" si="83"/>
        <v/>
      </c>
      <c r="F731" s="13" t="str">
        <f>IF(A731="","",IF(A731=nper,J730+E731,MIN(J730+E731,IF(D731=D730,F730,IF($E$8="Acc Bi-Weekly",ROUND((-PMT(((1+D731/CP)^(CP/12))-1,(nper-A731+1)*12/26,J730))/2,2),IF($E$8="Acc Weekly",ROUND((-PMT(((1+D731/CP)^(CP/12))-1,(nper-A731+1)*12/52,J730))/4,2),ROUND(-PMT(((1+D731/CP)^(CP/periods_per_year))-1,nper-A731+1,J730),2)))))))</f>
        <v/>
      </c>
      <c r="G731" s="13" t="str">
        <f>IF(OR(A731="",A731&lt;$X$2),"",IF(J730&lt;=F731,0,IF(IF(AND(A731&gt;=$X$2,MOD(A731-$X$2,int)=0),$X$3,0)+F731&gt;=J730+E731,J730+E731-F731,IF(AND(A731&gt;=$X$2,MOD(A731-$X$2,int)=0),$X$3,0)+IF(IF(AND(A731&gt;=$X$2,MOD(A731-$X$2,int)=0),$X$3,0)+IF(MOD(A731-$X$6,periods_per_year)=0,$X$5,0)+F731&lt;J730+E731,IF(MOD(A731-$X$6,periods_per_year)=0,$X$5,0),J730+E731-IF(AND(A731&gt;=$X$2,MOD(A731-$X$2,int)=0),$X$3,0)-F731))))</f>
        <v/>
      </c>
      <c r="H731" s="14"/>
      <c r="I731" s="13" t="str">
        <f t="shared" si="84"/>
        <v/>
      </c>
      <c r="J731" s="13" t="str">
        <f t="shared" si="85"/>
        <v/>
      </c>
      <c r="M731" s="17" t="str">
        <f>IF(S730="","",IF(OR(M730&gt;=nper,ROUND(S730,2)&lt;=0),"",M730+1))</f>
        <v/>
      </c>
      <c r="N731" s="18" t="str">
        <f>IF(M731="","",IF(OR(periods_per_year=26,periods_per_year=52),IF(periods_per_year=26,IF(M731=1,fpdate,N730+14),IF(periods_per_year=52,IF(M731=1,fpdate,N730+7),"n/a")),IF(periods_per_year=24,DATE(YEAR(fpdate),MONTH(fpdate)+(M731-1)/2+IF(AND(DAY(fpdate)&gt;=15,MOD(M731,2)=0),1,0),IF(MOD(M731,2)=0,IF(DAY(fpdate)&gt;=15,DAY(fpdate)-14,DAY(fpdate)+14),DAY(fpdate))),IF(DAY(DATE(YEAR(fpdate),MONTH(fpdate)+M731-1,DAY(fpdate)))&lt;&gt;DAY(fpdate),DATE(YEAR(fpdate),MONTH(fpdate)+M731,0),DATE(YEAR(fpdate),MONTH(fpdate)+M731-1,DAY(fpdate))))))</f>
        <v/>
      </c>
      <c r="O731" s="19" t="str">
        <f>IF(M731="","",IF(variable,IF(M731&lt;MortgageCalculator!$I$18*periods_per_year,start_rate,IF(MortgageCalculator!$I$22&gt;=0,MIN(MortgageCalculator!$I$19,start_rate+MortgageCalculator!$I$22*ROUNDUP((M731-MortgageCalculator!$I$18*periods_per_year)/MortgageCalculator!$I$21,0)),MAX(MortgageCalculator!$I$20,start_rate+MortgageCalculator!$I$22*ROUNDUP((M731-MortgageCalculator!$I$18*periods_per_year)/MortgageCalculator!$I$21,0)))),start_rate))</f>
        <v/>
      </c>
      <c r="P731" s="20" t="str">
        <f>IF(M731="","",ROUND((((1+O731/CP)^(CP/periods_per_year))-1)*S730,2))</f>
        <v/>
      </c>
      <c r="Q731" s="20" t="str">
        <f>IF(M731="","",IF(M731=nper,S730+P731,MIN(S730+P731,IF(O731=O730,Q730,ROUND(-PMT(((1+O731/CP)^(CP/periods_per_year))-1,nper-M731+1,S730),2)))))</f>
        <v/>
      </c>
      <c r="R731" s="20" t="str">
        <f t="shared" si="86"/>
        <v/>
      </c>
      <c r="S731" s="20" t="str">
        <f t="shared" si="87"/>
        <v/>
      </c>
    </row>
    <row r="732" spans="1:19" x14ac:dyDescent="0.2">
      <c r="A732" s="10" t="str">
        <f t="shared" si="80"/>
        <v/>
      </c>
      <c r="B732" s="11" t="str">
        <f t="shared" si="81"/>
        <v/>
      </c>
      <c r="C732" s="15" t="str">
        <f t="shared" si="82"/>
        <v/>
      </c>
      <c r="D732" s="12" t="str">
        <f>IF(A732="","",IF(variable,IF(OR(A732=1,A732&lt;$I$18*periods_per_year),start_rate,MIN($I$19,IF(MOD(A732-1,$I$21)=0,MAX($I$20,D731+$I$22),D731))),start_rate))</f>
        <v/>
      </c>
      <c r="E732" s="13" t="str">
        <f t="shared" si="83"/>
        <v/>
      </c>
      <c r="F732" s="13" t="str">
        <f>IF(A732="","",IF(A732=nper,J731+E732,MIN(J731+E732,IF(D732=D731,F731,IF($E$8="Acc Bi-Weekly",ROUND((-PMT(((1+D732/CP)^(CP/12))-1,(nper-A732+1)*12/26,J731))/2,2),IF($E$8="Acc Weekly",ROUND((-PMT(((1+D732/CP)^(CP/12))-1,(nper-A732+1)*12/52,J731))/4,2),ROUND(-PMT(((1+D732/CP)^(CP/periods_per_year))-1,nper-A732+1,J731),2)))))))</f>
        <v/>
      </c>
      <c r="G732" s="13" t="str">
        <f>IF(OR(A732="",A732&lt;$X$2),"",IF(J731&lt;=F732,0,IF(IF(AND(A732&gt;=$X$2,MOD(A732-$X$2,int)=0),$X$3,0)+F732&gt;=J731+E732,J731+E732-F732,IF(AND(A732&gt;=$X$2,MOD(A732-$X$2,int)=0),$X$3,0)+IF(IF(AND(A732&gt;=$X$2,MOD(A732-$X$2,int)=0),$X$3,0)+IF(MOD(A732-$X$6,periods_per_year)=0,$X$5,0)+F732&lt;J731+E732,IF(MOD(A732-$X$6,periods_per_year)=0,$X$5,0),J731+E732-IF(AND(A732&gt;=$X$2,MOD(A732-$X$2,int)=0),$X$3,0)-F732))))</f>
        <v/>
      </c>
      <c r="H732" s="14"/>
      <c r="I732" s="13" t="str">
        <f t="shared" si="84"/>
        <v/>
      </c>
      <c r="J732" s="13" t="str">
        <f t="shared" si="85"/>
        <v/>
      </c>
      <c r="M732" s="17" t="str">
        <f>IF(S731="","",IF(OR(M731&gt;=nper,ROUND(S731,2)&lt;=0),"",M731+1))</f>
        <v/>
      </c>
      <c r="N732" s="18" t="str">
        <f>IF(M732="","",IF(OR(periods_per_year=26,periods_per_year=52),IF(periods_per_year=26,IF(M732=1,fpdate,N731+14),IF(periods_per_year=52,IF(M732=1,fpdate,N731+7),"n/a")),IF(periods_per_year=24,DATE(YEAR(fpdate),MONTH(fpdate)+(M732-1)/2+IF(AND(DAY(fpdate)&gt;=15,MOD(M732,2)=0),1,0),IF(MOD(M732,2)=0,IF(DAY(fpdate)&gt;=15,DAY(fpdate)-14,DAY(fpdate)+14),DAY(fpdate))),IF(DAY(DATE(YEAR(fpdate),MONTH(fpdate)+M732-1,DAY(fpdate)))&lt;&gt;DAY(fpdate),DATE(YEAR(fpdate),MONTH(fpdate)+M732,0),DATE(YEAR(fpdate),MONTH(fpdate)+M732-1,DAY(fpdate))))))</f>
        <v/>
      </c>
      <c r="O732" s="19" t="str">
        <f>IF(M732="","",IF(variable,IF(M732&lt;MortgageCalculator!$I$18*periods_per_year,start_rate,IF(MortgageCalculator!$I$22&gt;=0,MIN(MortgageCalculator!$I$19,start_rate+MortgageCalculator!$I$22*ROUNDUP((M732-MortgageCalculator!$I$18*periods_per_year)/MortgageCalculator!$I$21,0)),MAX(MortgageCalculator!$I$20,start_rate+MortgageCalculator!$I$22*ROUNDUP((M732-MortgageCalculator!$I$18*periods_per_year)/MortgageCalculator!$I$21,0)))),start_rate))</f>
        <v/>
      </c>
      <c r="P732" s="20" t="str">
        <f>IF(M732="","",ROUND((((1+O732/CP)^(CP/periods_per_year))-1)*S731,2))</f>
        <v/>
      </c>
      <c r="Q732" s="20" t="str">
        <f>IF(M732="","",IF(M732=nper,S731+P732,MIN(S731+P732,IF(O732=O731,Q731,ROUND(-PMT(((1+O732/CP)^(CP/periods_per_year))-1,nper-M732+1,S731),2)))))</f>
        <v/>
      </c>
      <c r="R732" s="20" t="str">
        <f t="shared" si="86"/>
        <v/>
      </c>
      <c r="S732" s="20" t="str">
        <f t="shared" si="87"/>
        <v/>
      </c>
    </row>
    <row r="733" spans="1:19" x14ac:dyDescent="0.2">
      <c r="A733" s="10" t="str">
        <f t="shared" si="80"/>
        <v/>
      </c>
      <c r="B733" s="11" t="str">
        <f t="shared" si="81"/>
        <v/>
      </c>
      <c r="C733" s="15" t="str">
        <f t="shared" si="82"/>
        <v/>
      </c>
      <c r="D733" s="12" t="str">
        <f>IF(A733="","",IF(variable,IF(OR(A733=1,A733&lt;$I$18*periods_per_year),start_rate,MIN($I$19,IF(MOD(A733-1,$I$21)=0,MAX($I$20,D732+$I$22),D732))),start_rate))</f>
        <v/>
      </c>
      <c r="E733" s="13" t="str">
        <f t="shared" si="83"/>
        <v/>
      </c>
      <c r="F733" s="13" t="str">
        <f>IF(A733="","",IF(A733=nper,J732+E733,MIN(J732+E733,IF(D733=D732,F732,IF($E$8="Acc Bi-Weekly",ROUND((-PMT(((1+D733/CP)^(CP/12))-1,(nper-A733+1)*12/26,J732))/2,2),IF($E$8="Acc Weekly",ROUND((-PMT(((1+D733/CP)^(CP/12))-1,(nper-A733+1)*12/52,J732))/4,2),ROUND(-PMT(((1+D733/CP)^(CP/periods_per_year))-1,nper-A733+1,J732),2)))))))</f>
        <v/>
      </c>
      <c r="G733" s="13" t="str">
        <f>IF(OR(A733="",A733&lt;$X$2),"",IF(J732&lt;=F733,0,IF(IF(AND(A733&gt;=$X$2,MOD(A733-$X$2,int)=0),$X$3,0)+F733&gt;=J732+E733,J732+E733-F733,IF(AND(A733&gt;=$X$2,MOD(A733-$X$2,int)=0),$X$3,0)+IF(IF(AND(A733&gt;=$X$2,MOD(A733-$X$2,int)=0),$X$3,0)+IF(MOD(A733-$X$6,periods_per_year)=0,$X$5,0)+F733&lt;J732+E733,IF(MOD(A733-$X$6,periods_per_year)=0,$X$5,0),J732+E733-IF(AND(A733&gt;=$X$2,MOD(A733-$X$2,int)=0),$X$3,0)-F733))))</f>
        <v/>
      </c>
      <c r="H733" s="14"/>
      <c r="I733" s="13" t="str">
        <f t="shared" si="84"/>
        <v/>
      </c>
      <c r="J733" s="13" t="str">
        <f t="shared" si="85"/>
        <v/>
      </c>
      <c r="M733" s="17" t="str">
        <f>IF(S732="","",IF(OR(M732&gt;=nper,ROUND(S732,2)&lt;=0),"",M732+1))</f>
        <v/>
      </c>
      <c r="N733" s="18" t="str">
        <f>IF(M733="","",IF(OR(periods_per_year=26,periods_per_year=52),IF(periods_per_year=26,IF(M733=1,fpdate,N732+14),IF(periods_per_year=52,IF(M733=1,fpdate,N732+7),"n/a")),IF(periods_per_year=24,DATE(YEAR(fpdate),MONTH(fpdate)+(M733-1)/2+IF(AND(DAY(fpdate)&gt;=15,MOD(M733,2)=0),1,0),IF(MOD(M733,2)=0,IF(DAY(fpdate)&gt;=15,DAY(fpdate)-14,DAY(fpdate)+14),DAY(fpdate))),IF(DAY(DATE(YEAR(fpdate),MONTH(fpdate)+M733-1,DAY(fpdate)))&lt;&gt;DAY(fpdate),DATE(YEAR(fpdate),MONTH(fpdate)+M733,0),DATE(YEAR(fpdate),MONTH(fpdate)+M733-1,DAY(fpdate))))))</f>
        <v/>
      </c>
      <c r="O733" s="19" t="str">
        <f>IF(M733="","",IF(variable,IF(M733&lt;MortgageCalculator!$I$18*periods_per_year,start_rate,IF(MortgageCalculator!$I$22&gt;=0,MIN(MortgageCalculator!$I$19,start_rate+MortgageCalculator!$I$22*ROUNDUP((M733-MortgageCalculator!$I$18*periods_per_year)/MortgageCalculator!$I$21,0)),MAX(MortgageCalculator!$I$20,start_rate+MortgageCalculator!$I$22*ROUNDUP((M733-MortgageCalculator!$I$18*periods_per_year)/MortgageCalculator!$I$21,0)))),start_rate))</f>
        <v/>
      </c>
      <c r="P733" s="20" t="str">
        <f>IF(M733="","",ROUND((((1+O733/CP)^(CP/periods_per_year))-1)*S732,2))</f>
        <v/>
      </c>
      <c r="Q733" s="20" t="str">
        <f>IF(M733="","",IF(M733=nper,S732+P733,MIN(S732+P733,IF(O733=O732,Q732,ROUND(-PMT(((1+O733/CP)^(CP/periods_per_year))-1,nper-M733+1,S732),2)))))</f>
        <v/>
      </c>
      <c r="R733" s="20" t="str">
        <f t="shared" si="86"/>
        <v/>
      </c>
      <c r="S733" s="20" t="str">
        <f t="shared" si="87"/>
        <v/>
      </c>
    </row>
    <row r="734" spans="1:19" x14ac:dyDescent="0.2">
      <c r="A734" s="10" t="str">
        <f t="shared" si="80"/>
        <v/>
      </c>
      <c r="B734" s="11" t="str">
        <f t="shared" si="81"/>
        <v/>
      </c>
      <c r="C734" s="15" t="str">
        <f t="shared" si="82"/>
        <v/>
      </c>
      <c r="D734" s="12" t="str">
        <f>IF(A734="","",IF(variable,IF(OR(A734=1,A734&lt;$I$18*periods_per_year),start_rate,MIN($I$19,IF(MOD(A734-1,$I$21)=0,MAX($I$20,D733+$I$22),D733))),start_rate))</f>
        <v/>
      </c>
      <c r="E734" s="13" t="str">
        <f t="shared" si="83"/>
        <v/>
      </c>
      <c r="F734" s="13" t="str">
        <f>IF(A734="","",IF(A734=nper,J733+E734,MIN(J733+E734,IF(D734=D733,F733,IF($E$8="Acc Bi-Weekly",ROUND((-PMT(((1+D734/CP)^(CP/12))-1,(nper-A734+1)*12/26,J733))/2,2),IF($E$8="Acc Weekly",ROUND((-PMT(((1+D734/CP)^(CP/12))-1,(nper-A734+1)*12/52,J733))/4,2),ROUND(-PMT(((1+D734/CP)^(CP/periods_per_year))-1,nper-A734+1,J733),2)))))))</f>
        <v/>
      </c>
      <c r="G734" s="13" t="str">
        <f>IF(OR(A734="",A734&lt;$X$2),"",IF(J733&lt;=F734,0,IF(IF(AND(A734&gt;=$X$2,MOD(A734-$X$2,int)=0),$X$3,0)+F734&gt;=J733+E734,J733+E734-F734,IF(AND(A734&gt;=$X$2,MOD(A734-$X$2,int)=0),$X$3,0)+IF(IF(AND(A734&gt;=$X$2,MOD(A734-$X$2,int)=0),$X$3,0)+IF(MOD(A734-$X$6,periods_per_year)=0,$X$5,0)+F734&lt;J733+E734,IF(MOD(A734-$X$6,periods_per_year)=0,$X$5,0),J733+E734-IF(AND(A734&gt;=$X$2,MOD(A734-$X$2,int)=0),$X$3,0)-F734))))</f>
        <v/>
      </c>
      <c r="H734" s="14"/>
      <c r="I734" s="13" t="str">
        <f t="shared" si="84"/>
        <v/>
      </c>
      <c r="J734" s="13" t="str">
        <f t="shared" si="85"/>
        <v/>
      </c>
      <c r="M734" s="17" t="str">
        <f>IF(S733="","",IF(OR(M733&gt;=nper,ROUND(S733,2)&lt;=0),"",M733+1))</f>
        <v/>
      </c>
      <c r="N734" s="18" t="str">
        <f>IF(M734="","",IF(OR(periods_per_year=26,periods_per_year=52),IF(periods_per_year=26,IF(M734=1,fpdate,N733+14),IF(periods_per_year=52,IF(M734=1,fpdate,N733+7),"n/a")),IF(periods_per_year=24,DATE(YEAR(fpdate),MONTH(fpdate)+(M734-1)/2+IF(AND(DAY(fpdate)&gt;=15,MOD(M734,2)=0),1,0),IF(MOD(M734,2)=0,IF(DAY(fpdate)&gt;=15,DAY(fpdate)-14,DAY(fpdate)+14),DAY(fpdate))),IF(DAY(DATE(YEAR(fpdate),MONTH(fpdate)+M734-1,DAY(fpdate)))&lt;&gt;DAY(fpdate),DATE(YEAR(fpdate),MONTH(fpdate)+M734,0),DATE(YEAR(fpdate),MONTH(fpdate)+M734-1,DAY(fpdate))))))</f>
        <v/>
      </c>
      <c r="O734" s="19" t="str">
        <f>IF(M734="","",IF(variable,IF(M734&lt;MortgageCalculator!$I$18*periods_per_year,start_rate,IF(MortgageCalculator!$I$22&gt;=0,MIN(MortgageCalculator!$I$19,start_rate+MortgageCalculator!$I$22*ROUNDUP((M734-MortgageCalculator!$I$18*periods_per_year)/MortgageCalculator!$I$21,0)),MAX(MortgageCalculator!$I$20,start_rate+MortgageCalculator!$I$22*ROUNDUP((M734-MortgageCalculator!$I$18*periods_per_year)/MortgageCalculator!$I$21,0)))),start_rate))</f>
        <v/>
      </c>
      <c r="P734" s="20" t="str">
        <f>IF(M734="","",ROUND((((1+O734/CP)^(CP/periods_per_year))-1)*S733,2))</f>
        <v/>
      </c>
      <c r="Q734" s="20" t="str">
        <f>IF(M734="","",IF(M734=nper,S733+P734,MIN(S733+P734,IF(O734=O733,Q733,ROUND(-PMT(((1+O734/CP)^(CP/periods_per_year))-1,nper-M734+1,S733),2)))))</f>
        <v/>
      </c>
      <c r="R734" s="20" t="str">
        <f t="shared" si="86"/>
        <v/>
      </c>
      <c r="S734" s="20" t="str">
        <f t="shared" si="87"/>
        <v/>
      </c>
    </row>
    <row r="735" spans="1:19" x14ac:dyDescent="0.2">
      <c r="A735" s="10" t="str">
        <f t="shared" si="80"/>
        <v/>
      </c>
      <c r="B735" s="11" t="str">
        <f t="shared" si="81"/>
        <v/>
      </c>
      <c r="C735" s="15" t="str">
        <f t="shared" si="82"/>
        <v/>
      </c>
      <c r="D735" s="12" t="str">
        <f>IF(A735="","",IF(variable,IF(OR(A735=1,A735&lt;$I$18*periods_per_year),start_rate,MIN($I$19,IF(MOD(A735-1,$I$21)=0,MAX($I$20,D734+$I$22),D734))),start_rate))</f>
        <v/>
      </c>
      <c r="E735" s="13" t="str">
        <f t="shared" si="83"/>
        <v/>
      </c>
      <c r="F735" s="13" t="str">
        <f>IF(A735="","",IF(A735=nper,J734+E735,MIN(J734+E735,IF(D735=D734,F734,IF($E$8="Acc Bi-Weekly",ROUND((-PMT(((1+D735/CP)^(CP/12))-1,(nper-A735+1)*12/26,J734))/2,2),IF($E$8="Acc Weekly",ROUND((-PMT(((1+D735/CP)^(CP/12))-1,(nper-A735+1)*12/52,J734))/4,2),ROUND(-PMT(((1+D735/CP)^(CP/periods_per_year))-1,nper-A735+1,J734),2)))))))</f>
        <v/>
      </c>
      <c r="G735" s="13" t="str">
        <f>IF(OR(A735="",A735&lt;$X$2),"",IF(J734&lt;=F735,0,IF(IF(AND(A735&gt;=$X$2,MOD(A735-$X$2,int)=0),$X$3,0)+F735&gt;=J734+E735,J734+E735-F735,IF(AND(A735&gt;=$X$2,MOD(A735-$X$2,int)=0),$X$3,0)+IF(IF(AND(A735&gt;=$X$2,MOD(A735-$X$2,int)=0),$X$3,0)+IF(MOD(A735-$X$6,periods_per_year)=0,$X$5,0)+F735&lt;J734+E735,IF(MOD(A735-$X$6,periods_per_year)=0,$X$5,0),J734+E735-IF(AND(A735&gt;=$X$2,MOD(A735-$X$2,int)=0),$X$3,0)-F735))))</f>
        <v/>
      </c>
      <c r="H735" s="14"/>
      <c r="I735" s="13" t="str">
        <f t="shared" si="84"/>
        <v/>
      </c>
      <c r="J735" s="13" t="str">
        <f t="shared" si="85"/>
        <v/>
      </c>
      <c r="M735" s="17" t="str">
        <f>IF(S734="","",IF(OR(M734&gt;=nper,ROUND(S734,2)&lt;=0),"",M734+1))</f>
        <v/>
      </c>
      <c r="N735" s="18" t="str">
        <f>IF(M735="","",IF(OR(periods_per_year=26,periods_per_year=52),IF(periods_per_year=26,IF(M735=1,fpdate,N734+14),IF(periods_per_year=52,IF(M735=1,fpdate,N734+7),"n/a")),IF(periods_per_year=24,DATE(YEAR(fpdate),MONTH(fpdate)+(M735-1)/2+IF(AND(DAY(fpdate)&gt;=15,MOD(M735,2)=0),1,0),IF(MOD(M735,2)=0,IF(DAY(fpdate)&gt;=15,DAY(fpdate)-14,DAY(fpdate)+14),DAY(fpdate))),IF(DAY(DATE(YEAR(fpdate),MONTH(fpdate)+M735-1,DAY(fpdate)))&lt;&gt;DAY(fpdate),DATE(YEAR(fpdate),MONTH(fpdate)+M735,0),DATE(YEAR(fpdate),MONTH(fpdate)+M735-1,DAY(fpdate))))))</f>
        <v/>
      </c>
      <c r="O735" s="19" t="str">
        <f>IF(M735="","",IF(variable,IF(M735&lt;MortgageCalculator!$I$18*periods_per_year,start_rate,IF(MortgageCalculator!$I$22&gt;=0,MIN(MortgageCalculator!$I$19,start_rate+MortgageCalculator!$I$22*ROUNDUP((M735-MortgageCalculator!$I$18*periods_per_year)/MortgageCalculator!$I$21,0)),MAX(MortgageCalculator!$I$20,start_rate+MortgageCalculator!$I$22*ROUNDUP((M735-MortgageCalculator!$I$18*periods_per_year)/MortgageCalculator!$I$21,0)))),start_rate))</f>
        <v/>
      </c>
      <c r="P735" s="20" t="str">
        <f>IF(M735="","",ROUND((((1+O735/CP)^(CP/periods_per_year))-1)*S734,2))</f>
        <v/>
      </c>
      <c r="Q735" s="20" t="str">
        <f>IF(M735="","",IF(M735=nper,S734+P735,MIN(S734+P735,IF(O735=O734,Q734,ROUND(-PMT(((1+O735/CP)^(CP/periods_per_year))-1,nper-M735+1,S734),2)))))</f>
        <v/>
      </c>
      <c r="R735" s="20" t="str">
        <f t="shared" si="86"/>
        <v/>
      </c>
      <c r="S735" s="20" t="str">
        <f t="shared" si="87"/>
        <v/>
      </c>
    </row>
    <row r="736" spans="1:19" x14ac:dyDescent="0.2">
      <c r="A736" s="10" t="str">
        <f t="shared" si="80"/>
        <v/>
      </c>
      <c r="B736" s="11" t="str">
        <f t="shared" si="81"/>
        <v/>
      </c>
      <c r="C736" s="15" t="str">
        <f t="shared" si="82"/>
        <v/>
      </c>
      <c r="D736" s="12" t="str">
        <f>IF(A736="","",IF(variable,IF(OR(A736=1,A736&lt;$I$18*periods_per_year),start_rate,MIN($I$19,IF(MOD(A736-1,$I$21)=0,MAX($I$20,D735+$I$22),D735))),start_rate))</f>
        <v/>
      </c>
      <c r="E736" s="13" t="str">
        <f t="shared" si="83"/>
        <v/>
      </c>
      <c r="F736" s="13" t="str">
        <f>IF(A736="","",IF(A736=nper,J735+E736,MIN(J735+E736,IF(D736=D735,F735,IF($E$8="Acc Bi-Weekly",ROUND((-PMT(((1+D736/CP)^(CP/12))-1,(nper-A736+1)*12/26,J735))/2,2),IF($E$8="Acc Weekly",ROUND((-PMT(((1+D736/CP)^(CP/12))-1,(nper-A736+1)*12/52,J735))/4,2),ROUND(-PMT(((1+D736/CP)^(CP/periods_per_year))-1,nper-A736+1,J735),2)))))))</f>
        <v/>
      </c>
      <c r="G736" s="13" t="str">
        <f>IF(OR(A736="",A736&lt;$X$2),"",IF(J735&lt;=F736,0,IF(IF(AND(A736&gt;=$X$2,MOD(A736-$X$2,int)=0),$X$3,0)+F736&gt;=J735+E736,J735+E736-F736,IF(AND(A736&gt;=$X$2,MOD(A736-$X$2,int)=0),$X$3,0)+IF(IF(AND(A736&gt;=$X$2,MOD(A736-$X$2,int)=0),$X$3,0)+IF(MOD(A736-$X$6,periods_per_year)=0,$X$5,0)+F736&lt;J735+E736,IF(MOD(A736-$X$6,periods_per_year)=0,$X$5,0),J735+E736-IF(AND(A736&gt;=$X$2,MOD(A736-$X$2,int)=0),$X$3,0)-F736))))</f>
        <v/>
      </c>
      <c r="H736" s="14"/>
      <c r="I736" s="13" t="str">
        <f t="shared" si="84"/>
        <v/>
      </c>
      <c r="J736" s="13" t="str">
        <f t="shared" si="85"/>
        <v/>
      </c>
      <c r="M736" s="17" t="str">
        <f>IF(S735="","",IF(OR(M735&gt;=nper,ROUND(S735,2)&lt;=0),"",M735+1))</f>
        <v/>
      </c>
      <c r="N736" s="18" t="str">
        <f>IF(M736="","",IF(OR(periods_per_year=26,periods_per_year=52),IF(periods_per_year=26,IF(M736=1,fpdate,N735+14),IF(periods_per_year=52,IF(M736=1,fpdate,N735+7),"n/a")),IF(periods_per_year=24,DATE(YEAR(fpdate),MONTH(fpdate)+(M736-1)/2+IF(AND(DAY(fpdate)&gt;=15,MOD(M736,2)=0),1,0),IF(MOD(M736,2)=0,IF(DAY(fpdate)&gt;=15,DAY(fpdate)-14,DAY(fpdate)+14),DAY(fpdate))),IF(DAY(DATE(YEAR(fpdate),MONTH(fpdate)+M736-1,DAY(fpdate)))&lt;&gt;DAY(fpdate),DATE(YEAR(fpdate),MONTH(fpdate)+M736,0),DATE(YEAR(fpdate),MONTH(fpdate)+M736-1,DAY(fpdate))))))</f>
        <v/>
      </c>
      <c r="O736" s="19" t="str">
        <f>IF(M736="","",IF(variable,IF(M736&lt;MortgageCalculator!$I$18*periods_per_year,start_rate,IF(MortgageCalculator!$I$22&gt;=0,MIN(MortgageCalculator!$I$19,start_rate+MortgageCalculator!$I$22*ROUNDUP((M736-MortgageCalculator!$I$18*periods_per_year)/MortgageCalculator!$I$21,0)),MAX(MortgageCalculator!$I$20,start_rate+MortgageCalculator!$I$22*ROUNDUP((M736-MortgageCalculator!$I$18*periods_per_year)/MortgageCalculator!$I$21,0)))),start_rate))</f>
        <v/>
      </c>
      <c r="P736" s="20" t="str">
        <f>IF(M736="","",ROUND((((1+O736/CP)^(CP/periods_per_year))-1)*S735,2))</f>
        <v/>
      </c>
      <c r="Q736" s="20" t="str">
        <f>IF(M736="","",IF(M736=nper,S735+P736,MIN(S735+P736,IF(O736=O735,Q735,ROUND(-PMT(((1+O736/CP)^(CP/periods_per_year))-1,nper-M736+1,S735),2)))))</f>
        <v/>
      </c>
      <c r="R736" s="20" t="str">
        <f t="shared" si="86"/>
        <v/>
      </c>
      <c r="S736" s="20" t="str">
        <f t="shared" si="87"/>
        <v/>
      </c>
    </row>
    <row r="737" spans="1:19" x14ac:dyDescent="0.2">
      <c r="A737" s="10" t="str">
        <f t="shared" si="80"/>
        <v/>
      </c>
      <c r="B737" s="11" t="str">
        <f t="shared" si="81"/>
        <v/>
      </c>
      <c r="C737" s="15" t="str">
        <f t="shared" si="82"/>
        <v/>
      </c>
      <c r="D737" s="12" t="str">
        <f>IF(A737="","",IF(variable,IF(OR(A737=1,A737&lt;$I$18*periods_per_year),start_rate,MIN($I$19,IF(MOD(A737-1,$I$21)=0,MAX($I$20,D736+$I$22),D736))),start_rate))</f>
        <v/>
      </c>
      <c r="E737" s="13" t="str">
        <f t="shared" si="83"/>
        <v/>
      </c>
      <c r="F737" s="13" t="str">
        <f>IF(A737="","",IF(A737=nper,J736+E737,MIN(J736+E737,IF(D737=D736,F736,IF($E$8="Acc Bi-Weekly",ROUND((-PMT(((1+D737/CP)^(CP/12))-1,(nper-A737+1)*12/26,J736))/2,2),IF($E$8="Acc Weekly",ROUND((-PMT(((1+D737/CP)^(CP/12))-1,(nper-A737+1)*12/52,J736))/4,2),ROUND(-PMT(((1+D737/CP)^(CP/periods_per_year))-1,nper-A737+1,J736),2)))))))</f>
        <v/>
      </c>
      <c r="G737" s="13" t="str">
        <f>IF(OR(A737="",A737&lt;$X$2),"",IF(J736&lt;=F737,0,IF(IF(AND(A737&gt;=$X$2,MOD(A737-$X$2,int)=0),$X$3,0)+F737&gt;=J736+E737,J736+E737-F737,IF(AND(A737&gt;=$X$2,MOD(A737-$X$2,int)=0),$X$3,0)+IF(IF(AND(A737&gt;=$X$2,MOD(A737-$X$2,int)=0),$X$3,0)+IF(MOD(A737-$X$6,periods_per_year)=0,$X$5,0)+F737&lt;J736+E737,IF(MOD(A737-$X$6,periods_per_year)=0,$X$5,0),J736+E737-IF(AND(A737&gt;=$X$2,MOD(A737-$X$2,int)=0),$X$3,0)-F737))))</f>
        <v/>
      </c>
      <c r="H737" s="14"/>
      <c r="I737" s="13" t="str">
        <f t="shared" si="84"/>
        <v/>
      </c>
      <c r="J737" s="13" t="str">
        <f t="shared" si="85"/>
        <v/>
      </c>
      <c r="M737" s="17" t="str">
        <f>IF(S736="","",IF(OR(M736&gt;=nper,ROUND(S736,2)&lt;=0),"",M736+1))</f>
        <v/>
      </c>
      <c r="N737" s="18" t="str">
        <f>IF(M737="","",IF(OR(periods_per_year=26,periods_per_year=52),IF(periods_per_year=26,IF(M737=1,fpdate,N736+14),IF(periods_per_year=52,IF(M737=1,fpdate,N736+7),"n/a")),IF(periods_per_year=24,DATE(YEAR(fpdate),MONTH(fpdate)+(M737-1)/2+IF(AND(DAY(fpdate)&gt;=15,MOD(M737,2)=0),1,0),IF(MOD(M737,2)=0,IF(DAY(fpdate)&gt;=15,DAY(fpdate)-14,DAY(fpdate)+14),DAY(fpdate))),IF(DAY(DATE(YEAR(fpdate),MONTH(fpdate)+M737-1,DAY(fpdate)))&lt;&gt;DAY(fpdate),DATE(YEAR(fpdate),MONTH(fpdate)+M737,0),DATE(YEAR(fpdate),MONTH(fpdate)+M737-1,DAY(fpdate))))))</f>
        <v/>
      </c>
      <c r="O737" s="19" t="str">
        <f>IF(M737="","",IF(variable,IF(M737&lt;MortgageCalculator!$I$18*periods_per_year,start_rate,IF(MortgageCalculator!$I$22&gt;=0,MIN(MortgageCalculator!$I$19,start_rate+MortgageCalculator!$I$22*ROUNDUP((M737-MortgageCalculator!$I$18*periods_per_year)/MortgageCalculator!$I$21,0)),MAX(MortgageCalculator!$I$20,start_rate+MortgageCalculator!$I$22*ROUNDUP((M737-MortgageCalculator!$I$18*periods_per_year)/MortgageCalculator!$I$21,0)))),start_rate))</f>
        <v/>
      </c>
      <c r="P737" s="20" t="str">
        <f>IF(M737="","",ROUND((((1+O737/CP)^(CP/periods_per_year))-1)*S736,2))</f>
        <v/>
      </c>
      <c r="Q737" s="20" t="str">
        <f>IF(M737="","",IF(M737=nper,S736+P737,MIN(S736+P737,IF(O737=O736,Q736,ROUND(-PMT(((1+O737/CP)^(CP/periods_per_year))-1,nper-M737+1,S736),2)))))</f>
        <v/>
      </c>
      <c r="R737" s="20" t="str">
        <f t="shared" si="86"/>
        <v/>
      </c>
      <c r="S737" s="20" t="str">
        <f t="shared" si="87"/>
        <v/>
      </c>
    </row>
    <row r="738" spans="1:19" x14ac:dyDescent="0.2">
      <c r="A738" s="10" t="str">
        <f t="shared" si="80"/>
        <v/>
      </c>
      <c r="B738" s="11" t="str">
        <f t="shared" si="81"/>
        <v/>
      </c>
      <c r="C738" s="15" t="str">
        <f t="shared" si="82"/>
        <v/>
      </c>
      <c r="D738" s="12" t="str">
        <f>IF(A738="","",IF(variable,IF(OR(A738=1,A738&lt;$I$18*periods_per_year),start_rate,MIN($I$19,IF(MOD(A738-1,$I$21)=0,MAX($I$20,D737+$I$22),D737))),start_rate))</f>
        <v/>
      </c>
      <c r="E738" s="13" t="str">
        <f t="shared" si="83"/>
        <v/>
      </c>
      <c r="F738" s="13" t="str">
        <f>IF(A738="","",IF(A738=nper,J737+E738,MIN(J737+E738,IF(D738=D737,F737,IF($E$8="Acc Bi-Weekly",ROUND((-PMT(((1+D738/CP)^(CP/12))-1,(nper-A738+1)*12/26,J737))/2,2),IF($E$8="Acc Weekly",ROUND((-PMT(((1+D738/CP)^(CP/12))-1,(nper-A738+1)*12/52,J737))/4,2),ROUND(-PMT(((1+D738/CP)^(CP/periods_per_year))-1,nper-A738+1,J737),2)))))))</f>
        <v/>
      </c>
      <c r="G738" s="13" t="str">
        <f>IF(OR(A738="",A738&lt;$X$2),"",IF(J737&lt;=F738,0,IF(IF(AND(A738&gt;=$X$2,MOD(A738-$X$2,int)=0),$X$3,0)+F738&gt;=J737+E738,J737+E738-F738,IF(AND(A738&gt;=$X$2,MOD(A738-$X$2,int)=0),$X$3,0)+IF(IF(AND(A738&gt;=$X$2,MOD(A738-$X$2,int)=0),$X$3,0)+IF(MOD(A738-$X$6,periods_per_year)=0,$X$5,0)+F738&lt;J737+E738,IF(MOD(A738-$X$6,periods_per_year)=0,$X$5,0),J737+E738-IF(AND(A738&gt;=$X$2,MOD(A738-$X$2,int)=0),$X$3,0)-F738))))</f>
        <v/>
      </c>
      <c r="H738" s="14"/>
      <c r="I738" s="13" t="str">
        <f t="shared" si="84"/>
        <v/>
      </c>
      <c r="J738" s="13" t="str">
        <f t="shared" si="85"/>
        <v/>
      </c>
      <c r="M738" s="17" t="str">
        <f>IF(S737="","",IF(OR(M737&gt;=nper,ROUND(S737,2)&lt;=0),"",M737+1))</f>
        <v/>
      </c>
      <c r="N738" s="18" t="str">
        <f>IF(M738="","",IF(OR(periods_per_year=26,periods_per_year=52),IF(periods_per_year=26,IF(M738=1,fpdate,N737+14),IF(periods_per_year=52,IF(M738=1,fpdate,N737+7),"n/a")),IF(periods_per_year=24,DATE(YEAR(fpdate),MONTH(fpdate)+(M738-1)/2+IF(AND(DAY(fpdate)&gt;=15,MOD(M738,2)=0),1,0),IF(MOD(M738,2)=0,IF(DAY(fpdate)&gt;=15,DAY(fpdate)-14,DAY(fpdate)+14),DAY(fpdate))),IF(DAY(DATE(YEAR(fpdate),MONTH(fpdate)+M738-1,DAY(fpdate)))&lt;&gt;DAY(fpdate),DATE(YEAR(fpdate),MONTH(fpdate)+M738,0),DATE(YEAR(fpdate),MONTH(fpdate)+M738-1,DAY(fpdate))))))</f>
        <v/>
      </c>
      <c r="O738" s="19" t="str">
        <f>IF(M738="","",IF(variable,IF(M738&lt;MortgageCalculator!$I$18*periods_per_year,start_rate,IF(MortgageCalculator!$I$22&gt;=0,MIN(MortgageCalculator!$I$19,start_rate+MortgageCalculator!$I$22*ROUNDUP((M738-MortgageCalculator!$I$18*periods_per_year)/MortgageCalculator!$I$21,0)),MAX(MortgageCalculator!$I$20,start_rate+MortgageCalculator!$I$22*ROUNDUP((M738-MortgageCalculator!$I$18*periods_per_year)/MortgageCalculator!$I$21,0)))),start_rate))</f>
        <v/>
      </c>
      <c r="P738" s="20" t="str">
        <f>IF(M738="","",ROUND((((1+O738/CP)^(CP/periods_per_year))-1)*S737,2))</f>
        <v/>
      </c>
      <c r="Q738" s="20" t="str">
        <f>IF(M738="","",IF(M738=nper,S737+P738,MIN(S737+P738,IF(O738=O737,Q737,ROUND(-PMT(((1+O738/CP)^(CP/periods_per_year))-1,nper-M738+1,S737),2)))))</f>
        <v/>
      </c>
      <c r="R738" s="20" t="str">
        <f t="shared" si="86"/>
        <v/>
      </c>
      <c r="S738" s="20" t="str">
        <f t="shared" si="87"/>
        <v/>
      </c>
    </row>
    <row r="739" spans="1:19" x14ac:dyDescent="0.2">
      <c r="A739" s="10" t="str">
        <f t="shared" si="80"/>
        <v/>
      </c>
      <c r="B739" s="11" t="str">
        <f t="shared" si="81"/>
        <v/>
      </c>
      <c r="C739" s="15" t="str">
        <f t="shared" si="82"/>
        <v/>
      </c>
      <c r="D739" s="12" t="str">
        <f>IF(A739="","",IF(variable,IF(OR(A739=1,A739&lt;$I$18*periods_per_year),start_rate,MIN($I$19,IF(MOD(A739-1,$I$21)=0,MAX($I$20,D738+$I$22),D738))),start_rate))</f>
        <v/>
      </c>
      <c r="E739" s="13" t="str">
        <f t="shared" si="83"/>
        <v/>
      </c>
      <c r="F739" s="13" t="str">
        <f>IF(A739="","",IF(A739=nper,J738+E739,MIN(J738+E739,IF(D739=D738,F738,IF($E$8="Acc Bi-Weekly",ROUND((-PMT(((1+D739/CP)^(CP/12))-1,(nper-A739+1)*12/26,J738))/2,2),IF($E$8="Acc Weekly",ROUND((-PMT(((1+D739/CP)^(CP/12))-1,(nper-A739+1)*12/52,J738))/4,2),ROUND(-PMT(((1+D739/CP)^(CP/periods_per_year))-1,nper-A739+1,J738),2)))))))</f>
        <v/>
      </c>
      <c r="G739" s="13" t="str">
        <f>IF(OR(A739="",A739&lt;$X$2),"",IF(J738&lt;=F739,0,IF(IF(AND(A739&gt;=$X$2,MOD(A739-$X$2,int)=0),$X$3,0)+F739&gt;=J738+E739,J738+E739-F739,IF(AND(A739&gt;=$X$2,MOD(A739-$X$2,int)=0),$X$3,0)+IF(IF(AND(A739&gt;=$X$2,MOD(A739-$X$2,int)=0),$X$3,0)+IF(MOD(A739-$X$6,periods_per_year)=0,$X$5,0)+F739&lt;J738+E739,IF(MOD(A739-$X$6,periods_per_year)=0,$X$5,0),J738+E739-IF(AND(A739&gt;=$X$2,MOD(A739-$X$2,int)=0),$X$3,0)-F739))))</f>
        <v/>
      </c>
      <c r="H739" s="14"/>
      <c r="I739" s="13" t="str">
        <f t="shared" si="84"/>
        <v/>
      </c>
      <c r="J739" s="13" t="str">
        <f t="shared" si="85"/>
        <v/>
      </c>
      <c r="M739" s="17" t="str">
        <f>IF(S738="","",IF(OR(M738&gt;=nper,ROUND(S738,2)&lt;=0),"",M738+1))</f>
        <v/>
      </c>
      <c r="N739" s="18" t="str">
        <f>IF(M739="","",IF(OR(periods_per_year=26,periods_per_year=52),IF(periods_per_year=26,IF(M739=1,fpdate,N738+14),IF(periods_per_year=52,IF(M739=1,fpdate,N738+7),"n/a")),IF(periods_per_year=24,DATE(YEAR(fpdate),MONTH(fpdate)+(M739-1)/2+IF(AND(DAY(fpdate)&gt;=15,MOD(M739,2)=0),1,0),IF(MOD(M739,2)=0,IF(DAY(fpdate)&gt;=15,DAY(fpdate)-14,DAY(fpdate)+14),DAY(fpdate))),IF(DAY(DATE(YEAR(fpdate),MONTH(fpdate)+M739-1,DAY(fpdate)))&lt;&gt;DAY(fpdate),DATE(YEAR(fpdate),MONTH(fpdate)+M739,0),DATE(YEAR(fpdate),MONTH(fpdate)+M739-1,DAY(fpdate))))))</f>
        <v/>
      </c>
      <c r="O739" s="19" t="str">
        <f>IF(M739="","",IF(variable,IF(M739&lt;MortgageCalculator!$I$18*periods_per_year,start_rate,IF(MortgageCalculator!$I$22&gt;=0,MIN(MortgageCalculator!$I$19,start_rate+MortgageCalculator!$I$22*ROUNDUP((M739-MortgageCalculator!$I$18*periods_per_year)/MortgageCalculator!$I$21,0)),MAX(MortgageCalculator!$I$20,start_rate+MortgageCalculator!$I$22*ROUNDUP((M739-MortgageCalculator!$I$18*periods_per_year)/MortgageCalculator!$I$21,0)))),start_rate))</f>
        <v/>
      </c>
      <c r="P739" s="20" t="str">
        <f>IF(M739="","",ROUND((((1+O739/CP)^(CP/periods_per_year))-1)*S738,2))</f>
        <v/>
      </c>
      <c r="Q739" s="20" t="str">
        <f>IF(M739="","",IF(M739=nper,S738+P739,MIN(S738+P739,IF(O739=O738,Q738,ROUND(-PMT(((1+O739/CP)^(CP/periods_per_year))-1,nper-M739+1,S738),2)))))</f>
        <v/>
      </c>
      <c r="R739" s="20" t="str">
        <f t="shared" si="86"/>
        <v/>
      </c>
      <c r="S739" s="20" t="str">
        <f t="shared" si="87"/>
        <v/>
      </c>
    </row>
    <row r="740" spans="1:19" x14ac:dyDescent="0.2">
      <c r="A740" s="10" t="str">
        <f t="shared" si="80"/>
        <v/>
      </c>
      <c r="B740" s="11" t="str">
        <f t="shared" si="81"/>
        <v/>
      </c>
      <c r="C740" s="15" t="str">
        <f t="shared" si="82"/>
        <v/>
      </c>
      <c r="D740" s="12" t="str">
        <f>IF(A740="","",IF(variable,IF(OR(A740=1,A740&lt;$I$18*periods_per_year),start_rate,MIN($I$19,IF(MOD(A740-1,$I$21)=0,MAX($I$20,D739+$I$22),D739))),start_rate))</f>
        <v/>
      </c>
      <c r="E740" s="13" t="str">
        <f t="shared" si="83"/>
        <v/>
      </c>
      <c r="F740" s="13" t="str">
        <f>IF(A740="","",IF(A740=nper,J739+E740,MIN(J739+E740,IF(D740=D739,F739,IF($E$8="Acc Bi-Weekly",ROUND((-PMT(((1+D740/CP)^(CP/12))-1,(nper-A740+1)*12/26,J739))/2,2),IF($E$8="Acc Weekly",ROUND((-PMT(((1+D740/CP)^(CP/12))-1,(nper-A740+1)*12/52,J739))/4,2),ROUND(-PMT(((1+D740/CP)^(CP/periods_per_year))-1,nper-A740+1,J739),2)))))))</f>
        <v/>
      </c>
      <c r="G740" s="13" t="str">
        <f>IF(OR(A740="",A740&lt;$X$2),"",IF(J739&lt;=F740,0,IF(IF(AND(A740&gt;=$X$2,MOD(A740-$X$2,int)=0),$X$3,0)+F740&gt;=J739+E740,J739+E740-F740,IF(AND(A740&gt;=$X$2,MOD(A740-$X$2,int)=0),$X$3,0)+IF(IF(AND(A740&gt;=$X$2,MOD(A740-$X$2,int)=0),$X$3,0)+IF(MOD(A740-$X$6,periods_per_year)=0,$X$5,0)+F740&lt;J739+E740,IF(MOD(A740-$X$6,periods_per_year)=0,$X$5,0),J739+E740-IF(AND(A740&gt;=$X$2,MOD(A740-$X$2,int)=0),$X$3,0)-F740))))</f>
        <v/>
      </c>
      <c r="H740" s="14"/>
      <c r="I740" s="13" t="str">
        <f t="shared" si="84"/>
        <v/>
      </c>
      <c r="J740" s="13" t="str">
        <f t="shared" si="85"/>
        <v/>
      </c>
      <c r="M740" s="17" t="str">
        <f>IF(S739="","",IF(OR(M739&gt;=nper,ROUND(S739,2)&lt;=0),"",M739+1))</f>
        <v/>
      </c>
      <c r="N740" s="18" t="str">
        <f>IF(M740="","",IF(OR(periods_per_year=26,periods_per_year=52),IF(periods_per_year=26,IF(M740=1,fpdate,N739+14),IF(periods_per_year=52,IF(M740=1,fpdate,N739+7),"n/a")),IF(periods_per_year=24,DATE(YEAR(fpdate),MONTH(fpdate)+(M740-1)/2+IF(AND(DAY(fpdate)&gt;=15,MOD(M740,2)=0),1,0),IF(MOD(M740,2)=0,IF(DAY(fpdate)&gt;=15,DAY(fpdate)-14,DAY(fpdate)+14),DAY(fpdate))),IF(DAY(DATE(YEAR(fpdate),MONTH(fpdate)+M740-1,DAY(fpdate)))&lt;&gt;DAY(fpdate),DATE(YEAR(fpdate),MONTH(fpdate)+M740,0),DATE(YEAR(fpdate),MONTH(fpdate)+M740-1,DAY(fpdate))))))</f>
        <v/>
      </c>
      <c r="O740" s="19" t="str">
        <f>IF(M740="","",IF(variable,IF(M740&lt;MortgageCalculator!$I$18*periods_per_year,start_rate,IF(MortgageCalculator!$I$22&gt;=0,MIN(MortgageCalculator!$I$19,start_rate+MortgageCalculator!$I$22*ROUNDUP((M740-MortgageCalculator!$I$18*periods_per_year)/MortgageCalculator!$I$21,0)),MAX(MortgageCalculator!$I$20,start_rate+MortgageCalculator!$I$22*ROUNDUP((M740-MortgageCalculator!$I$18*periods_per_year)/MortgageCalculator!$I$21,0)))),start_rate))</f>
        <v/>
      </c>
      <c r="P740" s="20" t="str">
        <f>IF(M740="","",ROUND((((1+O740/CP)^(CP/periods_per_year))-1)*S739,2))</f>
        <v/>
      </c>
      <c r="Q740" s="20" t="str">
        <f>IF(M740="","",IF(M740=nper,S739+P740,MIN(S739+P740,IF(O740=O739,Q739,ROUND(-PMT(((1+O740/CP)^(CP/periods_per_year))-1,nper-M740+1,S739),2)))))</f>
        <v/>
      </c>
      <c r="R740" s="20" t="str">
        <f t="shared" si="86"/>
        <v/>
      </c>
      <c r="S740" s="20" t="str">
        <f t="shared" si="87"/>
        <v/>
      </c>
    </row>
    <row r="741" spans="1:19" x14ac:dyDescent="0.2">
      <c r="A741" s="10" t="str">
        <f t="shared" si="80"/>
        <v/>
      </c>
      <c r="B741" s="11" t="str">
        <f t="shared" si="81"/>
        <v/>
      </c>
      <c r="C741" s="15" t="str">
        <f t="shared" si="82"/>
        <v/>
      </c>
      <c r="D741" s="12" t="str">
        <f>IF(A741="","",IF(variable,IF(OR(A741=1,A741&lt;$I$18*periods_per_year),start_rate,MIN($I$19,IF(MOD(A741-1,$I$21)=0,MAX($I$20,D740+$I$22),D740))),start_rate))</f>
        <v/>
      </c>
      <c r="E741" s="13" t="str">
        <f t="shared" si="83"/>
        <v/>
      </c>
      <c r="F741" s="13" t="str">
        <f>IF(A741="","",IF(A741=nper,J740+E741,MIN(J740+E741,IF(D741=D740,F740,IF($E$8="Acc Bi-Weekly",ROUND((-PMT(((1+D741/CP)^(CP/12))-1,(nper-A741+1)*12/26,J740))/2,2),IF($E$8="Acc Weekly",ROUND((-PMT(((1+D741/CP)^(CP/12))-1,(nper-A741+1)*12/52,J740))/4,2),ROUND(-PMT(((1+D741/CP)^(CP/periods_per_year))-1,nper-A741+1,J740),2)))))))</f>
        <v/>
      </c>
      <c r="G741" s="13" t="str">
        <f>IF(OR(A741="",A741&lt;$X$2),"",IF(J740&lt;=F741,0,IF(IF(AND(A741&gt;=$X$2,MOD(A741-$X$2,int)=0),$X$3,0)+F741&gt;=J740+E741,J740+E741-F741,IF(AND(A741&gt;=$X$2,MOD(A741-$X$2,int)=0),$X$3,0)+IF(IF(AND(A741&gt;=$X$2,MOD(A741-$X$2,int)=0),$X$3,0)+IF(MOD(A741-$X$6,periods_per_year)=0,$X$5,0)+F741&lt;J740+E741,IF(MOD(A741-$X$6,periods_per_year)=0,$X$5,0),J740+E741-IF(AND(A741&gt;=$X$2,MOD(A741-$X$2,int)=0),$X$3,0)-F741))))</f>
        <v/>
      </c>
      <c r="H741" s="14"/>
      <c r="I741" s="13" t="str">
        <f t="shared" si="84"/>
        <v/>
      </c>
      <c r="J741" s="13" t="str">
        <f t="shared" si="85"/>
        <v/>
      </c>
      <c r="M741" s="17" t="str">
        <f>IF(S740="","",IF(OR(M740&gt;=nper,ROUND(S740,2)&lt;=0),"",M740+1))</f>
        <v/>
      </c>
      <c r="N741" s="18" t="str">
        <f>IF(M741="","",IF(OR(periods_per_year=26,periods_per_year=52),IF(periods_per_year=26,IF(M741=1,fpdate,N740+14),IF(periods_per_year=52,IF(M741=1,fpdate,N740+7),"n/a")),IF(periods_per_year=24,DATE(YEAR(fpdate),MONTH(fpdate)+(M741-1)/2+IF(AND(DAY(fpdate)&gt;=15,MOD(M741,2)=0),1,0),IF(MOD(M741,2)=0,IF(DAY(fpdate)&gt;=15,DAY(fpdate)-14,DAY(fpdate)+14),DAY(fpdate))),IF(DAY(DATE(YEAR(fpdate),MONTH(fpdate)+M741-1,DAY(fpdate)))&lt;&gt;DAY(fpdate),DATE(YEAR(fpdate),MONTH(fpdate)+M741,0),DATE(YEAR(fpdate),MONTH(fpdate)+M741-1,DAY(fpdate))))))</f>
        <v/>
      </c>
      <c r="O741" s="19" t="str">
        <f>IF(M741="","",IF(variable,IF(M741&lt;MortgageCalculator!$I$18*periods_per_year,start_rate,IF(MortgageCalculator!$I$22&gt;=0,MIN(MortgageCalculator!$I$19,start_rate+MortgageCalculator!$I$22*ROUNDUP((M741-MortgageCalculator!$I$18*periods_per_year)/MortgageCalculator!$I$21,0)),MAX(MortgageCalculator!$I$20,start_rate+MortgageCalculator!$I$22*ROUNDUP((M741-MortgageCalculator!$I$18*periods_per_year)/MortgageCalculator!$I$21,0)))),start_rate))</f>
        <v/>
      </c>
      <c r="P741" s="20" t="str">
        <f>IF(M741="","",ROUND((((1+O741/CP)^(CP/periods_per_year))-1)*S740,2))</f>
        <v/>
      </c>
      <c r="Q741" s="20" t="str">
        <f>IF(M741="","",IF(M741=nper,S740+P741,MIN(S740+P741,IF(O741=O740,Q740,ROUND(-PMT(((1+O741/CP)^(CP/periods_per_year))-1,nper-M741+1,S740),2)))))</f>
        <v/>
      </c>
      <c r="R741" s="20" t="str">
        <f t="shared" si="86"/>
        <v/>
      </c>
      <c r="S741" s="20" t="str">
        <f t="shared" si="87"/>
        <v/>
      </c>
    </row>
    <row r="742" spans="1:19" x14ac:dyDescent="0.2">
      <c r="A742" s="10" t="str">
        <f t="shared" si="80"/>
        <v/>
      </c>
      <c r="B742" s="11" t="str">
        <f t="shared" si="81"/>
        <v/>
      </c>
      <c r="C742" s="15" t="str">
        <f t="shared" si="82"/>
        <v/>
      </c>
      <c r="D742" s="12" t="str">
        <f>IF(A742="","",IF(variable,IF(OR(A742=1,A742&lt;$I$18*periods_per_year),start_rate,MIN($I$19,IF(MOD(A742-1,$I$21)=0,MAX($I$20,D741+$I$22),D741))),start_rate))</f>
        <v/>
      </c>
      <c r="E742" s="13" t="str">
        <f t="shared" si="83"/>
        <v/>
      </c>
      <c r="F742" s="13" t="str">
        <f>IF(A742="","",IF(A742=nper,J741+E742,MIN(J741+E742,IF(D742=D741,F741,IF($E$8="Acc Bi-Weekly",ROUND((-PMT(((1+D742/CP)^(CP/12))-1,(nper-A742+1)*12/26,J741))/2,2),IF($E$8="Acc Weekly",ROUND((-PMT(((1+D742/CP)^(CP/12))-1,(nper-A742+1)*12/52,J741))/4,2),ROUND(-PMT(((1+D742/CP)^(CP/periods_per_year))-1,nper-A742+1,J741),2)))))))</f>
        <v/>
      </c>
      <c r="G742" s="13" t="str">
        <f>IF(OR(A742="",A742&lt;$X$2),"",IF(J741&lt;=F742,0,IF(IF(AND(A742&gt;=$X$2,MOD(A742-$X$2,int)=0),$X$3,0)+F742&gt;=J741+E742,J741+E742-F742,IF(AND(A742&gt;=$X$2,MOD(A742-$X$2,int)=0),$X$3,0)+IF(IF(AND(A742&gt;=$X$2,MOD(A742-$X$2,int)=0),$X$3,0)+IF(MOD(A742-$X$6,periods_per_year)=0,$X$5,0)+F742&lt;J741+E742,IF(MOD(A742-$X$6,periods_per_year)=0,$X$5,0),J741+E742-IF(AND(A742&gt;=$X$2,MOD(A742-$X$2,int)=0),$X$3,0)-F742))))</f>
        <v/>
      </c>
      <c r="H742" s="14"/>
      <c r="I742" s="13" t="str">
        <f t="shared" si="84"/>
        <v/>
      </c>
      <c r="J742" s="13" t="str">
        <f t="shared" si="85"/>
        <v/>
      </c>
      <c r="M742" s="17" t="str">
        <f>IF(S741="","",IF(OR(M741&gt;=nper,ROUND(S741,2)&lt;=0),"",M741+1))</f>
        <v/>
      </c>
      <c r="N742" s="18" t="str">
        <f>IF(M742="","",IF(OR(periods_per_year=26,periods_per_year=52),IF(periods_per_year=26,IF(M742=1,fpdate,N741+14),IF(periods_per_year=52,IF(M742=1,fpdate,N741+7),"n/a")),IF(periods_per_year=24,DATE(YEAR(fpdate),MONTH(fpdate)+(M742-1)/2+IF(AND(DAY(fpdate)&gt;=15,MOD(M742,2)=0),1,0),IF(MOD(M742,2)=0,IF(DAY(fpdate)&gt;=15,DAY(fpdate)-14,DAY(fpdate)+14),DAY(fpdate))),IF(DAY(DATE(YEAR(fpdate),MONTH(fpdate)+M742-1,DAY(fpdate)))&lt;&gt;DAY(fpdate),DATE(YEAR(fpdate),MONTH(fpdate)+M742,0),DATE(YEAR(fpdate),MONTH(fpdate)+M742-1,DAY(fpdate))))))</f>
        <v/>
      </c>
      <c r="O742" s="19" t="str">
        <f>IF(M742="","",IF(variable,IF(M742&lt;MortgageCalculator!$I$18*periods_per_year,start_rate,IF(MortgageCalculator!$I$22&gt;=0,MIN(MortgageCalculator!$I$19,start_rate+MortgageCalculator!$I$22*ROUNDUP((M742-MortgageCalculator!$I$18*periods_per_year)/MortgageCalculator!$I$21,0)),MAX(MortgageCalculator!$I$20,start_rate+MortgageCalculator!$I$22*ROUNDUP((M742-MortgageCalculator!$I$18*periods_per_year)/MortgageCalculator!$I$21,0)))),start_rate))</f>
        <v/>
      </c>
      <c r="P742" s="20" t="str">
        <f>IF(M742="","",ROUND((((1+O742/CP)^(CP/periods_per_year))-1)*S741,2))</f>
        <v/>
      </c>
      <c r="Q742" s="20" t="str">
        <f>IF(M742="","",IF(M742=nper,S741+P742,MIN(S741+P742,IF(O742=O741,Q741,ROUND(-PMT(((1+O742/CP)^(CP/periods_per_year))-1,nper-M742+1,S741),2)))))</f>
        <v/>
      </c>
      <c r="R742" s="20" t="str">
        <f t="shared" si="86"/>
        <v/>
      </c>
      <c r="S742" s="20" t="str">
        <f t="shared" si="87"/>
        <v/>
      </c>
    </row>
    <row r="743" spans="1:19" x14ac:dyDescent="0.2">
      <c r="A743" s="10" t="str">
        <f t="shared" si="80"/>
        <v/>
      </c>
      <c r="B743" s="11" t="str">
        <f t="shared" si="81"/>
        <v/>
      </c>
      <c r="C743" s="15" t="str">
        <f t="shared" si="82"/>
        <v/>
      </c>
      <c r="D743" s="12" t="str">
        <f>IF(A743="","",IF(variable,IF(OR(A743=1,A743&lt;$I$18*periods_per_year),start_rate,MIN($I$19,IF(MOD(A743-1,$I$21)=0,MAX($I$20,D742+$I$22),D742))),start_rate))</f>
        <v/>
      </c>
      <c r="E743" s="13" t="str">
        <f t="shared" si="83"/>
        <v/>
      </c>
      <c r="F743" s="13" t="str">
        <f>IF(A743="","",IF(A743=nper,J742+E743,MIN(J742+E743,IF(D743=D742,F742,IF($E$8="Acc Bi-Weekly",ROUND((-PMT(((1+D743/CP)^(CP/12))-1,(nper-A743+1)*12/26,J742))/2,2),IF($E$8="Acc Weekly",ROUND((-PMT(((1+D743/CP)^(CP/12))-1,(nper-A743+1)*12/52,J742))/4,2),ROUND(-PMT(((1+D743/CP)^(CP/periods_per_year))-1,nper-A743+1,J742),2)))))))</f>
        <v/>
      </c>
      <c r="G743" s="13" t="str">
        <f>IF(OR(A743="",A743&lt;$X$2),"",IF(J742&lt;=F743,0,IF(IF(AND(A743&gt;=$X$2,MOD(A743-$X$2,int)=0),$X$3,0)+F743&gt;=J742+E743,J742+E743-F743,IF(AND(A743&gt;=$X$2,MOD(A743-$X$2,int)=0),$X$3,0)+IF(IF(AND(A743&gt;=$X$2,MOD(A743-$X$2,int)=0),$X$3,0)+IF(MOD(A743-$X$6,periods_per_year)=0,$X$5,0)+F743&lt;J742+E743,IF(MOD(A743-$X$6,periods_per_year)=0,$X$5,0),J742+E743-IF(AND(A743&gt;=$X$2,MOD(A743-$X$2,int)=0),$X$3,0)-F743))))</f>
        <v/>
      </c>
      <c r="H743" s="14"/>
      <c r="I743" s="13" t="str">
        <f t="shared" si="84"/>
        <v/>
      </c>
      <c r="J743" s="13" t="str">
        <f t="shared" si="85"/>
        <v/>
      </c>
      <c r="M743" s="17" t="str">
        <f>IF(S742="","",IF(OR(M742&gt;=nper,ROUND(S742,2)&lt;=0),"",M742+1))</f>
        <v/>
      </c>
      <c r="N743" s="18" t="str">
        <f>IF(M743="","",IF(OR(periods_per_year=26,periods_per_year=52),IF(periods_per_year=26,IF(M743=1,fpdate,N742+14),IF(periods_per_year=52,IF(M743=1,fpdate,N742+7),"n/a")),IF(periods_per_year=24,DATE(YEAR(fpdate),MONTH(fpdate)+(M743-1)/2+IF(AND(DAY(fpdate)&gt;=15,MOD(M743,2)=0),1,0),IF(MOD(M743,2)=0,IF(DAY(fpdate)&gt;=15,DAY(fpdate)-14,DAY(fpdate)+14),DAY(fpdate))),IF(DAY(DATE(YEAR(fpdate),MONTH(fpdate)+M743-1,DAY(fpdate)))&lt;&gt;DAY(fpdate),DATE(YEAR(fpdate),MONTH(fpdate)+M743,0),DATE(YEAR(fpdate),MONTH(fpdate)+M743-1,DAY(fpdate))))))</f>
        <v/>
      </c>
      <c r="O743" s="19" t="str">
        <f>IF(M743="","",IF(variable,IF(M743&lt;MortgageCalculator!$I$18*periods_per_year,start_rate,IF(MortgageCalculator!$I$22&gt;=0,MIN(MortgageCalculator!$I$19,start_rate+MortgageCalculator!$I$22*ROUNDUP((M743-MortgageCalculator!$I$18*periods_per_year)/MortgageCalculator!$I$21,0)),MAX(MortgageCalculator!$I$20,start_rate+MortgageCalculator!$I$22*ROUNDUP((M743-MortgageCalculator!$I$18*periods_per_year)/MortgageCalculator!$I$21,0)))),start_rate))</f>
        <v/>
      </c>
      <c r="P743" s="20" t="str">
        <f>IF(M743="","",ROUND((((1+O743/CP)^(CP/periods_per_year))-1)*S742,2))</f>
        <v/>
      </c>
      <c r="Q743" s="20" t="str">
        <f>IF(M743="","",IF(M743=nper,S742+P743,MIN(S742+P743,IF(O743=O742,Q742,ROUND(-PMT(((1+O743/CP)^(CP/periods_per_year))-1,nper-M743+1,S742),2)))))</f>
        <v/>
      </c>
      <c r="R743" s="20" t="str">
        <f t="shared" si="86"/>
        <v/>
      </c>
      <c r="S743" s="20" t="str">
        <f t="shared" si="87"/>
        <v/>
      </c>
    </row>
    <row r="744" spans="1:19" x14ac:dyDescent="0.2">
      <c r="A744" s="10" t="str">
        <f t="shared" si="80"/>
        <v/>
      </c>
      <c r="B744" s="11" t="str">
        <f t="shared" si="81"/>
        <v/>
      </c>
      <c r="C744" s="15" t="str">
        <f t="shared" si="82"/>
        <v/>
      </c>
      <c r="D744" s="12" t="str">
        <f>IF(A744="","",IF(variable,IF(OR(A744=1,A744&lt;$I$18*periods_per_year),start_rate,MIN($I$19,IF(MOD(A744-1,$I$21)=0,MAX($I$20,D743+$I$22),D743))),start_rate))</f>
        <v/>
      </c>
      <c r="E744" s="13" t="str">
        <f t="shared" si="83"/>
        <v/>
      </c>
      <c r="F744" s="13" t="str">
        <f>IF(A744="","",IF(A744=nper,J743+E744,MIN(J743+E744,IF(D744=D743,F743,IF($E$8="Acc Bi-Weekly",ROUND((-PMT(((1+D744/CP)^(CP/12))-1,(nper-A744+1)*12/26,J743))/2,2),IF($E$8="Acc Weekly",ROUND((-PMT(((1+D744/CP)^(CP/12))-1,(nper-A744+1)*12/52,J743))/4,2),ROUND(-PMT(((1+D744/CP)^(CP/periods_per_year))-1,nper-A744+1,J743),2)))))))</f>
        <v/>
      </c>
      <c r="G744" s="13" t="str">
        <f>IF(OR(A744="",A744&lt;$X$2),"",IF(J743&lt;=F744,0,IF(IF(AND(A744&gt;=$X$2,MOD(A744-$X$2,int)=0),$X$3,0)+F744&gt;=J743+E744,J743+E744-F744,IF(AND(A744&gt;=$X$2,MOD(A744-$X$2,int)=0),$X$3,0)+IF(IF(AND(A744&gt;=$X$2,MOD(A744-$X$2,int)=0),$X$3,0)+IF(MOD(A744-$X$6,periods_per_year)=0,$X$5,0)+F744&lt;J743+E744,IF(MOD(A744-$X$6,periods_per_year)=0,$X$5,0),J743+E744-IF(AND(A744&gt;=$X$2,MOD(A744-$X$2,int)=0),$X$3,0)-F744))))</f>
        <v/>
      </c>
      <c r="H744" s="14"/>
      <c r="I744" s="13" t="str">
        <f t="shared" si="84"/>
        <v/>
      </c>
      <c r="J744" s="13" t="str">
        <f t="shared" si="85"/>
        <v/>
      </c>
      <c r="M744" s="17" t="str">
        <f>IF(S743="","",IF(OR(M743&gt;=nper,ROUND(S743,2)&lt;=0),"",M743+1))</f>
        <v/>
      </c>
      <c r="N744" s="18" t="str">
        <f>IF(M744="","",IF(OR(periods_per_year=26,periods_per_year=52),IF(periods_per_year=26,IF(M744=1,fpdate,N743+14),IF(periods_per_year=52,IF(M744=1,fpdate,N743+7),"n/a")),IF(periods_per_year=24,DATE(YEAR(fpdate),MONTH(fpdate)+(M744-1)/2+IF(AND(DAY(fpdate)&gt;=15,MOD(M744,2)=0),1,0),IF(MOD(M744,2)=0,IF(DAY(fpdate)&gt;=15,DAY(fpdate)-14,DAY(fpdate)+14),DAY(fpdate))),IF(DAY(DATE(YEAR(fpdate),MONTH(fpdate)+M744-1,DAY(fpdate)))&lt;&gt;DAY(fpdate),DATE(YEAR(fpdate),MONTH(fpdate)+M744,0),DATE(YEAR(fpdate),MONTH(fpdate)+M744-1,DAY(fpdate))))))</f>
        <v/>
      </c>
      <c r="O744" s="19" t="str">
        <f>IF(M744="","",IF(variable,IF(M744&lt;MortgageCalculator!$I$18*periods_per_year,start_rate,IF(MortgageCalculator!$I$22&gt;=0,MIN(MortgageCalculator!$I$19,start_rate+MortgageCalculator!$I$22*ROUNDUP((M744-MortgageCalculator!$I$18*periods_per_year)/MortgageCalculator!$I$21,0)),MAX(MortgageCalculator!$I$20,start_rate+MortgageCalculator!$I$22*ROUNDUP((M744-MortgageCalculator!$I$18*periods_per_year)/MortgageCalculator!$I$21,0)))),start_rate))</f>
        <v/>
      </c>
      <c r="P744" s="20" t="str">
        <f>IF(M744="","",ROUND((((1+O744/CP)^(CP/periods_per_year))-1)*S743,2))</f>
        <v/>
      </c>
      <c r="Q744" s="20" t="str">
        <f>IF(M744="","",IF(M744=nper,S743+P744,MIN(S743+P744,IF(O744=O743,Q743,ROUND(-PMT(((1+O744/CP)^(CP/periods_per_year))-1,nper-M744+1,S743),2)))))</f>
        <v/>
      </c>
      <c r="R744" s="20" t="str">
        <f t="shared" si="86"/>
        <v/>
      </c>
      <c r="S744" s="20" t="str">
        <f t="shared" si="87"/>
        <v/>
      </c>
    </row>
    <row r="745" spans="1:19" x14ac:dyDescent="0.2">
      <c r="A745" s="10" t="str">
        <f t="shared" si="80"/>
        <v/>
      </c>
      <c r="B745" s="11" t="str">
        <f t="shared" si="81"/>
        <v/>
      </c>
      <c r="C745" s="15" t="str">
        <f t="shared" si="82"/>
        <v/>
      </c>
      <c r="D745" s="12" t="str">
        <f>IF(A745="","",IF(variable,IF(OR(A745=1,A745&lt;$I$18*periods_per_year),start_rate,MIN($I$19,IF(MOD(A745-1,$I$21)=0,MAX($I$20,D744+$I$22),D744))),start_rate))</f>
        <v/>
      </c>
      <c r="E745" s="13" t="str">
        <f t="shared" si="83"/>
        <v/>
      </c>
      <c r="F745" s="13" t="str">
        <f>IF(A745="","",IF(A745=nper,J744+E745,MIN(J744+E745,IF(D745=D744,F744,IF($E$8="Acc Bi-Weekly",ROUND((-PMT(((1+D745/CP)^(CP/12))-1,(nper-A745+1)*12/26,J744))/2,2),IF($E$8="Acc Weekly",ROUND((-PMT(((1+D745/CP)^(CP/12))-1,(nper-A745+1)*12/52,J744))/4,2),ROUND(-PMT(((1+D745/CP)^(CP/periods_per_year))-1,nper-A745+1,J744),2)))))))</f>
        <v/>
      </c>
      <c r="G745" s="13" t="str">
        <f>IF(OR(A745="",A745&lt;$X$2),"",IF(J744&lt;=F745,0,IF(IF(AND(A745&gt;=$X$2,MOD(A745-$X$2,int)=0),$X$3,0)+F745&gt;=J744+E745,J744+E745-F745,IF(AND(A745&gt;=$X$2,MOD(A745-$X$2,int)=0),$X$3,0)+IF(IF(AND(A745&gt;=$X$2,MOD(A745-$X$2,int)=0),$X$3,0)+IF(MOD(A745-$X$6,periods_per_year)=0,$X$5,0)+F745&lt;J744+E745,IF(MOD(A745-$X$6,periods_per_year)=0,$X$5,0),J744+E745-IF(AND(A745&gt;=$X$2,MOD(A745-$X$2,int)=0),$X$3,0)-F745))))</f>
        <v/>
      </c>
      <c r="H745" s="14"/>
      <c r="I745" s="13" t="str">
        <f t="shared" si="84"/>
        <v/>
      </c>
      <c r="J745" s="13" t="str">
        <f t="shared" si="85"/>
        <v/>
      </c>
      <c r="M745" s="17" t="str">
        <f>IF(S744="","",IF(OR(M744&gt;=nper,ROUND(S744,2)&lt;=0),"",M744+1))</f>
        <v/>
      </c>
      <c r="N745" s="18" t="str">
        <f>IF(M745="","",IF(OR(periods_per_year=26,periods_per_year=52),IF(periods_per_year=26,IF(M745=1,fpdate,N744+14),IF(periods_per_year=52,IF(M745=1,fpdate,N744+7),"n/a")),IF(periods_per_year=24,DATE(YEAR(fpdate),MONTH(fpdate)+(M745-1)/2+IF(AND(DAY(fpdate)&gt;=15,MOD(M745,2)=0),1,0),IF(MOD(M745,2)=0,IF(DAY(fpdate)&gt;=15,DAY(fpdate)-14,DAY(fpdate)+14),DAY(fpdate))),IF(DAY(DATE(YEAR(fpdate),MONTH(fpdate)+M745-1,DAY(fpdate)))&lt;&gt;DAY(fpdate),DATE(YEAR(fpdate),MONTH(fpdate)+M745,0),DATE(YEAR(fpdate),MONTH(fpdate)+M745-1,DAY(fpdate))))))</f>
        <v/>
      </c>
      <c r="O745" s="19" t="str">
        <f>IF(M745="","",IF(variable,IF(M745&lt;MortgageCalculator!$I$18*periods_per_year,start_rate,IF(MortgageCalculator!$I$22&gt;=0,MIN(MortgageCalculator!$I$19,start_rate+MortgageCalculator!$I$22*ROUNDUP((M745-MortgageCalculator!$I$18*periods_per_year)/MortgageCalculator!$I$21,0)),MAX(MortgageCalculator!$I$20,start_rate+MortgageCalculator!$I$22*ROUNDUP((M745-MortgageCalculator!$I$18*periods_per_year)/MortgageCalculator!$I$21,0)))),start_rate))</f>
        <v/>
      </c>
      <c r="P745" s="20" t="str">
        <f>IF(M745="","",ROUND((((1+O745/CP)^(CP/periods_per_year))-1)*S744,2))</f>
        <v/>
      </c>
      <c r="Q745" s="20" t="str">
        <f>IF(M745="","",IF(M745=nper,S744+P745,MIN(S744+P745,IF(O745=O744,Q744,ROUND(-PMT(((1+O745/CP)^(CP/periods_per_year))-1,nper-M745+1,S744),2)))))</f>
        <v/>
      </c>
      <c r="R745" s="20" t="str">
        <f t="shared" si="86"/>
        <v/>
      </c>
      <c r="S745" s="20" t="str">
        <f t="shared" si="87"/>
        <v/>
      </c>
    </row>
    <row r="746" spans="1:19" x14ac:dyDescent="0.2">
      <c r="A746" s="10" t="str">
        <f t="shared" si="80"/>
        <v/>
      </c>
      <c r="B746" s="11" t="str">
        <f t="shared" si="81"/>
        <v/>
      </c>
      <c r="C746" s="15" t="str">
        <f t="shared" si="82"/>
        <v/>
      </c>
      <c r="D746" s="12" t="str">
        <f>IF(A746="","",IF(variable,IF(OR(A746=1,A746&lt;$I$18*periods_per_year),start_rate,MIN($I$19,IF(MOD(A746-1,$I$21)=0,MAX($I$20,D745+$I$22),D745))),start_rate))</f>
        <v/>
      </c>
      <c r="E746" s="13" t="str">
        <f t="shared" si="83"/>
        <v/>
      </c>
      <c r="F746" s="13" t="str">
        <f>IF(A746="","",IF(A746=nper,J745+E746,MIN(J745+E746,IF(D746=D745,F745,IF($E$8="Acc Bi-Weekly",ROUND((-PMT(((1+D746/CP)^(CP/12))-1,(nper-A746+1)*12/26,J745))/2,2),IF($E$8="Acc Weekly",ROUND((-PMT(((1+D746/CP)^(CP/12))-1,(nper-A746+1)*12/52,J745))/4,2),ROUND(-PMT(((1+D746/CP)^(CP/periods_per_year))-1,nper-A746+1,J745),2)))))))</f>
        <v/>
      </c>
      <c r="G746" s="13" t="str">
        <f>IF(OR(A746="",A746&lt;$X$2),"",IF(J745&lt;=F746,0,IF(IF(AND(A746&gt;=$X$2,MOD(A746-$X$2,int)=0),$X$3,0)+F746&gt;=J745+E746,J745+E746-F746,IF(AND(A746&gt;=$X$2,MOD(A746-$X$2,int)=0),$X$3,0)+IF(IF(AND(A746&gt;=$X$2,MOD(A746-$X$2,int)=0),$X$3,0)+IF(MOD(A746-$X$6,periods_per_year)=0,$X$5,0)+F746&lt;J745+E746,IF(MOD(A746-$X$6,periods_per_year)=0,$X$5,0),J745+E746-IF(AND(A746&gt;=$X$2,MOD(A746-$X$2,int)=0),$X$3,0)-F746))))</f>
        <v/>
      </c>
      <c r="H746" s="14"/>
      <c r="I746" s="13" t="str">
        <f t="shared" si="84"/>
        <v/>
      </c>
      <c r="J746" s="13" t="str">
        <f t="shared" si="85"/>
        <v/>
      </c>
      <c r="M746" s="17" t="str">
        <f>IF(S745="","",IF(OR(M745&gt;=nper,ROUND(S745,2)&lt;=0),"",M745+1))</f>
        <v/>
      </c>
      <c r="N746" s="18" t="str">
        <f>IF(M746="","",IF(OR(periods_per_year=26,periods_per_year=52),IF(periods_per_year=26,IF(M746=1,fpdate,N745+14),IF(periods_per_year=52,IF(M746=1,fpdate,N745+7),"n/a")),IF(periods_per_year=24,DATE(YEAR(fpdate),MONTH(fpdate)+(M746-1)/2+IF(AND(DAY(fpdate)&gt;=15,MOD(M746,2)=0),1,0),IF(MOD(M746,2)=0,IF(DAY(fpdate)&gt;=15,DAY(fpdate)-14,DAY(fpdate)+14),DAY(fpdate))),IF(DAY(DATE(YEAR(fpdate),MONTH(fpdate)+M746-1,DAY(fpdate)))&lt;&gt;DAY(fpdate),DATE(YEAR(fpdate),MONTH(fpdate)+M746,0),DATE(YEAR(fpdate),MONTH(fpdate)+M746-1,DAY(fpdate))))))</f>
        <v/>
      </c>
      <c r="O746" s="19" t="str">
        <f>IF(M746="","",IF(variable,IF(M746&lt;MortgageCalculator!$I$18*periods_per_year,start_rate,IF(MortgageCalculator!$I$22&gt;=0,MIN(MortgageCalculator!$I$19,start_rate+MortgageCalculator!$I$22*ROUNDUP((M746-MortgageCalculator!$I$18*periods_per_year)/MortgageCalculator!$I$21,0)),MAX(MortgageCalculator!$I$20,start_rate+MortgageCalculator!$I$22*ROUNDUP((M746-MortgageCalculator!$I$18*periods_per_year)/MortgageCalculator!$I$21,0)))),start_rate))</f>
        <v/>
      </c>
      <c r="P746" s="20" t="str">
        <f>IF(M746="","",ROUND((((1+O746/CP)^(CP/periods_per_year))-1)*S745,2))</f>
        <v/>
      </c>
      <c r="Q746" s="20" t="str">
        <f>IF(M746="","",IF(M746=nper,S745+P746,MIN(S745+P746,IF(O746=O745,Q745,ROUND(-PMT(((1+O746/CP)^(CP/periods_per_year))-1,nper-M746+1,S745),2)))))</f>
        <v/>
      </c>
      <c r="R746" s="20" t="str">
        <f t="shared" si="86"/>
        <v/>
      </c>
      <c r="S746" s="20" t="str">
        <f t="shared" si="87"/>
        <v/>
      </c>
    </row>
    <row r="747" spans="1:19" x14ac:dyDescent="0.2">
      <c r="A747" s="10" t="str">
        <f t="shared" si="80"/>
        <v/>
      </c>
      <c r="B747" s="11" t="str">
        <f t="shared" si="81"/>
        <v/>
      </c>
      <c r="C747" s="15" t="str">
        <f t="shared" si="82"/>
        <v/>
      </c>
      <c r="D747" s="12" t="str">
        <f>IF(A747="","",IF(variable,IF(OR(A747=1,A747&lt;$I$18*periods_per_year),start_rate,MIN($I$19,IF(MOD(A747-1,$I$21)=0,MAX($I$20,D746+$I$22),D746))),start_rate))</f>
        <v/>
      </c>
      <c r="E747" s="13" t="str">
        <f t="shared" si="83"/>
        <v/>
      </c>
      <c r="F747" s="13" t="str">
        <f>IF(A747="","",IF(A747=nper,J746+E747,MIN(J746+E747,IF(D747=D746,F746,IF($E$8="Acc Bi-Weekly",ROUND((-PMT(((1+D747/CP)^(CP/12))-1,(nper-A747+1)*12/26,J746))/2,2),IF($E$8="Acc Weekly",ROUND((-PMT(((1+D747/CP)^(CP/12))-1,(nper-A747+1)*12/52,J746))/4,2),ROUND(-PMT(((1+D747/CP)^(CP/periods_per_year))-1,nper-A747+1,J746),2)))))))</f>
        <v/>
      </c>
      <c r="G747" s="13" t="str">
        <f>IF(OR(A747="",A747&lt;$X$2),"",IF(J746&lt;=F747,0,IF(IF(AND(A747&gt;=$X$2,MOD(A747-$X$2,int)=0),$X$3,0)+F747&gt;=J746+E747,J746+E747-F747,IF(AND(A747&gt;=$X$2,MOD(A747-$X$2,int)=0),$X$3,0)+IF(IF(AND(A747&gt;=$X$2,MOD(A747-$X$2,int)=0),$X$3,0)+IF(MOD(A747-$X$6,periods_per_year)=0,$X$5,0)+F747&lt;J746+E747,IF(MOD(A747-$X$6,periods_per_year)=0,$X$5,0),J746+E747-IF(AND(A747&gt;=$X$2,MOD(A747-$X$2,int)=0),$X$3,0)-F747))))</f>
        <v/>
      </c>
      <c r="H747" s="14"/>
      <c r="I747" s="13" t="str">
        <f t="shared" si="84"/>
        <v/>
      </c>
      <c r="J747" s="13" t="str">
        <f t="shared" si="85"/>
        <v/>
      </c>
      <c r="M747" s="17" t="str">
        <f>IF(S746="","",IF(OR(M746&gt;=nper,ROUND(S746,2)&lt;=0),"",M746+1))</f>
        <v/>
      </c>
      <c r="N747" s="18" t="str">
        <f>IF(M747="","",IF(OR(periods_per_year=26,periods_per_year=52),IF(periods_per_year=26,IF(M747=1,fpdate,N746+14),IF(periods_per_year=52,IF(M747=1,fpdate,N746+7),"n/a")),IF(periods_per_year=24,DATE(YEAR(fpdate),MONTH(fpdate)+(M747-1)/2+IF(AND(DAY(fpdate)&gt;=15,MOD(M747,2)=0),1,0),IF(MOD(M747,2)=0,IF(DAY(fpdate)&gt;=15,DAY(fpdate)-14,DAY(fpdate)+14),DAY(fpdate))),IF(DAY(DATE(YEAR(fpdate),MONTH(fpdate)+M747-1,DAY(fpdate)))&lt;&gt;DAY(fpdate),DATE(YEAR(fpdate),MONTH(fpdate)+M747,0),DATE(YEAR(fpdate),MONTH(fpdate)+M747-1,DAY(fpdate))))))</f>
        <v/>
      </c>
      <c r="O747" s="19" t="str">
        <f>IF(M747="","",IF(variable,IF(M747&lt;MortgageCalculator!$I$18*periods_per_year,start_rate,IF(MortgageCalculator!$I$22&gt;=0,MIN(MortgageCalculator!$I$19,start_rate+MortgageCalculator!$I$22*ROUNDUP((M747-MortgageCalculator!$I$18*periods_per_year)/MortgageCalculator!$I$21,0)),MAX(MortgageCalculator!$I$20,start_rate+MortgageCalculator!$I$22*ROUNDUP((M747-MortgageCalculator!$I$18*periods_per_year)/MortgageCalculator!$I$21,0)))),start_rate))</f>
        <v/>
      </c>
      <c r="P747" s="20" t="str">
        <f>IF(M747="","",ROUND((((1+O747/CP)^(CP/periods_per_year))-1)*S746,2))</f>
        <v/>
      </c>
      <c r="Q747" s="20" t="str">
        <f>IF(M747="","",IF(M747=nper,S746+P747,MIN(S746+P747,IF(O747=O746,Q746,ROUND(-PMT(((1+O747/CP)^(CP/periods_per_year))-1,nper-M747+1,S746),2)))))</f>
        <v/>
      </c>
      <c r="R747" s="20" t="str">
        <f t="shared" si="86"/>
        <v/>
      </c>
      <c r="S747" s="20" t="str">
        <f t="shared" si="87"/>
        <v/>
      </c>
    </row>
    <row r="748" spans="1:19" x14ac:dyDescent="0.2">
      <c r="A748" s="10" t="str">
        <f t="shared" ref="A748:A811" si="88">IF(J747="","",IF(OR(A747&gt;=nper,ROUND(J747,2)&lt;=0),"",A747+1))</f>
        <v/>
      </c>
      <c r="B748" s="11" t="str">
        <f t="shared" ref="B748:B811" si="89">IF(A748="","",IF(OR(periods_per_year=26,periods_per_year=52),IF(periods_per_year=26,IF(A748=1,fpdate,B747+14),IF(periods_per_year=52,IF(A748=1,fpdate,B747+7),"n/a")),IF(periods_per_year=24,DATE(YEAR(fpdate),MONTH(fpdate)+(A748-1)/2+IF(AND(DAY(fpdate)&gt;=15,MOD(A748,2)=0),1,0),IF(MOD(A748,2)=0,IF(DAY(fpdate)&gt;=15,DAY(fpdate)-14,DAY(fpdate)+14),DAY(fpdate))),IF(DAY(DATE(YEAR(fpdate),MONTH(fpdate)+A748-1,DAY(fpdate)))&lt;&gt;DAY(fpdate),DATE(YEAR(fpdate),MONTH(fpdate)+A748,0),DATE(YEAR(fpdate),MONTH(fpdate)+A748-1,DAY(fpdate))))))</f>
        <v/>
      </c>
      <c r="C748" s="15" t="str">
        <f t="shared" ref="C748:C811" si="90">IF(A748="","",IF(MOD(A748,periods_per_year)=0,A748/periods_per_year,""))</f>
        <v/>
      </c>
      <c r="D748" s="12" t="str">
        <f>IF(A748="","",IF(variable,IF(OR(A748=1,A748&lt;$I$18*periods_per_year),start_rate,MIN($I$19,IF(MOD(A748-1,$I$21)=0,MAX($I$20,D747+$I$22),D747))),start_rate))</f>
        <v/>
      </c>
      <c r="E748" s="13" t="str">
        <f t="shared" ref="E748:E811" si="91">IF(A748="","",ROUND((((1+D748/CP)^(CP/periods_per_year))-1)*J747,2))</f>
        <v/>
      </c>
      <c r="F748" s="13" t="str">
        <f>IF(A748="","",IF(A748=nper,J747+E748,MIN(J747+E748,IF(D748=D747,F747,IF($E$8="Acc Bi-Weekly",ROUND((-PMT(((1+D748/CP)^(CP/12))-1,(nper-A748+1)*12/26,J747))/2,2),IF($E$8="Acc Weekly",ROUND((-PMT(((1+D748/CP)^(CP/12))-1,(nper-A748+1)*12/52,J747))/4,2),ROUND(-PMT(((1+D748/CP)^(CP/periods_per_year))-1,nper-A748+1,J747),2)))))))</f>
        <v/>
      </c>
      <c r="G748" s="13" t="str">
        <f>IF(OR(A748="",A748&lt;$X$2),"",IF(J747&lt;=F748,0,IF(IF(AND(A748&gt;=$X$2,MOD(A748-$X$2,int)=0),$X$3,0)+F748&gt;=J747+E748,J747+E748-F748,IF(AND(A748&gt;=$X$2,MOD(A748-$X$2,int)=0),$X$3,0)+IF(IF(AND(A748&gt;=$X$2,MOD(A748-$X$2,int)=0),$X$3,0)+IF(MOD(A748-$X$6,periods_per_year)=0,$X$5,0)+F748&lt;J747+E748,IF(MOD(A748-$X$6,periods_per_year)=0,$X$5,0),J747+E748-IF(AND(A748&gt;=$X$2,MOD(A748-$X$2,int)=0),$X$3,0)-F748))))</f>
        <v/>
      </c>
      <c r="H748" s="14"/>
      <c r="I748" s="13" t="str">
        <f t="shared" ref="I748:I811" si="92">IF(A748="","",F748-E748+H748+IF(G748="",0,G748))</f>
        <v/>
      </c>
      <c r="J748" s="13" t="str">
        <f t="shared" ref="J748:J811" si="93">IF(A748="","",J747-I748)</f>
        <v/>
      </c>
      <c r="M748" s="17" t="str">
        <f>IF(S747="","",IF(OR(M747&gt;=nper,ROUND(S747,2)&lt;=0),"",M747+1))</f>
        <v/>
      </c>
      <c r="N748" s="18" t="str">
        <f>IF(M748="","",IF(OR(periods_per_year=26,periods_per_year=52),IF(periods_per_year=26,IF(M748=1,fpdate,N747+14),IF(periods_per_year=52,IF(M748=1,fpdate,N747+7),"n/a")),IF(periods_per_year=24,DATE(YEAR(fpdate),MONTH(fpdate)+(M748-1)/2+IF(AND(DAY(fpdate)&gt;=15,MOD(M748,2)=0),1,0),IF(MOD(M748,2)=0,IF(DAY(fpdate)&gt;=15,DAY(fpdate)-14,DAY(fpdate)+14),DAY(fpdate))),IF(DAY(DATE(YEAR(fpdate),MONTH(fpdate)+M748-1,DAY(fpdate)))&lt;&gt;DAY(fpdate),DATE(YEAR(fpdate),MONTH(fpdate)+M748,0),DATE(YEAR(fpdate),MONTH(fpdate)+M748-1,DAY(fpdate))))))</f>
        <v/>
      </c>
      <c r="O748" s="19" t="str">
        <f>IF(M748="","",IF(variable,IF(M748&lt;MortgageCalculator!$I$18*periods_per_year,start_rate,IF(MortgageCalculator!$I$22&gt;=0,MIN(MortgageCalculator!$I$19,start_rate+MortgageCalculator!$I$22*ROUNDUP((M748-MortgageCalculator!$I$18*periods_per_year)/MortgageCalculator!$I$21,0)),MAX(MortgageCalculator!$I$20,start_rate+MortgageCalculator!$I$22*ROUNDUP((M748-MortgageCalculator!$I$18*periods_per_year)/MortgageCalculator!$I$21,0)))),start_rate))</f>
        <v/>
      </c>
      <c r="P748" s="20" t="str">
        <f>IF(M748="","",ROUND((((1+O748/CP)^(CP/periods_per_year))-1)*S747,2))</f>
        <v/>
      </c>
      <c r="Q748" s="20" t="str">
        <f>IF(M748="","",IF(M748=nper,S747+P748,MIN(S747+P748,IF(O748=O747,Q747,ROUND(-PMT(((1+O748/CP)^(CP/periods_per_year))-1,nper-M748+1,S747),2)))))</f>
        <v/>
      </c>
      <c r="R748" s="20" t="str">
        <f t="shared" ref="R748:R811" si="94">IF(M748="","",Q748-P748)</f>
        <v/>
      </c>
      <c r="S748" s="20" t="str">
        <f t="shared" ref="S748:S811" si="95">IF(M748="","",S747-R748)</f>
        <v/>
      </c>
    </row>
    <row r="749" spans="1:19" x14ac:dyDescent="0.2">
      <c r="A749" s="10" t="str">
        <f t="shared" si="88"/>
        <v/>
      </c>
      <c r="B749" s="11" t="str">
        <f t="shared" si="89"/>
        <v/>
      </c>
      <c r="C749" s="15" t="str">
        <f t="shared" si="90"/>
        <v/>
      </c>
      <c r="D749" s="12" t="str">
        <f>IF(A749="","",IF(variable,IF(OR(A749=1,A749&lt;$I$18*periods_per_year),start_rate,MIN($I$19,IF(MOD(A749-1,$I$21)=0,MAX($I$20,D748+$I$22),D748))),start_rate))</f>
        <v/>
      </c>
      <c r="E749" s="13" t="str">
        <f t="shared" si="91"/>
        <v/>
      </c>
      <c r="F749" s="13" t="str">
        <f>IF(A749="","",IF(A749=nper,J748+E749,MIN(J748+E749,IF(D749=D748,F748,IF($E$8="Acc Bi-Weekly",ROUND((-PMT(((1+D749/CP)^(CP/12))-1,(nper-A749+1)*12/26,J748))/2,2),IF($E$8="Acc Weekly",ROUND((-PMT(((1+D749/CP)^(CP/12))-1,(nper-A749+1)*12/52,J748))/4,2),ROUND(-PMT(((1+D749/CP)^(CP/periods_per_year))-1,nper-A749+1,J748),2)))))))</f>
        <v/>
      </c>
      <c r="G749" s="13" t="str">
        <f>IF(OR(A749="",A749&lt;$X$2),"",IF(J748&lt;=F749,0,IF(IF(AND(A749&gt;=$X$2,MOD(A749-$X$2,int)=0),$X$3,0)+F749&gt;=J748+E749,J748+E749-F749,IF(AND(A749&gt;=$X$2,MOD(A749-$X$2,int)=0),$X$3,0)+IF(IF(AND(A749&gt;=$X$2,MOD(A749-$X$2,int)=0),$X$3,0)+IF(MOD(A749-$X$6,periods_per_year)=0,$X$5,0)+F749&lt;J748+E749,IF(MOD(A749-$X$6,periods_per_year)=0,$X$5,0),J748+E749-IF(AND(A749&gt;=$X$2,MOD(A749-$X$2,int)=0),$X$3,0)-F749))))</f>
        <v/>
      </c>
      <c r="H749" s="14"/>
      <c r="I749" s="13" t="str">
        <f t="shared" si="92"/>
        <v/>
      </c>
      <c r="J749" s="13" t="str">
        <f t="shared" si="93"/>
        <v/>
      </c>
      <c r="M749" s="17" t="str">
        <f>IF(S748="","",IF(OR(M748&gt;=nper,ROUND(S748,2)&lt;=0),"",M748+1))</f>
        <v/>
      </c>
      <c r="N749" s="18" t="str">
        <f>IF(M749="","",IF(OR(periods_per_year=26,periods_per_year=52),IF(periods_per_year=26,IF(M749=1,fpdate,N748+14),IF(periods_per_year=52,IF(M749=1,fpdate,N748+7),"n/a")),IF(periods_per_year=24,DATE(YEAR(fpdate),MONTH(fpdate)+(M749-1)/2+IF(AND(DAY(fpdate)&gt;=15,MOD(M749,2)=0),1,0),IF(MOD(M749,2)=0,IF(DAY(fpdate)&gt;=15,DAY(fpdate)-14,DAY(fpdate)+14),DAY(fpdate))),IF(DAY(DATE(YEAR(fpdate),MONTH(fpdate)+M749-1,DAY(fpdate)))&lt;&gt;DAY(fpdate),DATE(YEAR(fpdate),MONTH(fpdate)+M749,0),DATE(YEAR(fpdate),MONTH(fpdate)+M749-1,DAY(fpdate))))))</f>
        <v/>
      </c>
      <c r="O749" s="19" t="str">
        <f>IF(M749="","",IF(variable,IF(M749&lt;MortgageCalculator!$I$18*periods_per_year,start_rate,IF(MortgageCalculator!$I$22&gt;=0,MIN(MortgageCalculator!$I$19,start_rate+MortgageCalculator!$I$22*ROUNDUP((M749-MortgageCalculator!$I$18*periods_per_year)/MortgageCalculator!$I$21,0)),MAX(MortgageCalculator!$I$20,start_rate+MortgageCalculator!$I$22*ROUNDUP((M749-MortgageCalculator!$I$18*periods_per_year)/MortgageCalculator!$I$21,0)))),start_rate))</f>
        <v/>
      </c>
      <c r="P749" s="20" t="str">
        <f>IF(M749="","",ROUND((((1+O749/CP)^(CP/periods_per_year))-1)*S748,2))</f>
        <v/>
      </c>
      <c r="Q749" s="20" t="str">
        <f>IF(M749="","",IF(M749=nper,S748+P749,MIN(S748+P749,IF(O749=O748,Q748,ROUND(-PMT(((1+O749/CP)^(CP/periods_per_year))-1,nper-M749+1,S748),2)))))</f>
        <v/>
      </c>
      <c r="R749" s="20" t="str">
        <f t="shared" si="94"/>
        <v/>
      </c>
      <c r="S749" s="20" t="str">
        <f t="shared" si="95"/>
        <v/>
      </c>
    </row>
    <row r="750" spans="1:19" x14ac:dyDescent="0.2">
      <c r="A750" s="10" t="str">
        <f t="shared" si="88"/>
        <v/>
      </c>
      <c r="B750" s="11" t="str">
        <f t="shared" si="89"/>
        <v/>
      </c>
      <c r="C750" s="15" t="str">
        <f t="shared" si="90"/>
        <v/>
      </c>
      <c r="D750" s="12" t="str">
        <f>IF(A750="","",IF(variable,IF(OR(A750=1,A750&lt;$I$18*periods_per_year),start_rate,MIN($I$19,IF(MOD(A750-1,$I$21)=0,MAX($I$20,D749+$I$22),D749))),start_rate))</f>
        <v/>
      </c>
      <c r="E750" s="13" t="str">
        <f t="shared" si="91"/>
        <v/>
      </c>
      <c r="F750" s="13" t="str">
        <f>IF(A750="","",IF(A750=nper,J749+E750,MIN(J749+E750,IF(D750=D749,F749,IF($E$8="Acc Bi-Weekly",ROUND((-PMT(((1+D750/CP)^(CP/12))-1,(nper-A750+1)*12/26,J749))/2,2),IF($E$8="Acc Weekly",ROUND((-PMT(((1+D750/CP)^(CP/12))-1,(nper-A750+1)*12/52,J749))/4,2),ROUND(-PMT(((1+D750/CP)^(CP/periods_per_year))-1,nper-A750+1,J749),2)))))))</f>
        <v/>
      </c>
      <c r="G750" s="13" t="str">
        <f>IF(OR(A750="",A750&lt;$X$2),"",IF(J749&lt;=F750,0,IF(IF(AND(A750&gt;=$X$2,MOD(A750-$X$2,int)=0),$X$3,0)+F750&gt;=J749+E750,J749+E750-F750,IF(AND(A750&gt;=$X$2,MOD(A750-$X$2,int)=0),$X$3,0)+IF(IF(AND(A750&gt;=$X$2,MOD(A750-$X$2,int)=0),$X$3,0)+IF(MOD(A750-$X$6,periods_per_year)=0,$X$5,0)+F750&lt;J749+E750,IF(MOD(A750-$X$6,periods_per_year)=0,$X$5,0),J749+E750-IF(AND(A750&gt;=$X$2,MOD(A750-$X$2,int)=0),$X$3,0)-F750))))</f>
        <v/>
      </c>
      <c r="H750" s="14"/>
      <c r="I750" s="13" t="str">
        <f t="shared" si="92"/>
        <v/>
      </c>
      <c r="J750" s="13" t="str">
        <f t="shared" si="93"/>
        <v/>
      </c>
      <c r="M750" s="17" t="str">
        <f>IF(S749="","",IF(OR(M749&gt;=nper,ROUND(S749,2)&lt;=0),"",M749+1))</f>
        <v/>
      </c>
      <c r="N750" s="18" t="str">
        <f>IF(M750="","",IF(OR(periods_per_year=26,periods_per_year=52),IF(periods_per_year=26,IF(M750=1,fpdate,N749+14),IF(periods_per_year=52,IF(M750=1,fpdate,N749+7),"n/a")),IF(periods_per_year=24,DATE(YEAR(fpdate),MONTH(fpdate)+(M750-1)/2+IF(AND(DAY(fpdate)&gt;=15,MOD(M750,2)=0),1,0),IF(MOD(M750,2)=0,IF(DAY(fpdate)&gt;=15,DAY(fpdate)-14,DAY(fpdate)+14),DAY(fpdate))),IF(DAY(DATE(YEAR(fpdate),MONTH(fpdate)+M750-1,DAY(fpdate)))&lt;&gt;DAY(fpdate),DATE(YEAR(fpdate),MONTH(fpdate)+M750,0),DATE(YEAR(fpdate),MONTH(fpdate)+M750-1,DAY(fpdate))))))</f>
        <v/>
      </c>
      <c r="O750" s="19" t="str">
        <f>IF(M750="","",IF(variable,IF(M750&lt;MortgageCalculator!$I$18*periods_per_year,start_rate,IF(MortgageCalculator!$I$22&gt;=0,MIN(MortgageCalculator!$I$19,start_rate+MortgageCalculator!$I$22*ROUNDUP((M750-MortgageCalculator!$I$18*periods_per_year)/MortgageCalculator!$I$21,0)),MAX(MortgageCalculator!$I$20,start_rate+MortgageCalculator!$I$22*ROUNDUP((M750-MortgageCalculator!$I$18*periods_per_year)/MortgageCalculator!$I$21,0)))),start_rate))</f>
        <v/>
      </c>
      <c r="P750" s="20" t="str">
        <f>IF(M750="","",ROUND((((1+O750/CP)^(CP/periods_per_year))-1)*S749,2))</f>
        <v/>
      </c>
      <c r="Q750" s="20" t="str">
        <f>IF(M750="","",IF(M750=nper,S749+P750,MIN(S749+P750,IF(O750=O749,Q749,ROUND(-PMT(((1+O750/CP)^(CP/periods_per_year))-1,nper-M750+1,S749),2)))))</f>
        <v/>
      </c>
      <c r="R750" s="20" t="str">
        <f t="shared" si="94"/>
        <v/>
      </c>
      <c r="S750" s="20" t="str">
        <f t="shared" si="95"/>
        <v/>
      </c>
    </row>
    <row r="751" spans="1:19" x14ac:dyDescent="0.2">
      <c r="A751" s="10" t="str">
        <f t="shared" si="88"/>
        <v/>
      </c>
      <c r="B751" s="11" t="str">
        <f t="shared" si="89"/>
        <v/>
      </c>
      <c r="C751" s="15" t="str">
        <f t="shared" si="90"/>
        <v/>
      </c>
      <c r="D751" s="12" t="str">
        <f>IF(A751="","",IF(variable,IF(OR(A751=1,A751&lt;$I$18*periods_per_year),start_rate,MIN($I$19,IF(MOD(A751-1,$I$21)=0,MAX($I$20,D750+$I$22),D750))),start_rate))</f>
        <v/>
      </c>
      <c r="E751" s="13" t="str">
        <f t="shared" si="91"/>
        <v/>
      </c>
      <c r="F751" s="13" t="str">
        <f>IF(A751="","",IF(A751=nper,J750+E751,MIN(J750+E751,IF(D751=D750,F750,IF($E$8="Acc Bi-Weekly",ROUND((-PMT(((1+D751/CP)^(CP/12))-1,(nper-A751+1)*12/26,J750))/2,2),IF($E$8="Acc Weekly",ROUND((-PMT(((1+D751/CP)^(CP/12))-1,(nper-A751+1)*12/52,J750))/4,2),ROUND(-PMT(((1+D751/CP)^(CP/periods_per_year))-1,nper-A751+1,J750),2)))))))</f>
        <v/>
      </c>
      <c r="G751" s="13" t="str">
        <f>IF(OR(A751="",A751&lt;$X$2),"",IF(J750&lt;=F751,0,IF(IF(AND(A751&gt;=$X$2,MOD(A751-$X$2,int)=0),$X$3,0)+F751&gt;=J750+E751,J750+E751-F751,IF(AND(A751&gt;=$X$2,MOD(A751-$X$2,int)=0),$X$3,0)+IF(IF(AND(A751&gt;=$X$2,MOD(A751-$X$2,int)=0),$X$3,0)+IF(MOD(A751-$X$6,periods_per_year)=0,$X$5,0)+F751&lt;J750+E751,IF(MOD(A751-$X$6,periods_per_year)=0,$X$5,0),J750+E751-IF(AND(A751&gt;=$X$2,MOD(A751-$X$2,int)=0),$X$3,0)-F751))))</f>
        <v/>
      </c>
      <c r="H751" s="14"/>
      <c r="I751" s="13" t="str">
        <f t="shared" si="92"/>
        <v/>
      </c>
      <c r="J751" s="13" t="str">
        <f t="shared" si="93"/>
        <v/>
      </c>
      <c r="M751" s="17" t="str">
        <f>IF(S750="","",IF(OR(M750&gt;=nper,ROUND(S750,2)&lt;=0),"",M750+1))</f>
        <v/>
      </c>
      <c r="N751" s="18" t="str">
        <f>IF(M751="","",IF(OR(periods_per_year=26,periods_per_year=52),IF(periods_per_year=26,IF(M751=1,fpdate,N750+14),IF(periods_per_year=52,IF(M751=1,fpdate,N750+7),"n/a")),IF(periods_per_year=24,DATE(YEAR(fpdate),MONTH(fpdate)+(M751-1)/2+IF(AND(DAY(fpdate)&gt;=15,MOD(M751,2)=0),1,0),IF(MOD(M751,2)=0,IF(DAY(fpdate)&gt;=15,DAY(fpdate)-14,DAY(fpdate)+14),DAY(fpdate))),IF(DAY(DATE(YEAR(fpdate),MONTH(fpdate)+M751-1,DAY(fpdate)))&lt;&gt;DAY(fpdate),DATE(YEAR(fpdate),MONTH(fpdate)+M751,0),DATE(YEAR(fpdate),MONTH(fpdate)+M751-1,DAY(fpdate))))))</f>
        <v/>
      </c>
      <c r="O751" s="19" t="str">
        <f>IF(M751="","",IF(variable,IF(M751&lt;MortgageCalculator!$I$18*periods_per_year,start_rate,IF(MortgageCalculator!$I$22&gt;=0,MIN(MortgageCalculator!$I$19,start_rate+MortgageCalculator!$I$22*ROUNDUP((M751-MortgageCalculator!$I$18*periods_per_year)/MortgageCalculator!$I$21,0)),MAX(MortgageCalculator!$I$20,start_rate+MortgageCalculator!$I$22*ROUNDUP((M751-MortgageCalculator!$I$18*periods_per_year)/MortgageCalculator!$I$21,0)))),start_rate))</f>
        <v/>
      </c>
      <c r="P751" s="20" t="str">
        <f>IF(M751="","",ROUND((((1+O751/CP)^(CP/periods_per_year))-1)*S750,2))</f>
        <v/>
      </c>
      <c r="Q751" s="20" t="str">
        <f>IF(M751="","",IF(M751=nper,S750+P751,MIN(S750+P751,IF(O751=O750,Q750,ROUND(-PMT(((1+O751/CP)^(CP/periods_per_year))-1,nper-M751+1,S750),2)))))</f>
        <v/>
      </c>
      <c r="R751" s="20" t="str">
        <f t="shared" si="94"/>
        <v/>
      </c>
      <c r="S751" s="20" t="str">
        <f t="shared" si="95"/>
        <v/>
      </c>
    </row>
    <row r="752" spans="1:19" x14ac:dyDescent="0.2">
      <c r="A752" s="10" t="str">
        <f t="shared" si="88"/>
        <v/>
      </c>
      <c r="B752" s="11" t="str">
        <f t="shared" si="89"/>
        <v/>
      </c>
      <c r="C752" s="15" t="str">
        <f t="shared" si="90"/>
        <v/>
      </c>
      <c r="D752" s="12" t="str">
        <f>IF(A752="","",IF(variable,IF(OR(A752=1,A752&lt;$I$18*periods_per_year),start_rate,MIN($I$19,IF(MOD(A752-1,$I$21)=0,MAX($I$20,D751+$I$22),D751))),start_rate))</f>
        <v/>
      </c>
      <c r="E752" s="13" t="str">
        <f t="shared" si="91"/>
        <v/>
      </c>
      <c r="F752" s="13" t="str">
        <f>IF(A752="","",IF(A752=nper,J751+E752,MIN(J751+E752,IF(D752=D751,F751,IF($E$8="Acc Bi-Weekly",ROUND((-PMT(((1+D752/CP)^(CP/12))-1,(nper-A752+1)*12/26,J751))/2,2),IF($E$8="Acc Weekly",ROUND((-PMT(((1+D752/CP)^(CP/12))-1,(nper-A752+1)*12/52,J751))/4,2),ROUND(-PMT(((1+D752/CP)^(CP/periods_per_year))-1,nper-A752+1,J751),2)))))))</f>
        <v/>
      </c>
      <c r="G752" s="13" t="str">
        <f>IF(OR(A752="",A752&lt;$X$2),"",IF(J751&lt;=F752,0,IF(IF(AND(A752&gt;=$X$2,MOD(A752-$X$2,int)=0),$X$3,0)+F752&gt;=J751+E752,J751+E752-F752,IF(AND(A752&gt;=$X$2,MOD(A752-$X$2,int)=0),$X$3,0)+IF(IF(AND(A752&gt;=$X$2,MOD(A752-$X$2,int)=0),$X$3,0)+IF(MOD(A752-$X$6,periods_per_year)=0,$X$5,0)+F752&lt;J751+E752,IF(MOD(A752-$X$6,periods_per_year)=0,$X$5,0),J751+E752-IF(AND(A752&gt;=$X$2,MOD(A752-$X$2,int)=0),$X$3,0)-F752))))</f>
        <v/>
      </c>
      <c r="H752" s="14"/>
      <c r="I752" s="13" t="str">
        <f t="shared" si="92"/>
        <v/>
      </c>
      <c r="J752" s="13" t="str">
        <f t="shared" si="93"/>
        <v/>
      </c>
      <c r="M752" s="17" t="str">
        <f>IF(S751="","",IF(OR(M751&gt;=nper,ROUND(S751,2)&lt;=0),"",M751+1))</f>
        <v/>
      </c>
      <c r="N752" s="18" t="str">
        <f>IF(M752="","",IF(OR(periods_per_year=26,periods_per_year=52),IF(periods_per_year=26,IF(M752=1,fpdate,N751+14),IF(periods_per_year=52,IF(M752=1,fpdate,N751+7),"n/a")),IF(periods_per_year=24,DATE(YEAR(fpdate),MONTH(fpdate)+(M752-1)/2+IF(AND(DAY(fpdate)&gt;=15,MOD(M752,2)=0),1,0),IF(MOD(M752,2)=0,IF(DAY(fpdate)&gt;=15,DAY(fpdate)-14,DAY(fpdate)+14),DAY(fpdate))),IF(DAY(DATE(YEAR(fpdate),MONTH(fpdate)+M752-1,DAY(fpdate)))&lt;&gt;DAY(fpdate),DATE(YEAR(fpdate),MONTH(fpdate)+M752,0),DATE(YEAR(fpdate),MONTH(fpdate)+M752-1,DAY(fpdate))))))</f>
        <v/>
      </c>
      <c r="O752" s="19" t="str">
        <f>IF(M752="","",IF(variable,IF(M752&lt;MortgageCalculator!$I$18*periods_per_year,start_rate,IF(MortgageCalculator!$I$22&gt;=0,MIN(MortgageCalculator!$I$19,start_rate+MortgageCalculator!$I$22*ROUNDUP((M752-MortgageCalculator!$I$18*periods_per_year)/MortgageCalculator!$I$21,0)),MAX(MortgageCalculator!$I$20,start_rate+MortgageCalculator!$I$22*ROUNDUP((M752-MortgageCalculator!$I$18*periods_per_year)/MortgageCalculator!$I$21,0)))),start_rate))</f>
        <v/>
      </c>
      <c r="P752" s="20" t="str">
        <f>IF(M752="","",ROUND((((1+O752/CP)^(CP/periods_per_year))-1)*S751,2))</f>
        <v/>
      </c>
      <c r="Q752" s="20" t="str">
        <f>IF(M752="","",IF(M752=nper,S751+P752,MIN(S751+P752,IF(O752=O751,Q751,ROUND(-PMT(((1+O752/CP)^(CP/periods_per_year))-1,nper-M752+1,S751),2)))))</f>
        <v/>
      </c>
      <c r="R752" s="20" t="str">
        <f t="shared" si="94"/>
        <v/>
      </c>
      <c r="S752" s="20" t="str">
        <f t="shared" si="95"/>
        <v/>
      </c>
    </row>
    <row r="753" spans="1:19" x14ac:dyDescent="0.2">
      <c r="A753" s="10" t="str">
        <f t="shared" si="88"/>
        <v/>
      </c>
      <c r="B753" s="11" t="str">
        <f t="shared" si="89"/>
        <v/>
      </c>
      <c r="C753" s="15" t="str">
        <f t="shared" si="90"/>
        <v/>
      </c>
      <c r="D753" s="12" t="str">
        <f>IF(A753="","",IF(variable,IF(OR(A753=1,A753&lt;$I$18*periods_per_year),start_rate,MIN($I$19,IF(MOD(A753-1,$I$21)=0,MAX($I$20,D752+$I$22),D752))),start_rate))</f>
        <v/>
      </c>
      <c r="E753" s="13" t="str">
        <f t="shared" si="91"/>
        <v/>
      </c>
      <c r="F753" s="13" t="str">
        <f>IF(A753="","",IF(A753=nper,J752+E753,MIN(J752+E753,IF(D753=D752,F752,IF($E$8="Acc Bi-Weekly",ROUND((-PMT(((1+D753/CP)^(CP/12))-1,(nper-A753+1)*12/26,J752))/2,2),IF($E$8="Acc Weekly",ROUND((-PMT(((1+D753/CP)^(CP/12))-1,(nper-A753+1)*12/52,J752))/4,2),ROUND(-PMT(((1+D753/CP)^(CP/periods_per_year))-1,nper-A753+1,J752),2)))))))</f>
        <v/>
      </c>
      <c r="G753" s="13" t="str">
        <f>IF(OR(A753="",A753&lt;$X$2),"",IF(J752&lt;=F753,0,IF(IF(AND(A753&gt;=$X$2,MOD(A753-$X$2,int)=0),$X$3,0)+F753&gt;=J752+E753,J752+E753-F753,IF(AND(A753&gt;=$X$2,MOD(A753-$X$2,int)=0),$X$3,0)+IF(IF(AND(A753&gt;=$X$2,MOD(A753-$X$2,int)=0),$X$3,0)+IF(MOD(A753-$X$6,periods_per_year)=0,$X$5,0)+F753&lt;J752+E753,IF(MOD(A753-$X$6,periods_per_year)=0,$X$5,0),J752+E753-IF(AND(A753&gt;=$X$2,MOD(A753-$X$2,int)=0),$X$3,0)-F753))))</f>
        <v/>
      </c>
      <c r="H753" s="14"/>
      <c r="I753" s="13" t="str">
        <f t="shared" si="92"/>
        <v/>
      </c>
      <c r="J753" s="13" t="str">
        <f t="shared" si="93"/>
        <v/>
      </c>
      <c r="M753" s="17" t="str">
        <f>IF(S752="","",IF(OR(M752&gt;=nper,ROUND(S752,2)&lt;=0),"",M752+1))</f>
        <v/>
      </c>
      <c r="N753" s="18" t="str">
        <f>IF(M753="","",IF(OR(periods_per_year=26,periods_per_year=52),IF(periods_per_year=26,IF(M753=1,fpdate,N752+14),IF(periods_per_year=52,IF(M753=1,fpdate,N752+7),"n/a")),IF(periods_per_year=24,DATE(YEAR(fpdate),MONTH(fpdate)+(M753-1)/2+IF(AND(DAY(fpdate)&gt;=15,MOD(M753,2)=0),1,0),IF(MOD(M753,2)=0,IF(DAY(fpdate)&gt;=15,DAY(fpdate)-14,DAY(fpdate)+14),DAY(fpdate))),IF(DAY(DATE(YEAR(fpdate),MONTH(fpdate)+M753-1,DAY(fpdate)))&lt;&gt;DAY(fpdate),DATE(YEAR(fpdate),MONTH(fpdate)+M753,0),DATE(YEAR(fpdate),MONTH(fpdate)+M753-1,DAY(fpdate))))))</f>
        <v/>
      </c>
      <c r="O753" s="19" t="str">
        <f>IF(M753="","",IF(variable,IF(M753&lt;MortgageCalculator!$I$18*periods_per_year,start_rate,IF(MortgageCalculator!$I$22&gt;=0,MIN(MortgageCalculator!$I$19,start_rate+MortgageCalculator!$I$22*ROUNDUP((M753-MortgageCalculator!$I$18*periods_per_year)/MortgageCalculator!$I$21,0)),MAX(MortgageCalculator!$I$20,start_rate+MortgageCalculator!$I$22*ROUNDUP((M753-MortgageCalculator!$I$18*periods_per_year)/MortgageCalculator!$I$21,0)))),start_rate))</f>
        <v/>
      </c>
      <c r="P753" s="20" t="str">
        <f>IF(M753="","",ROUND((((1+O753/CP)^(CP/periods_per_year))-1)*S752,2))</f>
        <v/>
      </c>
      <c r="Q753" s="20" t="str">
        <f>IF(M753="","",IF(M753=nper,S752+P753,MIN(S752+P753,IF(O753=O752,Q752,ROUND(-PMT(((1+O753/CP)^(CP/periods_per_year))-1,nper-M753+1,S752),2)))))</f>
        <v/>
      </c>
      <c r="R753" s="20" t="str">
        <f t="shared" si="94"/>
        <v/>
      </c>
      <c r="S753" s="20" t="str">
        <f t="shared" si="95"/>
        <v/>
      </c>
    </row>
    <row r="754" spans="1:19" x14ac:dyDescent="0.2">
      <c r="A754" s="10" t="str">
        <f t="shared" si="88"/>
        <v/>
      </c>
      <c r="B754" s="11" t="str">
        <f t="shared" si="89"/>
        <v/>
      </c>
      <c r="C754" s="15" t="str">
        <f t="shared" si="90"/>
        <v/>
      </c>
      <c r="D754" s="12" t="str">
        <f>IF(A754="","",IF(variable,IF(OR(A754=1,A754&lt;$I$18*periods_per_year),start_rate,MIN($I$19,IF(MOD(A754-1,$I$21)=0,MAX($I$20,D753+$I$22),D753))),start_rate))</f>
        <v/>
      </c>
      <c r="E754" s="13" t="str">
        <f t="shared" si="91"/>
        <v/>
      </c>
      <c r="F754" s="13" t="str">
        <f>IF(A754="","",IF(A754=nper,J753+E754,MIN(J753+E754,IF(D754=D753,F753,IF($E$8="Acc Bi-Weekly",ROUND((-PMT(((1+D754/CP)^(CP/12))-1,(nper-A754+1)*12/26,J753))/2,2),IF($E$8="Acc Weekly",ROUND((-PMT(((1+D754/CP)^(CP/12))-1,(nper-A754+1)*12/52,J753))/4,2),ROUND(-PMT(((1+D754/CP)^(CP/periods_per_year))-1,nper-A754+1,J753),2)))))))</f>
        <v/>
      </c>
      <c r="G754" s="13" t="str">
        <f>IF(OR(A754="",A754&lt;$X$2),"",IF(J753&lt;=F754,0,IF(IF(AND(A754&gt;=$X$2,MOD(A754-$X$2,int)=0),$X$3,0)+F754&gt;=J753+E754,J753+E754-F754,IF(AND(A754&gt;=$X$2,MOD(A754-$X$2,int)=0),$X$3,0)+IF(IF(AND(A754&gt;=$X$2,MOD(A754-$X$2,int)=0),$X$3,0)+IF(MOD(A754-$X$6,periods_per_year)=0,$X$5,0)+F754&lt;J753+E754,IF(MOD(A754-$X$6,periods_per_year)=0,$X$5,0),J753+E754-IF(AND(A754&gt;=$X$2,MOD(A754-$X$2,int)=0),$X$3,0)-F754))))</f>
        <v/>
      </c>
      <c r="H754" s="14"/>
      <c r="I754" s="13" t="str">
        <f t="shared" si="92"/>
        <v/>
      </c>
      <c r="J754" s="13" t="str">
        <f t="shared" si="93"/>
        <v/>
      </c>
      <c r="M754" s="17" t="str">
        <f>IF(S753="","",IF(OR(M753&gt;=nper,ROUND(S753,2)&lt;=0),"",M753+1))</f>
        <v/>
      </c>
      <c r="N754" s="18" t="str">
        <f>IF(M754="","",IF(OR(periods_per_year=26,periods_per_year=52),IF(periods_per_year=26,IF(M754=1,fpdate,N753+14),IF(periods_per_year=52,IF(M754=1,fpdate,N753+7),"n/a")),IF(periods_per_year=24,DATE(YEAR(fpdate),MONTH(fpdate)+(M754-1)/2+IF(AND(DAY(fpdate)&gt;=15,MOD(M754,2)=0),1,0),IF(MOD(M754,2)=0,IF(DAY(fpdate)&gt;=15,DAY(fpdate)-14,DAY(fpdate)+14),DAY(fpdate))),IF(DAY(DATE(YEAR(fpdate),MONTH(fpdate)+M754-1,DAY(fpdate)))&lt;&gt;DAY(fpdate),DATE(YEAR(fpdate),MONTH(fpdate)+M754,0),DATE(YEAR(fpdate),MONTH(fpdate)+M754-1,DAY(fpdate))))))</f>
        <v/>
      </c>
      <c r="O754" s="19" t="str">
        <f>IF(M754="","",IF(variable,IF(M754&lt;MortgageCalculator!$I$18*periods_per_year,start_rate,IF(MortgageCalculator!$I$22&gt;=0,MIN(MortgageCalculator!$I$19,start_rate+MortgageCalculator!$I$22*ROUNDUP((M754-MortgageCalculator!$I$18*periods_per_year)/MortgageCalculator!$I$21,0)),MAX(MortgageCalculator!$I$20,start_rate+MortgageCalculator!$I$22*ROUNDUP((M754-MortgageCalculator!$I$18*periods_per_year)/MortgageCalculator!$I$21,0)))),start_rate))</f>
        <v/>
      </c>
      <c r="P754" s="20" t="str">
        <f>IF(M754="","",ROUND((((1+O754/CP)^(CP/periods_per_year))-1)*S753,2))</f>
        <v/>
      </c>
      <c r="Q754" s="20" t="str">
        <f>IF(M754="","",IF(M754=nper,S753+P754,MIN(S753+P754,IF(O754=O753,Q753,ROUND(-PMT(((1+O754/CP)^(CP/periods_per_year))-1,nper-M754+1,S753),2)))))</f>
        <v/>
      </c>
      <c r="R754" s="20" t="str">
        <f t="shared" si="94"/>
        <v/>
      </c>
      <c r="S754" s="20" t="str">
        <f t="shared" si="95"/>
        <v/>
      </c>
    </row>
    <row r="755" spans="1:19" x14ac:dyDescent="0.2">
      <c r="A755" s="10" t="str">
        <f t="shared" si="88"/>
        <v/>
      </c>
      <c r="B755" s="11" t="str">
        <f t="shared" si="89"/>
        <v/>
      </c>
      <c r="C755" s="15" t="str">
        <f t="shared" si="90"/>
        <v/>
      </c>
      <c r="D755" s="12" t="str">
        <f>IF(A755="","",IF(variable,IF(OR(A755=1,A755&lt;$I$18*periods_per_year),start_rate,MIN($I$19,IF(MOD(A755-1,$I$21)=0,MAX($I$20,D754+$I$22),D754))),start_rate))</f>
        <v/>
      </c>
      <c r="E755" s="13" t="str">
        <f t="shared" si="91"/>
        <v/>
      </c>
      <c r="F755" s="13" t="str">
        <f>IF(A755="","",IF(A755=nper,J754+E755,MIN(J754+E755,IF(D755=D754,F754,IF($E$8="Acc Bi-Weekly",ROUND((-PMT(((1+D755/CP)^(CP/12))-1,(nper-A755+1)*12/26,J754))/2,2),IF($E$8="Acc Weekly",ROUND((-PMT(((1+D755/CP)^(CP/12))-1,(nper-A755+1)*12/52,J754))/4,2),ROUND(-PMT(((1+D755/CP)^(CP/periods_per_year))-1,nper-A755+1,J754),2)))))))</f>
        <v/>
      </c>
      <c r="G755" s="13" t="str">
        <f>IF(OR(A755="",A755&lt;$X$2),"",IF(J754&lt;=F755,0,IF(IF(AND(A755&gt;=$X$2,MOD(A755-$X$2,int)=0),$X$3,0)+F755&gt;=J754+E755,J754+E755-F755,IF(AND(A755&gt;=$X$2,MOD(A755-$X$2,int)=0),$X$3,0)+IF(IF(AND(A755&gt;=$X$2,MOD(A755-$X$2,int)=0),$X$3,0)+IF(MOD(A755-$X$6,periods_per_year)=0,$X$5,0)+F755&lt;J754+E755,IF(MOD(A755-$X$6,periods_per_year)=0,$X$5,0),J754+E755-IF(AND(A755&gt;=$X$2,MOD(A755-$X$2,int)=0),$X$3,0)-F755))))</f>
        <v/>
      </c>
      <c r="H755" s="14"/>
      <c r="I755" s="13" t="str">
        <f t="shared" si="92"/>
        <v/>
      </c>
      <c r="J755" s="13" t="str">
        <f t="shared" si="93"/>
        <v/>
      </c>
      <c r="M755" s="17" t="str">
        <f>IF(S754="","",IF(OR(M754&gt;=nper,ROUND(S754,2)&lt;=0),"",M754+1))</f>
        <v/>
      </c>
      <c r="N755" s="18" t="str">
        <f>IF(M755="","",IF(OR(periods_per_year=26,periods_per_year=52),IF(periods_per_year=26,IF(M755=1,fpdate,N754+14),IF(periods_per_year=52,IF(M755=1,fpdate,N754+7),"n/a")),IF(periods_per_year=24,DATE(YEAR(fpdate),MONTH(fpdate)+(M755-1)/2+IF(AND(DAY(fpdate)&gt;=15,MOD(M755,2)=0),1,0),IF(MOD(M755,2)=0,IF(DAY(fpdate)&gt;=15,DAY(fpdate)-14,DAY(fpdate)+14),DAY(fpdate))),IF(DAY(DATE(YEAR(fpdate),MONTH(fpdate)+M755-1,DAY(fpdate)))&lt;&gt;DAY(fpdate),DATE(YEAR(fpdate),MONTH(fpdate)+M755,0),DATE(YEAR(fpdate),MONTH(fpdate)+M755-1,DAY(fpdate))))))</f>
        <v/>
      </c>
      <c r="O755" s="19" t="str">
        <f>IF(M755="","",IF(variable,IF(M755&lt;MortgageCalculator!$I$18*periods_per_year,start_rate,IF(MortgageCalculator!$I$22&gt;=0,MIN(MortgageCalculator!$I$19,start_rate+MortgageCalculator!$I$22*ROUNDUP((M755-MortgageCalculator!$I$18*periods_per_year)/MortgageCalculator!$I$21,0)),MAX(MortgageCalculator!$I$20,start_rate+MortgageCalculator!$I$22*ROUNDUP((M755-MortgageCalculator!$I$18*periods_per_year)/MortgageCalculator!$I$21,0)))),start_rate))</f>
        <v/>
      </c>
      <c r="P755" s="20" t="str">
        <f>IF(M755="","",ROUND((((1+O755/CP)^(CP/periods_per_year))-1)*S754,2))</f>
        <v/>
      </c>
      <c r="Q755" s="20" t="str">
        <f>IF(M755="","",IF(M755=nper,S754+P755,MIN(S754+P755,IF(O755=O754,Q754,ROUND(-PMT(((1+O755/CP)^(CP/periods_per_year))-1,nper-M755+1,S754),2)))))</f>
        <v/>
      </c>
      <c r="R755" s="20" t="str">
        <f t="shared" si="94"/>
        <v/>
      </c>
      <c r="S755" s="20" t="str">
        <f t="shared" si="95"/>
        <v/>
      </c>
    </row>
    <row r="756" spans="1:19" x14ac:dyDescent="0.2">
      <c r="A756" s="10" t="str">
        <f t="shared" si="88"/>
        <v/>
      </c>
      <c r="B756" s="11" t="str">
        <f t="shared" si="89"/>
        <v/>
      </c>
      <c r="C756" s="15" t="str">
        <f t="shared" si="90"/>
        <v/>
      </c>
      <c r="D756" s="12" t="str">
        <f>IF(A756="","",IF(variable,IF(OR(A756=1,A756&lt;$I$18*periods_per_year),start_rate,MIN($I$19,IF(MOD(A756-1,$I$21)=0,MAX($I$20,D755+$I$22),D755))),start_rate))</f>
        <v/>
      </c>
      <c r="E756" s="13" t="str">
        <f t="shared" si="91"/>
        <v/>
      </c>
      <c r="F756" s="13" t="str">
        <f>IF(A756="","",IF(A756=nper,J755+E756,MIN(J755+E756,IF(D756=D755,F755,IF($E$8="Acc Bi-Weekly",ROUND((-PMT(((1+D756/CP)^(CP/12))-1,(nper-A756+1)*12/26,J755))/2,2),IF($E$8="Acc Weekly",ROUND((-PMT(((1+D756/CP)^(CP/12))-1,(nper-A756+1)*12/52,J755))/4,2),ROUND(-PMT(((1+D756/CP)^(CP/periods_per_year))-1,nper-A756+1,J755),2)))))))</f>
        <v/>
      </c>
      <c r="G756" s="13" t="str">
        <f>IF(OR(A756="",A756&lt;$X$2),"",IF(J755&lt;=F756,0,IF(IF(AND(A756&gt;=$X$2,MOD(A756-$X$2,int)=0),$X$3,0)+F756&gt;=J755+E756,J755+E756-F756,IF(AND(A756&gt;=$X$2,MOD(A756-$X$2,int)=0),$X$3,0)+IF(IF(AND(A756&gt;=$X$2,MOD(A756-$X$2,int)=0),$X$3,0)+IF(MOD(A756-$X$6,periods_per_year)=0,$X$5,0)+F756&lt;J755+E756,IF(MOD(A756-$X$6,periods_per_year)=0,$X$5,0),J755+E756-IF(AND(A756&gt;=$X$2,MOD(A756-$X$2,int)=0),$X$3,0)-F756))))</f>
        <v/>
      </c>
      <c r="H756" s="14"/>
      <c r="I756" s="13" t="str">
        <f t="shared" si="92"/>
        <v/>
      </c>
      <c r="J756" s="13" t="str">
        <f t="shared" si="93"/>
        <v/>
      </c>
      <c r="M756" s="17" t="str">
        <f>IF(S755="","",IF(OR(M755&gt;=nper,ROUND(S755,2)&lt;=0),"",M755+1))</f>
        <v/>
      </c>
      <c r="N756" s="18" t="str">
        <f>IF(M756="","",IF(OR(periods_per_year=26,periods_per_year=52),IF(periods_per_year=26,IF(M756=1,fpdate,N755+14),IF(periods_per_year=52,IF(M756=1,fpdate,N755+7),"n/a")),IF(periods_per_year=24,DATE(YEAR(fpdate),MONTH(fpdate)+(M756-1)/2+IF(AND(DAY(fpdate)&gt;=15,MOD(M756,2)=0),1,0),IF(MOD(M756,2)=0,IF(DAY(fpdate)&gt;=15,DAY(fpdate)-14,DAY(fpdate)+14),DAY(fpdate))),IF(DAY(DATE(YEAR(fpdate),MONTH(fpdate)+M756-1,DAY(fpdate)))&lt;&gt;DAY(fpdate),DATE(YEAR(fpdate),MONTH(fpdate)+M756,0),DATE(YEAR(fpdate),MONTH(fpdate)+M756-1,DAY(fpdate))))))</f>
        <v/>
      </c>
      <c r="O756" s="19" t="str">
        <f>IF(M756="","",IF(variable,IF(M756&lt;MortgageCalculator!$I$18*periods_per_year,start_rate,IF(MortgageCalculator!$I$22&gt;=0,MIN(MortgageCalculator!$I$19,start_rate+MortgageCalculator!$I$22*ROUNDUP((M756-MortgageCalculator!$I$18*periods_per_year)/MortgageCalculator!$I$21,0)),MAX(MortgageCalculator!$I$20,start_rate+MortgageCalculator!$I$22*ROUNDUP((M756-MortgageCalculator!$I$18*periods_per_year)/MortgageCalculator!$I$21,0)))),start_rate))</f>
        <v/>
      </c>
      <c r="P756" s="20" t="str">
        <f>IF(M756="","",ROUND((((1+O756/CP)^(CP/periods_per_year))-1)*S755,2))</f>
        <v/>
      </c>
      <c r="Q756" s="20" t="str">
        <f>IF(M756="","",IF(M756=nper,S755+P756,MIN(S755+P756,IF(O756=O755,Q755,ROUND(-PMT(((1+O756/CP)^(CP/periods_per_year))-1,nper-M756+1,S755),2)))))</f>
        <v/>
      </c>
      <c r="R756" s="20" t="str">
        <f t="shared" si="94"/>
        <v/>
      </c>
      <c r="S756" s="20" t="str">
        <f t="shared" si="95"/>
        <v/>
      </c>
    </row>
    <row r="757" spans="1:19" x14ac:dyDescent="0.2">
      <c r="A757" s="10" t="str">
        <f t="shared" si="88"/>
        <v/>
      </c>
      <c r="B757" s="11" t="str">
        <f t="shared" si="89"/>
        <v/>
      </c>
      <c r="C757" s="15" t="str">
        <f t="shared" si="90"/>
        <v/>
      </c>
      <c r="D757" s="12" t="str">
        <f>IF(A757="","",IF(variable,IF(OR(A757=1,A757&lt;$I$18*periods_per_year),start_rate,MIN($I$19,IF(MOD(A757-1,$I$21)=0,MAX($I$20,D756+$I$22),D756))),start_rate))</f>
        <v/>
      </c>
      <c r="E757" s="13" t="str">
        <f t="shared" si="91"/>
        <v/>
      </c>
      <c r="F757" s="13" t="str">
        <f>IF(A757="","",IF(A757=nper,J756+E757,MIN(J756+E757,IF(D757=D756,F756,IF($E$8="Acc Bi-Weekly",ROUND((-PMT(((1+D757/CP)^(CP/12))-1,(nper-A757+1)*12/26,J756))/2,2),IF($E$8="Acc Weekly",ROUND((-PMT(((1+D757/CP)^(CP/12))-1,(nper-A757+1)*12/52,J756))/4,2),ROUND(-PMT(((1+D757/CP)^(CP/periods_per_year))-1,nper-A757+1,J756),2)))))))</f>
        <v/>
      </c>
      <c r="G757" s="13" t="str">
        <f>IF(OR(A757="",A757&lt;$X$2),"",IF(J756&lt;=F757,0,IF(IF(AND(A757&gt;=$X$2,MOD(A757-$X$2,int)=0),$X$3,0)+F757&gt;=J756+E757,J756+E757-F757,IF(AND(A757&gt;=$X$2,MOD(A757-$X$2,int)=0),$X$3,0)+IF(IF(AND(A757&gt;=$X$2,MOD(A757-$X$2,int)=0),$X$3,0)+IF(MOD(A757-$X$6,periods_per_year)=0,$X$5,0)+F757&lt;J756+E757,IF(MOD(A757-$X$6,periods_per_year)=0,$X$5,0),J756+E757-IF(AND(A757&gt;=$X$2,MOD(A757-$X$2,int)=0),$X$3,0)-F757))))</f>
        <v/>
      </c>
      <c r="H757" s="14"/>
      <c r="I757" s="13" t="str">
        <f t="shared" si="92"/>
        <v/>
      </c>
      <c r="J757" s="13" t="str">
        <f t="shared" si="93"/>
        <v/>
      </c>
      <c r="M757" s="17" t="str">
        <f>IF(S756="","",IF(OR(M756&gt;=nper,ROUND(S756,2)&lt;=0),"",M756+1))</f>
        <v/>
      </c>
      <c r="N757" s="18" t="str">
        <f>IF(M757="","",IF(OR(periods_per_year=26,periods_per_year=52),IF(periods_per_year=26,IF(M757=1,fpdate,N756+14),IF(periods_per_year=52,IF(M757=1,fpdate,N756+7),"n/a")),IF(periods_per_year=24,DATE(YEAR(fpdate),MONTH(fpdate)+(M757-1)/2+IF(AND(DAY(fpdate)&gt;=15,MOD(M757,2)=0),1,0),IF(MOD(M757,2)=0,IF(DAY(fpdate)&gt;=15,DAY(fpdate)-14,DAY(fpdate)+14),DAY(fpdate))),IF(DAY(DATE(YEAR(fpdate),MONTH(fpdate)+M757-1,DAY(fpdate)))&lt;&gt;DAY(fpdate),DATE(YEAR(fpdate),MONTH(fpdate)+M757,0),DATE(YEAR(fpdate),MONTH(fpdate)+M757-1,DAY(fpdate))))))</f>
        <v/>
      </c>
      <c r="O757" s="19" t="str">
        <f>IF(M757="","",IF(variable,IF(M757&lt;MortgageCalculator!$I$18*periods_per_year,start_rate,IF(MortgageCalculator!$I$22&gt;=0,MIN(MortgageCalculator!$I$19,start_rate+MortgageCalculator!$I$22*ROUNDUP((M757-MortgageCalculator!$I$18*periods_per_year)/MortgageCalculator!$I$21,0)),MAX(MortgageCalculator!$I$20,start_rate+MortgageCalculator!$I$22*ROUNDUP((M757-MortgageCalculator!$I$18*periods_per_year)/MortgageCalculator!$I$21,0)))),start_rate))</f>
        <v/>
      </c>
      <c r="P757" s="20" t="str">
        <f>IF(M757="","",ROUND((((1+O757/CP)^(CP/periods_per_year))-1)*S756,2))</f>
        <v/>
      </c>
      <c r="Q757" s="20" t="str">
        <f>IF(M757="","",IF(M757=nper,S756+P757,MIN(S756+P757,IF(O757=O756,Q756,ROUND(-PMT(((1+O757/CP)^(CP/periods_per_year))-1,nper-M757+1,S756),2)))))</f>
        <v/>
      </c>
      <c r="R757" s="20" t="str">
        <f t="shared" si="94"/>
        <v/>
      </c>
      <c r="S757" s="20" t="str">
        <f t="shared" si="95"/>
        <v/>
      </c>
    </row>
    <row r="758" spans="1:19" x14ac:dyDescent="0.2">
      <c r="A758" s="10" t="str">
        <f t="shared" si="88"/>
        <v/>
      </c>
      <c r="B758" s="11" t="str">
        <f t="shared" si="89"/>
        <v/>
      </c>
      <c r="C758" s="15" t="str">
        <f t="shared" si="90"/>
        <v/>
      </c>
      <c r="D758" s="12" t="str">
        <f>IF(A758="","",IF(variable,IF(OR(A758=1,A758&lt;$I$18*periods_per_year),start_rate,MIN($I$19,IF(MOD(A758-1,$I$21)=0,MAX($I$20,D757+$I$22),D757))),start_rate))</f>
        <v/>
      </c>
      <c r="E758" s="13" t="str">
        <f t="shared" si="91"/>
        <v/>
      </c>
      <c r="F758" s="13" t="str">
        <f>IF(A758="","",IF(A758=nper,J757+E758,MIN(J757+E758,IF(D758=D757,F757,IF($E$8="Acc Bi-Weekly",ROUND((-PMT(((1+D758/CP)^(CP/12))-1,(nper-A758+1)*12/26,J757))/2,2),IF($E$8="Acc Weekly",ROUND((-PMT(((1+D758/CP)^(CP/12))-1,(nper-A758+1)*12/52,J757))/4,2),ROUND(-PMT(((1+D758/CP)^(CP/periods_per_year))-1,nper-A758+1,J757),2)))))))</f>
        <v/>
      </c>
      <c r="G758" s="13" t="str">
        <f>IF(OR(A758="",A758&lt;$X$2),"",IF(J757&lt;=F758,0,IF(IF(AND(A758&gt;=$X$2,MOD(A758-$X$2,int)=0),$X$3,0)+F758&gt;=J757+E758,J757+E758-F758,IF(AND(A758&gt;=$X$2,MOD(A758-$X$2,int)=0),$X$3,0)+IF(IF(AND(A758&gt;=$X$2,MOD(A758-$X$2,int)=0),$X$3,0)+IF(MOD(A758-$X$6,periods_per_year)=0,$X$5,0)+F758&lt;J757+E758,IF(MOD(A758-$X$6,periods_per_year)=0,$X$5,0),J757+E758-IF(AND(A758&gt;=$X$2,MOD(A758-$X$2,int)=0),$X$3,0)-F758))))</f>
        <v/>
      </c>
      <c r="H758" s="14"/>
      <c r="I758" s="13" t="str">
        <f t="shared" si="92"/>
        <v/>
      </c>
      <c r="J758" s="13" t="str">
        <f t="shared" si="93"/>
        <v/>
      </c>
      <c r="M758" s="17" t="str">
        <f>IF(S757="","",IF(OR(M757&gt;=nper,ROUND(S757,2)&lt;=0),"",M757+1))</f>
        <v/>
      </c>
      <c r="N758" s="18" t="str">
        <f>IF(M758="","",IF(OR(periods_per_year=26,periods_per_year=52),IF(periods_per_year=26,IF(M758=1,fpdate,N757+14),IF(periods_per_year=52,IF(M758=1,fpdate,N757+7),"n/a")),IF(periods_per_year=24,DATE(YEAR(fpdate),MONTH(fpdate)+(M758-1)/2+IF(AND(DAY(fpdate)&gt;=15,MOD(M758,2)=0),1,0),IF(MOD(M758,2)=0,IF(DAY(fpdate)&gt;=15,DAY(fpdate)-14,DAY(fpdate)+14),DAY(fpdate))),IF(DAY(DATE(YEAR(fpdate),MONTH(fpdate)+M758-1,DAY(fpdate)))&lt;&gt;DAY(fpdate),DATE(YEAR(fpdate),MONTH(fpdate)+M758,0),DATE(YEAR(fpdate),MONTH(fpdate)+M758-1,DAY(fpdate))))))</f>
        <v/>
      </c>
      <c r="O758" s="19" t="str">
        <f>IF(M758="","",IF(variable,IF(M758&lt;MortgageCalculator!$I$18*periods_per_year,start_rate,IF(MortgageCalculator!$I$22&gt;=0,MIN(MortgageCalculator!$I$19,start_rate+MortgageCalculator!$I$22*ROUNDUP((M758-MortgageCalculator!$I$18*periods_per_year)/MortgageCalculator!$I$21,0)),MAX(MortgageCalculator!$I$20,start_rate+MortgageCalculator!$I$22*ROUNDUP((M758-MortgageCalculator!$I$18*periods_per_year)/MortgageCalculator!$I$21,0)))),start_rate))</f>
        <v/>
      </c>
      <c r="P758" s="20" t="str">
        <f>IF(M758="","",ROUND((((1+O758/CP)^(CP/periods_per_year))-1)*S757,2))</f>
        <v/>
      </c>
      <c r="Q758" s="20" t="str">
        <f>IF(M758="","",IF(M758=nper,S757+P758,MIN(S757+P758,IF(O758=O757,Q757,ROUND(-PMT(((1+O758/CP)^(CP/periods_per_year))-1,nper-M758+1,S757),2)))))</f>
        <v/>
      </c>
      <c r="R758" s="20" t="str">
        <f t="shared" si="94"/>
        <v/>
      </c>
      <c r="S758" s="20" t="str">
        <f t="shared" si="95"/>
        <v/>
      </c>
    </row>
    <row r="759" spans="1:19" x14ac:dyDescent="0.2">
      <c r="A759" s="10" t="str">
        <f t="shared" si="88"/>
        <v/>
      </c>
      <c r="B759" s="11" t="str">
        <f t="shared" si="89"/>
        <v/>
      </c>
      <c r="C759" s="15" t="str">
        <f t="shared" si="90"/>
        <v/>
      </c>
      <c r="D759" s="12" t="str">
        <f>IF(A759="","",IF(variable,IF(OR(A759=1,A759&lt;$I$18*periods_per_year),start_rate,MIN($I$19,IF(MOD(A759-1,$I$21)=0,MAX($I$20,D758+$I$22),D758))),start_rate))</f>
        <v/>
      </c>
      <c r="E759" s="13" t="str">
        <f t="shared" si="91"/>
        <v/>
      </c>
      <c r="F759" s="13" t="str">
        <f>IF(A759="","",IF(A759=nper,J758+E759,MIN(J758+E759,IF(D759=D758,F758,IF($E$8="Acc Bi-Weekly",ROUND((-PMT(((1+D759/CP)^(CP/12))-1,(nper-A759+1)*12/26,J758))/2,2),IF($E$8="Acc Weekly",ROUND((-PMT(((1+D759/CP)^(CP/12))-1,(nper-A759+1)*12/52,J758))/4,2),ROUND(-PMT(((1+D759/CP)^(CP/periods_per_year))-1,nper-A759+1,J758),2)))))))</f>
        <v/>
      </c>
      <c r="G759" s="13" t="str">
        <f>IF(OR(A759="",A759&lt;$X$2),"",IF(J758&lt;=F759,0,IF(IF(AND(A759&gt;=$X$2,MOD(A759-$X$2,int)=0),$X$3,0)+F759&gt;=J758+E759,J758+E759-F759,IF(AND(A759&gt;=$X$2,MOD(A759-$X$2,int)=0),$X$3,0)+IF(IF(AND(A759&gt;=$X$2,MOD(A759-$X$2,int)=0),$X$3,0)+IF(MOD(A759-$X$6,periods_per_year)=0,$X$5,0)+F759&lt;J758+E759,IF(MOD(A759-$X$6,periods_per_year)=0,$X$5,0),J758+E759-IF(AND(A759&gt;=$X$2,MOD(A759-$X$2,int)=0),$X$3,0)-F759))))</f>
        <v/>
      </c>
      <c r="H759" s="14"/>
      <c r="I759" s="13" t="str">
        <f t="shared" si="92"/>
        <v/>
      </c>
      <c r="J759" s="13" t="str">
        <f t="shared" si="93"/>
        <v/>
      </c>
      <c r="M759" s="17" t="str">
        <f>IF(S758="","",IF(OR(M758&gt;=nper,ROUND(S758,2)&lt;=0),"",M758+1))</f>
        <v/>
      </c>
      <c r="N759" s="18" t="str">
        <f>IF(M759="","",IF(OR(periods_per_year=26,periods_per_year=52),IF(periods_per_year=26,IF(M759=1,fpdate,N758+14),IF(periods_per_year=52,IF(M759=1,fpdate,N758+7),"n/a")),IF(periods_per_year=24,DATE(YEAR(fpdate),MONTH(fpdate)+(M759-1)/2+IF(AND(DAY(fpdate)&gt;=15,MOD(M759,2)=0),1,0),IF(MOD(M759,2)=0,IF(DAY(fpdate)&gt;=15,DAY(fpdate)-14,DAY(fpdate)+14),DAY(fpdate))),IF(DAY(DATE(YEAR(fpdate),MONTH(fpdate)+M759-1,DAY(fpdate)))&lt;&gt;DAY(fpdate),DATE(YEAR(fpdate),MONTH(fpdate)+M759,0),DATE(YEAR(fpdate),MONTH(fpdate)+M759-1,DAY(fpdate))))))</f>
        <v/>
      </c>
      <c r="O759" s="19" t="str">
        <f>IF(M759="","",IF(variable,IF(M759&lt;MortgageCalculator!$I$18*periods_per_year,start_rate,IF(MortgageCalculator!$I$22&gt;=0,MIN(MortgageCalculator!$I$19,start_rate+MortgageCalculator!$I$22*ROUNDUP((M759-MortgageCalculator!$I$18*periods_per_year)/MortgageCalculator!$I$21,0)),MAX(MortgageCalculator!$I$20,start_rate+MortgageCalculator!$I$22*ROUNDUP((M759-MortgageCalculator!$I$18*periods_per_year)/MortgageCalculator!$I$21,0)))),start_rate))</f>
        <v/>
      </c>
      <c r="P759" s="20" t="str">
        <f>IF(M759="","",ROUND((((1+O759/CP)^(CP/periods_per_year))-1)*S758,2))</f>
        <v/>
      </c>
      <c r="Q759" s="20" t="str">
        <f>IF(M759="","",IF(M759=nper,S758+P759,MIN(S758+P759,IF(O759=O758,Q758,ROUND(-PMT(((1+O759/CP)^(CP/periods_per_year))-1,nper-M759+1,S758),2)))))</f>
        <v/>
      </c>
      <c r="R759" s="20" t="str">
        <f t="shared" si="94"/>
        <v/>
      </c>
      <c r="S759" s="20" t="str">
        <f t="shared" si="95"/>
        <v/>
      </c>
    </row>
    <row r="760" spans="1:19" x14ac:dyDescent="0.2">
      <c r="A760" s="10" t="str">
        <f t="shared" si="88"/>
        <v/>
      </c>
      <c r="B760" s="11" t="str">
        <f t="shared" si="89"/>
        <v/>
      </c>
      <c r="C760" s="15" t="str">
        <f t="shared" si="90"/>
        <v/>
      </c>
      <c r="D760" s="12" t="str">
        <f>IF(A760="","",IF(variable,IF(OR(A760=1,A760&lt;$I$18*periods_per_year),start_rate,MIN($I$19,IF(MOD(A760-1,$I$21)=0,MAX($I$20,D759+$I$22),D759))),start_rate))</f>
        <v/>
      </c>
      <c r="E760" s="13" t="str">
        <f t="shared" si="91"/>
        <v/>
      </c>
      <c r="F760" s="13" t="str">
        <f>IF(A760="","",IF(A760=nper,J759+E760,MIN(J759+E760,IF(D760=D759,F759,IF($E$8="Acc Bi-Weekly",ROUND((-PMT(((1+D760/CP)^(CP/12))-1,(nper-A760+1)*12/26,J759))/2,2),IF($E$8="Acc Weekly",ROUND((-PMT(((1+D760/CP)^(CP/12))-1,(nper-A760+1)*12/52,J759))/4,2),ROUND(-PMT(((1+D760/CP)^(CP/periods_per_year))-1,nper-A760+1,J759),2)))))))</f>
        <v/>
      </c>
      <c r="G760" s="13" t="str">
        <f>IF(OR(A760="",A760&lt;$X$2),"",IF(J759&lt;=F760,0,IF(IF(AND(A760&gt;=$X$2,MOD(A760-$X$2,int)=0),$X$3,0)+F760&gt;=J759+E760,J759+E760-F760,IF(AND(A760&gt;=$X$2,MOD(A760-$X$2,int)=0),$X$3,0)+IF(IF(AND(A760&gt;=$X$2,MOD(A760-$X$2,int)=0),$X$3,0)+IF(MOD(A760-$X$6,periods_per_year)=0,$X$5,0)+F760&lt;J759+E760,IF(MOD(A760-$X$6,periods_per_year)=0,$X$5,0),J759+E760-IF(AND(A760&gt;=$X$2,MOD(A760-$X$2,int)=0),$X$3,0)-F760))))</f>
        <v/>
      </c>
      <c r="H760" s="14"/>
      <c r="I760" s="13" t="str">
        <f t="shared" si="92"/>
        <v/>
      </c>
      <c r="J760" s="13" t="str">
        <f t="shared" si="93"/>
        <v/>
      </c>
      <c r="M760" s="17" t="str">
        <f>IF(S759="","",IF(OR(M759&gt;=nper,ROUND(S759,2)&lt;=0),"",M759+1))</f>
        <v/>
      </c>
      <c r="N760" s="18" t="str">
        <f>IF(M760="","",IF(OR(periods_per_year=26,periods_per_year=52),IF(periods_per_year=26,IF(M760=1,fpdate,N759+14),IF(periods_per_year=52,IF(M760=1,fpdate,N759+7),"n/a")),IF(periods_per_year=24,DATE(YEAR(fpdate),MONTH(fpdate)+(M760-1)/2+IF(AND(DAY(fpdate)&gt;=15,MOD(M760,2)=0),1,0),IF(MOD(M760,2)=0,IF(DAY(fpdate)&gt;=15,DAY(fpdate)-14,DAY(fpdate)+14),DAY(fpdate))),IF(DAY(DATE(YEAR(fpdate),MONTH(fpdate)+M760-1,DAY(fpdate)))&lt;&gt;DAY(fpdate),DATE(YEAR(fpdate),MONTH(fpdate)+M760,0),DATE(YEAR(fpdate),MONTH(fpdate)+M760-1,DAY(fpdate))))))</f>
        <v/>
      </c>
      <c r="O760" s="19" t="str">
        <f>IF(M760="","",IF(variable,IF(M760&lt;MortgageCalculator!$I$18*periods_per_year,start_rate,IF(MortgageCalculator!$I$22&gt;=0,MIN(MortgageCalculator!$I$19,start_rate+MortgageCalculator!$I$22*ROUNDUP((M760-MortgageCalculator!$I$18*periods_per_year)/MortgageCalculator!$I$21,0)),MAX(MortgageCalculator!$I$20,start_rate+MortgageCalculator!$I$22*ROUNDUP((M760-MortgageCalculator!$I$18*periods_per_year)/MortgageCalculator!$I$21,0)))),start_rate))</f>
        <v/>
      </c>
      <c r="P760" s="20" t="str">
        <f>IF(M760="","",ROUND((((1+O760/CP)^(CP/periods_per_year))-1)*S759,2))</f>
        <v/>
      </c>
      <c r="Q760" s="20" t="str">
        <f>IF(M760="","",IF(M760=nper,S759+P760,MIN(S759+P760,IF(O760=O759,Q759,ROUND(-PMT(((1+O760/CP)^(CP/periods_per_year))-1,nper-M760+1,S759),2)))))</f>
        <v/>
      </c>
      <c r="R760" s="20" t="str">
        <f t="shared" si="94"/>
        <v/>
      </c>
      <c r="S760" s="20" t="str">
        <f t="shared" si="95"/>
        <v/>
      </c>
    </row>
    <row r="761" spans="1:19" x14ac:dyDescent="0.2">
      <c r="A761" s="10" t="str">
        <f t="shared" si="88"/>
        <v/>
      </c>
      <c r="B761" s="11" t="str">
        <f t="shared" si="89"/>
        <v/>
      </c>
      <c r="C761" s="15" t="str">
        <f t="shared" si="90"/>
        <v/>
      </c>
      <c r="D761" s="12" t="str">
        <f>IF(A761="","",IF(variable,IF(OR(A761=1,A761&lt;$I$18*periods_per_year),start_rate,MIN($I$19,IF(MOD(A761-1,$I$21)=0,MAX($I$20,D760+$I$22),D760))),start_rate))</f>
        <v/>
      </c>
      <c r="E761" s="13" t="str">
        <f t="shared" si="91"/>
        <v/>
      </c>
      <c r="F761" s="13" t="str">
        <f>IF(A761="","",IF(A761=nper,J760+E761,MIN(J760+E761,IF(D761=D760,F760,IF($E$8="Acc Bi-Weekly",ROUND((-PMT(((1+D761/CP)^(CP/12))-1,(nper-A761+1)*12/26,J760))/2,2),IF($E$8="Acc Weekly",ROUND((-PMT(((1+D761/CP)^(CP/12))-1,(nper-A761+1)*12/52,J760))/4,2),ROUND(-PMT(((1+D761/CP)^(CP/periods_per_year))-1,nper-A761+1,J760),2)))))))</f>
        <v/>
      </c>
      <c r="G761" s="13" t="str">
        <f>IF(OR(A761="",A761&lt;$X$2),"",IF(J760&lt;=F761,0,IF(IF(AND(A761&gt;=$X$2,MOD(A761-$X$2,int)=0),$X$3,0)+F761&gt;=J760+E761,J760+E761-F761,IF(AND(A761&gt;=$X$2,MOD(A761-$X$2,int)=0),$X$3,0)+IF(IF(AND(A761&gt;=$X$2,MOD(A761-$X$2,int)=0),$X$3,0)+IF(MOD(A761-$X$6,periods_per_year)=0,$X$5,0)+F761&lt;J760+E761,IF(MOD(A761-$X$6,periods_per_year)=0,$X$5,0),J760+E761-IF(AND(A761&gt;=$X$2,MOD(A761-$X$2,int)=0),$X$3,0)-F761))))</f>
        <v/>
      </c>
      <c r="H761" s="14"/>
      <c r="I761" s="13" t="str">
        <f t="shared" si="92"/>
        <v/>
      </c>
      <c r="J761" s="13" t="str">
        <f t="shared" si="93"/>
        <v/>
      </c>
      <c r="M761" s="17" t="str">
        <f>IF(S760="","",IF(OR(M760&gt;=nper,ROUND(S760,2)&lt;=0),"",M760+1))</f>
        <v/>
      </c>
      <c r="N761" s="18" t="str">
        <f>IF(M761="","",IF(OR(periods_per_year=26,periods_per_year=52),IF(periods_per_year=26,IF(M761=1,fpdate,N760+14),IF(periods_per_year=52,IF(M761=1,fpdate,N760+7),"n/a")),IF(periods_per_year=24,DATE(YEAR(fpdate),MONTH(fpdate)+(M761-1)/2+IF(AND(DAY(fpdate)&gt;=15,MOD(M761,2)=0),1,0),IF(MOD(M761,2)=0,IF(DAY(fpdate)&gt;=15,DAY(fpdate)-14,DAY(fpdate)+14),DAY(fpdate))),IF(DAY(DATE(YEAR(fpdate),MONTH(fpdate)+M761-1,DAY(fpdate)))&lt;&gt;DAY(fpdate),DATE(YEAR(fpdate),MONTH(fpdate)+M761,0),DATE(YEAR(fpdate),MONTH(fpdate)+M761-1,DAY(fpdate))))))</f>
        <v/>
      </c>
      <c r="O761" s="19" t="str">
        <f>IF(M761="","",IF(variable,IF(M761&lt;MortgageCalculator!$I$18*periods_per_year,start_rate,IF(MortgageCalculator!$I$22&gt;=0,MIN(MortgageCalculator!$I$19,start_rate+MortgageCalculator!$I$22*ROUNDUP((M761-MortgageCalculator!$I$18*periods_per_year)/MortgageCalculator!$I$21,0)),MAX(MortgageCalculator!$I$20,start_rate+MortgageCalculator!$I$22*ROUNDUP((M761-MortgageCalculator!$I$18*periods_per_year)/MortgageCalculator!$I$21,0)))),start_rate))</f>
        <v/>
      </c>
      <c r="P761" s="20" t="str">
        <f>IF(M761="","",ROUND((((1+O761/CP)^(CP/periods_per_year))-1)*S760,2))</f>
        <v/>
      </c>
      <c r="Q761" s="20" t="str">
        <f>IF(M761="","",IF(M761=nper,S760+P761,MIN(S760+P761,IF(O761=O760,Q760,ROUND(-PMT(((1+O761/CP)^(CP/periods_per_year))-1,nper-M761+1,S760),2)))))</f>
        <v/>
      </c>
      <c r="R761" s="20" t="str">
        <f t="shared" si="94"/>
        <v/>
      </c>
      <c r="S761" s="20" t="str">
        <f t="shared" si="95"/>
        <v/>
      </c>
    </row>
    <row r="762" spans="1:19" x14ac:dyDescent="0.2">
      <c r="A762" s="10" t="str">
        <f t="shared" si="88"/>
        <v/>
      </c>
      <c r="B762" s="11" t="str">
        <f t="shared" si="89"/>
        <v/>
      </c>
      <c r="C762" s="15" t="str">
        <f t="shared" si="90"/>
        <v/>
      </c>
      <c r="D762" s="12" t="str">
        <f>IF(A762="","",IF(variable,IF(OR(A762=1,A762&lt;$I$18*periods_per_year),start_rate,MIN($I$19,IF(MOD(A762-1,$I$21)=0,MAX($I$20,D761+$I$22),D761))),start_rate))</f>
        <v/>
      </c>
      <c r="E762" s="13" t="str">
        <f t="shared" si="91"/>
        <v/>
      </c>
      <c r="F762" s="13" t="str">
        <f>IF(A762="","",IF(A762=nper,J761+E762,MIN(J761+E762,IF(D762=D761,F761,IF($E$8="Acc Bi-Weekly",ROUND((-PMT(((1+D762/CP)^(CP/12))-1,(nper-A762+1)*12/26,J761))/2,2),IF($E$8="Acc Weekly",ROUND((-PMT(((1+D762/CP)^(CP/12))-1,(nper-A762+1)*12/52,J761))/4,2),ROUND(-PMT(((1+D762/CP)^(CP/periods_per_year))-1,nper-A762+1,J761),2)))))))</f>
        <v/>
      </c>
      <c r="G762" s="13" t="str">
        <f>IF(OR(A762="",A762&lt;$X$2),"",IF(J761&lt;=F762,0,IF(IF(AND(A762&gt;=$X$2,MOD(A762-$X$2,int)=0),$X$3,0)+F762&gt;=J761+E762,J761+E762-F762,IF(AND(A762&gt;=$X$2,MOD(A762-$X$2,int)=0),$X$3,0)+IF(IF(AND(A762&gt;=$X$2,MOD(A762-$X$2,int)=0),$X$3,0)+IF(MOD(A762-$X$6,periods_per_year)=0,$X$5,0)+F762&lt;J761+E762,IF(MOD(A762-$X$6,periods_per_year)=0,$X$5,0),J761+E762-IF(AND(A762&gt;=$X$2,MOD(A762-$X$2,int)=0),$X$3,0)-F762))))</f>
        <v/>
      </c>
      <c r="H762" s="14"/>
      <c r="I762" s="13" t="str">
        <f t="shared" si="92"/>
        <v/>
      </c>
      <c r="J762" s="13" t="str">
        <f t="shared" si="93"/>
        <v/>
      </c>
      <c r="M762" s="17" t="str">
        <f>IF(S761="","",IF(OR(M761&gt;=nper,ROUND(S761,2)&lt;=0),"",M761+1))</f>
        <v/>
      </c>
      <c r="N762" s="18" t="str">
        <f>IF(M762="","",IF(OR(periods_per_year=26,periods_per_year=52),IF(periods_per_year=26,IF(M762=1,fpdate,N761+14),IF(periods_per_year=52,IF(M762=1,fpdate,N761+7),"n/a")),IF(periods_per_year=24,DATE(YEAR(fpdate),MONTH(fpdate)+(M762-1)/2+IF(AND(DAY(fpdate)&gt;=15,MOD(M762,2)=0),1,0),IF(MOD(M762,2)=0,IF(DAY(fpdate)&gt;=15,DAY(fpdate)-14,DAY(fpdate)+14),DAY(fpdate))),IF(DAY(DATE(YEAR(fpdate),MONTH(fpdate)+M762-1,DAY(fpdate)))&lt;&gt;DAY(fpdate),DATE(YEAR(fpdate),MONTH(fpdate)+M762,0),DATE(YEAR(fpdate),MONTH(fpdate)+M762-1,DAY(fpdate))))))</f>
        <v/>
      </c>
      <c r="O762" s="19" t="str">
        <f>IF(M762="","",IF(variable,IF(M762&lt;MortgageCalculator!$I$18*periods_per_year,start_rate,IF(MortgageCalculator!$I$22&gt;=0,MIN(MortgageCalculator!$I$19,start_rate+MortgageCalculator!$I$22*ROUNDUP((M762-MortgageCalculator!$I$18*periods_per_year)/MortgageCalculator!$I$21,0)),MAX(MortgageCalculator!$I$20,start_rate+MortgageCalculator!$I$22*ROUNDUP((M762-MortgageCalculator!$I$18*periods_per_year)/MortgageCalculator!$I$21,0)))),start_rate))</f>
        <v/>
      </c>
      <c r="P762" s="20" t="str">
        <f>IF(M762="","",ROUND((((1+O762/CP)^(CP/periods_per_year))-1)*S761,2))</f>
        <v/>
      </c>
      <c r="Q762" s="20" t="str">
        <f>IF(M762="","",IF(M762=nper,S761+P762,MIN(S761+P762,IF(O762=O761,Q761,ROUND(-PMT(((1+O762/CP)^(CP/periods_per_year))-1,nper-M762+1,S761),2)))))</f>
        <v/>
      </c>
      <c r="R762" s="20" t="str">
        <f t="shared" si="94"/>
        <v/>
      </c>
      <c r="S762" s="20" t="str">
        <f t="shared" si="95"/>
        <v/>
      </c>
    </row>
    <row r="763" spans="1:19" x14ac:dyDescent="0.2">
      <c r="A763" s="10" t="str">
        <f t="shared" si="88"/>
        <v/>
      </c>
      <c r="B763" s="11" t="str">
        <f t="shared" si="89"/>
        <v/>
      </c>
      <c r="C763" s="15" t="str">
        <f t="shared" si="90"/>
        <v/>
      </c>
      <c r="D763" s="12" t="str">
        <f>IF(A763="","",IF(variable,IF(OR(A763=1,A763&lt;$I$18*periods_per_year),start_rate,MIN($I$19,IF(MOD(A763-1,$I$21)=0,MAX($I$20,D762+$I$22),D762))),start_rate))</f>
        <v/>
      </c>
      <c r="E763" s="13" t="str">
        <f t="shared" si="91"/>
        <v/>
      </c>
      <c r="F763" s="13" t="str">
        <f>IF(A763="","",IF(A763=nper,J762+E763,MIN(J762+E763,IF(D763=D762,F762,IF($E$8="Acc Bi-Weekly",ROUND((-PMT(((1+D763/CP)^(CP/12))-1,(nper-A763+1)*12/26,J762))/2,2),IF($E$8="Acc Weekly",ROUND((-PMT(((1+D763/CP)^(CP/12))-1,(nper-A763+1)*12/52,J762))/4,2),ROUND(-PMT(((1+D763/CP)^(CP/periods_per_year))-1,nper-A763+1,J762),2)))))))</f>
        <v/>
      </c>
      <c r="G763" s="13" t="str">
        <f>IF(OR(A763="",A763&lt;$X$2),"",IF(J762&lt;=F763,0,IF(IF(AND(A763&gt;=$X$2,MOD(A763-$X$2,int)=0),$X$3,0)+F763&gt;=J762+E763,J762+E763-F763,IF(AND(A763&gt;=$X$2,MOD(A763-$X$2,int)=0),$X$3,0)+IF(IF(AND(A763&gt;=$X$2,MOD(A763-$X$2,int)=0),$X$3,0)+IF(MOD(A763-$X$6,periods_per_year)=0,$X$5,0)+F763&lt;J762+E763,IF(MOD(A763-$X$6,periods_per_year)=0,$X$5,0),J762+E763-IF(AND(A763&gt;=$X$2,MOD(A763-$X$2,int)=0),$X$3,0)-F763))))</f>
        <v/>
      </c>
      <c r="H763" s="14"/>
      <c r="I763" s="13" t="str">
        <f t="shared" si="92"/>
        <v/>
      </c>
      <c r="J763" s="13" t="str">
        <f t="shared" si="93"/>
        <v/>
      </c>
      <c r="M763" s="17" t="str">
        <f>IF(S762="","",IF(OR(M762&gt;=nper,ROUND(S762,2)&lt;=0),"",M762+1))</f>
        <v/>
      </c>
      <c r="N763" s="18" t="str">
        <f>IF(M763="","",IF(OR(periods_per_year=26,periods_per_year=52),IF(periods_per_year=26,IF(M763=1,fpdate,N762+14),IF(periods_per_year=52,IF(M763=1,fpdate,N762+7),"n/a")),IF(periods_per_year=24,DATE(YEAR(fpdate),MONTH(fpdate)+(M763-1)/2+IF(AND(DAY(fpdate)&gt;=15,MOD(M763,2)=0),1,0),IF(MOD(M763,2)=0,IF(DAY(fpdate)&gt;=15,DAY(fpdate)-14,DAY(fpdate)+14),DAY(fpdate))),IF(DAY(DATE(YEAR(fpdate),MONTH(fpdate)+M763-1,DAY(fpdate)))&lt;&gt;DAY(fpdate),DATE(YEAR(fpdate),MONTH(fpdate)+M763,0),DATE(YEAR(fpdate),MONTH(fpdate)+M763-1,DAY(fpdate))))))</f>
        <v/>
      </c>
      <c r="O763" s="19" t="str">
        <f>IF(M763="","",IF(variable,IF(M763&lt;MortgageCalculator!$I$18*periods_per_year,start_rate,IF(MortgageCalculator!$I$22&gt;=0,MIN(MortgageCalculator!$I$19,start_rate+MortgageCalculator!$I$22*ROUNDUP((M763-MortgageCalculator!$I$18*periods_per_year)/MortgageCalculator!$I$21,0)),MAX(MortgageCalculator!$I$20,start_rate+MortgageCalculator!$I$22*ROUNDUP((M763-MortgageCalculator!$I$18*periods_per_year)/MortgageCalculator!$I$21,0)))),start_rate))</f>
        <v/>
      </c>
      <c r="P763" s="20" t="str">
        <f>IF(M763="","",ROUND((((1+O763/CP)^(CP/periods_per_year))-1)*S762,2))</f>
        <v/>
      </c>
      <c r="Q763" s="20" t="str">
        <f>IF(M763="","",IF(M763=nper,S762+P763,MIN(S762+P763,IF(O763=O762,Q762,ROUND(-PMT(((1+O763/CP)^(CP/periods_per_year))-1,nper-M763+1,S762),2)))))</f>
        <v/>
      </c>
      <c r="R763" s="20" t="str">
        <f t="shared" si="94"/>
        <v/>
      </c>
      <c r="S763" s="20" t="str">
        <f t="shared" si="95"/>
        <v/>
      </c>
    </row>
    <row r="764" spans="1:19" x14ac:dyDescent="0.2">
      <c r="A764" s="10" t="str">
        <f t="shared" si="88"/>
        <v/>
      </c>
      <c r="B764" s="11" t="str">
        <f t="shared" si="89"/>
        <v/>
      </c>
      <c r="C764" s="15" t="str">
        <f t="shared" si="90"/>
        <v/>
      </c>
      <c r="D764" s="12" t="str">
        <f>IF(A764="","",IF(variable,IF(OR(A764=1,A764&lt;$I$18*periods_per_year),start_rate,MIN($I$19,IF(MOD(A764-1,$I$21)=0,MAX($I$20,D763+$I$22),D763))),start_rate))</f>
        <v/>
      </c>
      <c r="E764" s="13" t="str">
        <f t="shared" si="91"/>
        <v/>
      </c>
      <c r="F764" s="13" t="str">
        <f>IF(A764="","",IF(A764=nper,J763+E764,MIN(J763+E764,IF(D764=D763,F763,IF($E$8="Acc Bi-Weekly",ROUND((-PMT(((1+D764/CP)^(CP/12))-1,(nper-A764+1)*12/26,J763))/2,2),IF($E$8="Acc Weekly",ROUND((-PMT(((1+D764/CP)^(CP/12))-1,(nper-A764+1)*12/52,J763))/4,2),ROUND(-PMT(((1+D764/CP)^(CP/periods_per_year))-1,nper-A764+1,J763),2)))))))</f>
        <v/>
      </c>
      <c r="G764" s="13" t="str">
        <f>IF(OR(A764="",A764&lt;$X$2),"",IF(J763&lt;=F764,0,IF(IF(AND(A764&gt;=$X$2,MOD(A764-$X$2,int)=0),$X$3,0)+F764&gt;=J763+E764,J763+E764-F764,IF(AND(A764&gt;=$X$2,MOD(A764-$X$2,int)=0),$X$3,0)+IF(IF(AND(A764&gt;=$X$2,MOD(A764-$X$2,int)=0),$X$3,0)+IF(MOD(A764-$X$6,periods_per_year)=0,$X$5,0)+F764&lt;J763+E764,IF(MOD(A764-$X$6,periods_per_year)=0,$X$5,0),J763+E764-IF(AND(A764&gt;=$X$2,MOD(A764-$X$2,int)=0),$X$3,0)-F764))))</f>
        <v/>
      </c>
      <c r="H764" s="14"/>
      <c r="I764" s="13" t="str">
        <f t="shared" si="92"/>
        <v/>
      </c>
      <c r="J764" s="13" t="str">
        <f t="shared" si="93"/>
        <v/>
      </c>
      <c r="M764" s="17" t="str">
        <f>IF(S763="","",IF(OR(M763&gt;=nper,ROUND(S763,2)&lt;=0),"",M763+1))</f>
        <v/>
      </c>
      <c r="N764" s="18" t="str">
        <f>IF(M764="","",IF(OR(periods_per_year=26,periods_per_year=52),IF(periods_per_year=26,IF(M764=1,fpdate,N763+14),IF(periods_per_year=52,IF(M764=1,fpdate,N763+7),"n/a")),IF(periods_per_year=24,DATE(YEAR(fpdate),MONTH(fpdate)+(M764-1)/2+IF(AND(DAY(fpdate)&gt;=15,MOD(M764,2)=0),1,0),IF(MOD(M764,2)=0,IF(DAY(fpdate)&gt;=15,DAY(fpdate)-14,DAY(fpdate)+14),DAY(fpdate))),IF(DAY(DATE(YEAR(fpdate),MONTH(fpdate)+M764-1,DAY(fpdate)))&lt;&gt;DAY(fpdate),DATE(YEAR(fpdate),MONTH(fpdate)+M764,0),DATE(YEAR(fpdate),MONTH(fpdate)+M764-1,DAY(fpdate))))))</f>
        <v/>
      </c>
      <c r="O764" s="19" t="str">
        <f>IF(M764="","",IF(variable,IF(M764&lt;MortgageCalculator!$I$18*periods_per_year,start_rate,IF(MortgageCalculator!$I$22&gt;=0,MIN(MortgageCalculator!$I$19,start_rate+MortgageCalculator!$I$22*ROUNDUP((M764-MortgageCalculator!$I$18*periods_per_year)/MortgageCalculator!$I$21,0)),MAX(MortgageCalculator!$I$20,start_rate+MortgageCalculator!$I$22*ROUNDUP((M764-MortgageCalculator!$I$18*periods_per_year)/MortgageCalculator!$I$21,0)))),start_rate))</f>
        <v/>
      </c>
      <c r="P764" s="20" t="str">
        <f>IF(M764="","",ROUND((((1+O764/CP)^(CP/periods_per_year))-1)*S763,2))</f>
        <v/>
      </c>
      <c r="Q764" s="20" t="str">
        <f>IF(M764="","",IF(M764=nper,S763+P764,MIN(S763+P764,IF(O764=O763,Q763,ROUND(-PMT(((1+O764/CP)^(CP/periods_per_year))-1,nper-M764+1,S763),2)))))</f>
        <v/>
      </c>
      <c r="R764" s="20" t="str">
        <f t="shared" si="94"/>
        <v/>
      </c>
      <c r="S764" s="20" t="str">
        <f t="shared" si="95"/>
        <v/>
      </c>
    </row>
    <row r="765" spans="1:19" x14ac:dyDescent="0.2">
      <c r="A765" s="10" t="str">
        <f t="shared" si="88"/>
        <v/>
      </c>
      <c r="B765" s="11" t="str">
        <f t="shared" si="89"/>
        <v/>
      </c>
      <c r="C765" s="15" t="str">
        <f t="shared" si="90"/>
        <v/>
      </c>
      <c r="D765" s="12" t="str">
        <f>IF(A765="","",IF(variable,IF(OR(A765=1,A765&lt;$I$18*periods_per_year),start_rate,MIN($I$19,IF(MOD(A765-1,$I$21)=0,MAX($I$20,D764+$I$22),D764))),start_rate))</f>
        <v/>
      </c>
      <c r="E765" s="13" t="str">
        <f t="shared" si="91"/>
        <v/>
      </c>
      <c r="F765" s="13" t="str">
        <f>IF(A765="","",IF(A765=nper,J764+E765,MIN(J764+E765,IF(D765=D764,F764,IF($E$8="Acc Bi-Weekly",ROUND((-PMT(((1+D765/CP)^(CP/12))-1,(nper-A765+1)*12/26,J764))/2,2),IF($E$8="Acc Weekly",ROUND((-PMT(((1+D765/CP)^(CP/12))-1,(nper-A765+1)*12/52,J764))/4,2),ROUND(-PMT(((1+D765/CP)^(CP/periods_per_year))-1,nper-A765+1,J764),2)))))))</f>
        <v/>
      </c>
      <c r="G765" s="13" t="str">
        <f>IF(OR(A765="",A765&lt;$X$2),"",IF(J764&lt;=F765,0,IF(IF(AND(A765&gt;=$X$2,MOD(A765-$X$2,int)=0),$X$3,0)+F765&gt;=J764+E765,J764+E765-F765,IF(AND(A765&gt;=$X$2,MOD(A765-$X$2,int)=0),$X$3,0)+IF(IF(AND(A765&gt;=$X$2,MOD(A765-$X$2,int)=0),$X$3,0)+IF(MOD(A765-$X$6,periods_per_year)=0,$X$5,0)+F765&lt;J764+E765,IF(MOD(A765-$X$6,periods_per_year)=0,$X$5,0),J764+E765-IF(AND(A765&gt;=$X$2,MOD(A765-$X$2,int)=0),$X$3,0)-F765))))</f>
        <v/>
      </c>
      <c r="H765" s="14"/>
      <c r="I765" s="13" t="str">
        <f t="shared" si="92"/>
        <v/>
      </c>
      <c r="J765" s="13" t="str">
        <f t="shared" si="93"/>
        <v/>
      </c>
      <c r="M765" s="17" t="str">
        <f>IF(S764="","",IF(OR(M764&gt;=nper,ROUND(S764,2)&lt;=0),"",M764+1))</f>
        <v/>
      </c>
      <c r="N765" s="18" t="str">
        <f>IF(M765="","",IF(OR(periods_per_year=26,periods_per_year=52),IF(periods_per_year=26,IF(M765=1,fpdate,N764+14),IF(periods_per_year=52,IF(M765=1,fpdate,N764+7),"n/a")),IF(periods_per_year=24,DATE(YEAR(fpdate),MONTH(fpdate)+(M765-1)/2+IF(AND(DAY(fpdate)&gt;=15,MOD(M765,2)=0),1,0),IF(MOD(M765,2)=0,IF(DAY(fpdate)&gt;=15,DAY(fpdate)-14,DAY(fpdate)+14),DAY(fpdate))),IF(DAY(DATE(YEAR(fpdate),MONTH(fpdate)+M765-1,DAY(fpdate)))&lt;&gt;DAY(fpdate),DATE(YEAR(fpdate),MONTH(fpdate)+M765,0),DATE(YEAR(fpdate),MONTH(fpdate)+M765-1,DAY(fpdate))))))</f>
        <v/>
      </c>
      <c r="O765" s="19" t="str">
        <f>IF(M765="","",IF(variable,IF(M765&lt;MortgageCalculator!$I$18*periods_per_year,start_rate,IF(MortgageCalculator!$I$22&gt;=0,MIN(MortgageCalculator!$I$19,start_rate+MortgageCalculator!$I$22*ROUNDUP((M765-MortgageCalculator!$I$18*periods_per_year)/MortgageCalculator!$I$21,0)),MAX(MortgageCalculator!$I$20,start_rate+MortgageCalculator!$I$22*ROUNDUP((M765-MortgageCalculator!$I$18*periods_per_year)/MortgageCalculator!$I$21,0)))),start_rate))</f>
        <v/>
      </c>
      <c r="P765" s="20" t="str">
        <f>IF(M765="","",ROUND((((1+O765/CP)^(CP/periods_per_year))-1)*S764,2))</f>
        <v/>
      </c>
      <c r="Q765" s="20" t="str">
        <f>IF(M765="","",IF(M765=nper,S764+P765,MIN(S764+P765,IF(O765=O764,Q764,ROUND(-PMT(((1+O765/CP)^(CP/periods_per_year))-1,nper-M765+1,S764),2)))))</f>
        <v/>
      </c>
      <c r="R765" s="20" t="str">
        <f t="shared" si="94"/>
        <v/>
      </c>
      <c r="S765" s="20" t="str">
        <f t="shared" si="95"/>
        <v/>
      </c>
    </row>
    <row r="766" spans="1:19" x14ac:dyDescent="0.2">
      <c r="A766" s="10" t="str">
        <f t="shared" si="88"/>
        <v/>
      </c>
      <c r="B766" s="11" t="str">
        <f t="shared" si="89"/>
        <v/>
      </c>
      <c r="C766" s="15" t="str">
        <f t="shared" si="90"/>
        <v/>
      </c>
      <c r="D766" s="12" t="str">
        <f>IF(A766="","",IF(variable,IF(OR(A766=1,A766&lt;$I$18*periods_per_year),start_rate,MIN($I$19,IF(MOD(A766-1,$I$21)=0,MAX($I$20,D765+$I$22),D765))),start_rate))</f>
        <v/>
      </c>
      <c r="E766" s="13" t="str">
        <f t="shared" si="91"/>
        <v/>
      </c>
      <c r="F766" s="13" t="str">
        <f>IF(A766="","",IF(A766=nper,J765+E766,MIN(J765+E766,IF(D766=D765,F765,IF($E$8="Acc Bi-Weekly",ROUND((-PMT(((1+D766/CP)^(CP/12))-1,(nper-A766+1)*12/26,J765))/2,2),IF($E$8="Acc Weekly",ROUND((-PMT(((1+D766/CP)^(CP/12))-1,(nper-A766+1)*12/52,J765))/4,2),ROUND(-PMT(((1+D766/CP)^(CP/periods_per_year))-1,nper-A766+1,J765),2)))))))</f>
        <v/>
      </c>
      <c r="G766" s="13" t="str">
        <f>IF(OR(A766="",A766&lt;$X$2),"",IF(J765&lt;=F766,0,IF(IF(AND(A766&gt;=$X$2,MOD(A766-$X$2,int)=0),$X$3,0)+F766&gt;=J765+E766,J765+E766-F766,IF(AND(A766&gt;=$X$2,MOD(A766-$X$2,int)=0),$X$3,0)+IF(IF(AND(A766&gt;=$X$2,MOD(A766-$X$2,int)=0),$X$3,0)+IF(MOD(A766-$X$6,periods_per_year)=0,$X$5,0)+F766&lt;J765+E766,IF(MOD(A766-$X$6,periods_per_year)=0,$X$5,0),J765+E766-IF(AND(A766&gt;=$X$2,MOD(A766-$X$2,int)=0),$X$3,0)-F766))))</f>
        <v/>
      </c>
      <c r="H766" s="14"/>
      <c r="I766" s="13" t="str">
        <f t="shared" si="92"/>
        <v/>
      </c>
      <c r="J766" s="13" t="str">
        <f t="shared" si="93"/>
        <v/>
      </c>
      <c r="M766" s="17" t="str">
        <f>IF(S765="","",IF(OR(M765&gt;=nper,ROUND(S765,2)&lt;=0),"",M765+1))</f>
        <v/>
      </c>
      <c r="N766" s="18" t="str">
        <f>IF(M766="","",IF(OR(periods_per_year=26,periods_per_year=52),IF(periods_per_year=26,IF(M766=1,fpdate,N765+14),IF(periods_per_year=52,IF(M766=1,fpdate,N765+7),"n/a")),IF(periods_per_year=24,DATE(YEAR(fpdate),MONTH(fpdate)+(M766-1)/2+IF(AND(DAY(fpdate)&gt;=15,MOD(M766,2)=0),1,0),IF(MOD(M766,2)=0,IF(DAY(fpdate)&gt;=15,DAY(fpdate)-14,DAY(fpdate)+14),DAY(fpdate))),IF(DAY(DATE(YEAR(fpdate),MONTH(fpdate)+M766-1,DAY(fpdate)))&lt;&gt;DAY(fpdate),DATE(YEAR(fpdate),MONTH(fpdate)+M766,0),DATE(YEAR(fpdate),MONTH(fpdate)+M766-1,DAY(fpdate))))))</f>
        <v/>
      </c>
      <c r="O766" s="19" t="str">
        <f>IF(M766="","",IF(variable,IF(M766&lt;MortgageCalculator!$I$18*periods_per_year,start_rate,IF(MortgageCalculator!$I$22&gt;=0,MIN(MortgageCalculator!$I$19,start_rate+MortgageCalculator!$I$22*ROUNDUP((M766-MortgageCalculator!$I$18*periods_per_year)/MortgageCalculator!$I$21,0)),MAX(MortgageCalculator!$I$20,start_rate+MortgageCalculator!$I$22*ROUNDUP((M766-MortgageCalculator!$I$18*periods_per_year)/MortgageCalculator!$I$21,0)))),start_rate))</f>
        <v/>
      </c>
      <c r="P766" s="20" t="str">
        <f>IF(M766="","",ROUND((((1+O766/CP)^(CP/periods_per_year))-1)*S765,2))</f>
        <v/>
      </c>
      <c r="Q766" s="20" t="str">
        <f>IF(M766="","",IF(M766=nper,S765+P766,MIN(S765+P766,IF(O766=O765,Q765,ROUND(-PMT(((1+O766/CP)^(CP/periods_per_year))-1,nper-M766+1,S765),2)))))</f>
        <v/>
      </c>
      <c r="R766" s="20" t="str">
        <f t="shared" si="94"/>
        <v/>
      </c>
      <c r="S766" s="20" t="str">
        <f t="shared" si="95"/>
        <v/>
      </c>
    </row>
    <row r="767" spans="1:19" x14ac:dyDescent="0.2">
      <c r="A767" s="10" t="str">
        <f t="shared" si="88"/>
        <v/>
      </c>
      <c r="B767" s="11" t="str">
        <f t="shared" si="89"/>
        <v/>
      </c>
      <c r="C767" s="15" t="str">
        <f t="shared" si="90"/>
        <v/>
      </c>
      <c r="D767" s="12" t="str">
        <f>IF(A767="","",IF(variable,IF(OR(A767=1,A767&lt;$I$18*periods_per_year),start_rate,MIN($I$19,IF(MOD(A767-1,$I$21)=0,MAX($I$20,D766+$I$22),D766))),start_rate))</f>
        <v/>
      </c>
      <c r="E767" s="13" t="str">
        <f t="shared" si="91"/>
        <v/>
      </c>
      <c r="F767" s="13" t="str">
        <f>IF(A767="","",IF(A767=nper,J766+E767,MIN(J766+E767,IF(D767=D766,F766,IF($E$8="Acc Bi-Weekly",ROUND((-PMT(((1+D767/CP)^(CP/12))-1,(nper-A767+1)*12/26,J766))/2,2),IF($E$8="Acc Weekly",ROUND((-PMT(((1+D767/CP)^(CP/12))-1,(nper-A767+1)*12/52,J766))/4,2),ROUND(-PMT(((1+D767/CP)^(CP/periods_per_year))-1,nper-A767+1,J766),2)))))))</f>
        <v/>
      </c>
      <c r="G767" s="13" t="str">
        <f>IF(OR(A767="",A767&lt;$X$2),"",IF(J766&lt;=F767,0,IF(IF(AND(A767&gt;=$X$2,MOD(A767-$X$2,int)=0),$X$3,0)+F767&gt;=J766+E767,J766+E767-F767,IF(AND(A767&gt;=$X$2,MOD(A767-$X$2,int)=0),$X$3,0)+IF(IF(AND(A767&gt;=$X$2,MOD(A767-$X$2,int)=0),$X$3,0)+IF(MOD(A767-$X$6,periods_per_year)=0,$X$5,0)+F767&lt;J766+E767,IF(MOD(A767-$X$6,periods_per_year)=0,$X$5,0),J766+E767-IF(AND(A767&gt;=$X$2,MOD(A767-$X$2,int)=0),$X$3,0)-F767))))</f>
        <v/>
      </c>
      <c r="H767" s="14"/>
      <c r="I767" s="13" t="str">
        <f t="shared" si="92"/>
        <v/>
      </c>
      <c r="J767" s="13" t="str">
        <f t="shared" si="93"/>
        <v/>
      </c>
      <c r="M767" s="17" t="str">
        <f>IF(S766="","",IF(OR(M766&gt;=nper,ROUND(S766,2)&lt;=0),"",M766+1))</f>
        <v/>
      </c>
      <c r="N767" s="18" t="str">
        <f>IF(M767="","",IF(OR(periods_per_year=26,periods_per_year=52),IF(periods_per_year=26,IF(M767=1,fpdate,N766+14),IF(periods_per_year=52,IF(M767=1,fpdate,N766+7),"n/a")),IF(periods_per_year=24,DATE(YEAR(fpdate),MONTH(fpdate)+(M767-1)/2+IF(AND(DAY(fpdate)&gt;=15,MOD(M767,2)=0),1,0),IF(MOD(M767,2)=0,IF(DAY(fpdate)&gt;=15,DAY(fpdate)-14,DAY(fpdate)+14),DAY(fpdate))),IF(DAY(DATE(YEAR(fpdate),MONTH(fpdate)+M767-1,DAY(fpdate)))&lt;&gt;DAY(fpdate),DATE(YEAR(fpdate),MONTH(fpdate)+M767,0),DATE(YEAR(fpdate),MONTH(fpdate)+M767-1,DAY(fpdate))))))</f>
        <v/>
      </c>
      <c r="O767" s="19" t="str">
        <f>IF(M767="","",IF(variable,IF(M767&lt;MortgageCalculator!$I$18*periods_per_year,start_rate,IF(MortgageCalculator!$I$22&gt;=0,MIN(MortgageCalculator!$I$19,start_rate+MortgageCalculator!$I$22*ROUNDUP((M767-MortgageCalculator!$I$18*periods_per_year)/MortgageCalculator!$I$21,0)),MAX(MortgageCalculator!$I$20,start_rate+MortgageCalculator!$I$22*ROUNDUP((M767-MortgageCalculator!$I$18*periods_per_year)/MortgageCalculator!$I$21,0)))),start_rate))</f>
        <v/>
      </c>
      <c r="P767" s="20" t="str">
        <f>IF(M767="","",ROUND((((1+O767/CP)^(CP/periods_per_year))-1)*S766,2))</f>
        <v/>
      </c>
      <c r="Q767" s="20" t="str">
        <f>IF(M767="","",IF(M767=nper,S766+P767,MIN(S766+P767,IF(O767=O766,Q766,ROUND(-PMT(((1+O767/CP)^(CP/periods_per_year))-1,nper-M767+1,S766),2)))))</f>
        <v/>
      </c>
      <c r="R767" s="20" t="str">
        <f t="shared" si="94"/>
        <v/>
      </c>
      <c r="S767" s="20" t="str">
        <f t="shared" si="95"/>
        <v/>
      </c>
    </row>
    <row r="768" spans="1:19" x14ac:dyDescent="0.2">
      <c r="A768" s="10" t="str">
        <f t="shared" si="88"/>
        <v/>
      </c>
      <c r="B768" s="11" t="str">
        <f t="shared" si="89"/>
        <v/>
      </c>
      <c r="C768" s="15" t="str">
        <f t="shared" si="90"/>
        <v/>
      </c>
      <c r="D768" s="12" t="str">
        <f>IF(A768="","",IF(variable,IF(OR(A768=1,A768&lt;$I$18*periods_per_year),start_rate,MIN($I$19,IF(MOD(A768-1,$I$21)=0,MAX($I$20,D767+$I$22),D767))),start_rate))</f>
        <v/>
      </c>
      <c r="E768" s="13" t="str">
        <f t="shared" si="91"/>
        <v/>
      </c>
      <c r="F768" s="13" t="str">
        <f>IF(A768="","",IF(A768=nper,J767+E768,MIN(J767+E768,IF(D768=D767,F767,IF($E$8="Acc Bi-Weekly",ROUND((-PMT(((1+D768/CP)^(CP/12))-1,(nper-A768+1)*12/26,J767))/2,2),IF($E$8="Acc Weekly",ROUND((-PMT(((1+D768/CP)^(CP/12))-1,(nper-A768+1)*12/52,J767))/4,2),ROUND(-PMT(((1+D768/CP)^(CP/periods_per_year))-1,nper-A768+1,J767),2)))))))</f>
        <v/>
      </c>
      <c r="G768" s="13" t="str">
        <f>IF(OR(A768="",A768&lt;$X$2),"",IF(J767&lt;=F768,0,IF(IF(AND(A768&gt;=$X$2,MOD(A768-$X$2,int)=0),$X$3,0)+F768&gt;=J767+E768,J767+E768-F768,IF(AND(A768&gt;=$X$2,MOD(A768-$X$2,int)=0),$X$3,0)+IF(IF(AND(A768&gt;=$X$2,MOD(A768-$X$2,int)=0),$X$3,0)+IF(MOD(A768-$X$6,periods_per_year)=0,$X$5,0)+F768&lt;J767+E768,IF(MOD(A768-$X$6,periods_per_year)=0,$X$5,0),J767+E768-IF(AND(A768&gt;=$X$2,MOD(A768-$X$2,int)=0),$X$3,0)-F768))))</f>
        <v/>
      </c>
      <c r="H768" s="14"/>
      <c r="I768" s="13" t="str">
        <f t="shared" si="92"/>
        <v/>
      </c>
      <c r="J768" s="13" t="str">
        <f t="shared" si="93"/>
        <v/>
      </c>
      <c r="M768" s="17" t="str">
        <f>IF(S767="","",IF(OR(M767&gt;=nper,ROUND(S767,2)&lt;=0),"",M767+1))</f>
        <v/>
      </c>
      <c r="N768" s="18" t="str">
        <f>IF(M768="","",IF(OR(periods_per_year=26,periods_per_year=52),IF(periods_per_year=26,IF(M768=1,fpdate,N767+14),IF(periods_per_year=52,IF(M768=1,fpdate,N767+7),"n/a")),IF(periods_per_year=24,DATE(YEAR(fpdate),MONTH(fpdate)+(M768-1)/2+IF(AND(DAY(fpdate)&gt;=15,MOD(M768,2)=0),1,0),IF(MOD(M768,2)=0,IF(DAY(fpdate)&gt;=15,DAY(fpdate)-14,DAY(fpdate)+14),DAY(fpdate))),IF(DAY(DATE(YEAR(fpdate),MONTH(fpdate)+M768-1,DAY(fpdate)))&lt;&gt;DAY(fpdate),DATE(YEAR(fpdate),MONTH(fpdate)+M768,0),DATE(YEAR(fpdate),MONTH(fpdate)+M768-1,DAY(fpdate))))))</f>
        <v/>
      </c>
      <c r="O768" s="19" t="str">
        <f>IF(M768="","",IF(variable,IF(M768&lt;MortgageCalculator!$I$18*periods_per_year,start_rate,IF(MortgageCalculator!$I$22&gt;=0,MIN(MortgageCalculator!$I$19,start_rate+MortgageCalculator!$I$22*ROUNDUP((M768-MortgageCalculator!$I$18*periods_per_year)/MortgageCalculator!$I$21,0)),MAX(MortgageCalculator!$I$20,start_rate+MortgageCalculator!$I$22*ROUNDUP((M768-MortgageCalculator!$I$18*periods_per_year)/MortgageCalculator!$I$21,0)))),start_rate))</f>
        <v/>
      </c>
      <c r="P768" s="20" t="str">
        <f>IF(M768="","",ROUND((((1+O768/CP)^(CP/periods_per_year))-1)*S767,2))</f>
        <v/>
      </c>
      <c r="Q768" s="20" t="str">
        <f>IF(M768="","",IF(M768=nper,S767+P768,MIN(S767+P768,IF(O768=O767,Q767,ROUND(-PMT(((1+O768/CP)^(CP/periods_per_year))-1,nper-M768+1,S767),2)))))</f>
        <v/>
      </c>
      <c r="R768" s="20" t="str">
        <f t="shared" si="94"/>
        <v/>
      </c>
      <c r="S768" s="20" t="str">
        <f t="shared" si="95"/>
        <v/>
      </c>
    </row>
    <row r="769" spans="1:19" x14ac:dyDescent="0.2">
      <c r="A769" s="10" t="str">
        <f t="shared" si="88"/>
        <v/>
      </c>
      <c r="B769" s="11" t="str">
        <f t="shared" si="89"/>
        <v/>
      </c>
      <c r="C769" s="15" t="str">
        <f t="shared" si="90"/>
        <v/>
      </c>
      <c r="D769" s="12" t="str">
        <f>IF(A769="","",IF(variable,IF(OR(A769=1,A769&lt;$I$18*periods_per_year),start_rate,MIN($I$19,IF(MOD(A769-1,$I$21)=0,MAX($I$20,D768+$I$22),D768))),start_rate))</f>
        <v/>
      </c>
      <c r="E769" s="13" t="str">
        <f t="shared" si="91"/>
        <v/>
      </c>
      <c r="F769" s="13" t="str">
        <f>IF(A769="","",IF(A769=nper,J768+E769,MIN(J768+E769,IF(D769=D768,F768,IF($E$8="Acc Bi-Weekly",ROUND((-PMT(((1+D769/CP)^(CP/12))-1,(nper-A769+1)*12/26,J768))/2,2),IF($E$8="Acc Weekly",ROUND((-PMT(((1+D769/CP)^(CP/12))-1,(nper-A769+1)*12/52,J768))/4,2),ROUND(-PMT(((1+D769/CP)^(CP/periods_per_year))-1,nper-A769+1,J768),2)))))))</f>
        <v/>
      </c>
      <c r="G769" s="13" t="str">
        <f>IF(OR(A769="",A769&lt;$X$2),"",IF(J768&lt;=F769,0,IF(IF(AND(A769&gt;=$X$2,MOD(A769-$X$2,int)=0),$X$3,0)+F769&gt;=J768+E769,J768+E769-F769,IF(AND(A769&gt;=$X$2,MOD(A769-$X$2,int)=0),$X$3,0)+IF(IF(AND(A769&gt;=$X$2,MOD(A769-$X$2,int)=0),$X$3,0)+IF(MOD(A769-$X$6,periods_per_year)=0,$X$5,0)+F769&lt;J768+E769,IF(MOD(A769-$X$6,periods_per_year)=0,$X$5,0),J768+E769-IF(AND(A769&gt;=$X$2,MOD(A769-$X$2,int)=0),$X$3,0)-F769))))</f>
        <v/>
      </c>
      <c r="H769" s="14"/>
      <c r="I769" s="13" t="str">
        <f t="shared" si="92"/>
        <v/>
      </c>
      <c r="J769" s="13" t="str">
        <f t="shared" si="93"/>
        <v/>
      </c>
      <c r="M769" s="17" t="str">
        <f>IF(S768="","",IF(OR(M768&gt;=nper,ROUND(S768,2)&lt;=0),"",M768+1))</f>
        <v/>
      </c>
      <c r="N769" s="18" t="str">
        <f>IF(M769="","",IF(OR(periods_per_year=26,periods_per_year=52),IF(periods_per_year=26,IF(M769=1,fpdate,N768+14),IF(periods_per_year=52,IF(M769=1,fpdate,N768+7),"n/a")),IF(periods_per_year=24,DATE(YEAR(fpdate),MONTH(fpdate)+(M769-1)/2+IF(AND(DAY(fpdate)&gt;=15,MOD(M769,2)=0),1,0),IF(MOD(M769,2)=0,IF(DAY(fpdate)&gt;=15,DAY(fpdate)-14,DAY(fpdate)+14),DAY(fpdate))),IF(DAY(DATE(YEAR(fpdate),MONTH(fpdate)+M769-1,DAY(fpdate)))&lt;&gt;DAY(fpdate),DATE(YEAR(fpdate),MONTH(fpdate)+M769,0),DATE(YEAR(fpdate),MONTH(fpdate)+M769-1,DAY(fpdate))))))</f>
        <v/>
      </c>
      <c r="O769" s="19" t="str">
        <f>IF(M769="","",IF(variable,IF(M769&lt;MortgageCalculator!$I$18*periods_per_year,start_rate,IF(MortgageCalculator!$I$22&gt;=0,MIN(MortgageCalculator!$I$19,start_rate+MortgageCalculator!$I$22*ROUNDUP((M769-MortgageCalculator!$I$18*periods_per_year)/MortgageCalculator!$I$21,0)),MAX(MortgageCalculator!$I$20,start_rate+MortgageCalculator!$I$22*ROUNDUP((M769-MortgageCalculator!$I$18*periods_per_year)/MortgageCalculator!$I$21,0)))),start_rate))</f>
        <v/>
      </c>
      <c r="P769" s="20" t="str">
        <f>IF(M769="","",ROUND((((1+O769/CP)^(CP/periods_per_year))-1)*S768,2))</f>
        <v/>
      </c>
      <c r="Q769" s="20" t="str">
        <f>IF(M769="","",IF(M769=nper,S768+P769,MIN(S768+P769,IF(O769=O768,Q768,ROUND(-PMT(((1+O769/CP)^(CP/periods_per_year))-1,nper-M769+1,S768),2)))))</f>
        <v/>
      </c>
      <c r="R769" s="20" t="str">
        <f t="shared" si="94"/>
        <v/>
      </c>
      <c r="S769" s="20" t="str">
        <f t="shared" si="95"/>
        <v/>
      </c>
    </row>
    <row r="770" spans="1:19" x14ac:dyDescent="0.2">
      <c r="A770" s="10" t="str">
        <f t="shared" si="88"/>
        <v/>
      </c>
      <c r="B770" s="11" t="str">
        <f t="shared" si="89"/>
        <v/>
      </c>
      <c r="C770" s="15" t="str">
        <f t="shared" si="90"/>
        <v/>
      </c>
      <c r="D770" s="12" t="str">
        <f>IF(A770="","",IF(variable,IF(OR(A770=1,A770&lt;$I$18*periods_per_year),start_rate,MIN($I$19,IF(MOD(A770-1,$I$21)=0,MAX($I$20,D769+$I$22),D769))),start_rate))</f>
        <v/>
      </c>
      <c r="E770" s="13" t="str">
        <f t="shared" si="91"/>
        <v/>
      </c>
      <c r="F770" s="13" t="str">
        <f>IF(A770="","",IF(A770=nper,J769+E770,MIN(J769+E770,IF(D770=D769,F769,IF($E$8="Acc Bi-Weekly",ROUND((-PMT(((1+D770/CP)^(CP/12))-1,(nper-A770+1)*12/26,J769))/2,2),IF($E$8="Acc Weekly",ROUND((-PMT(((1+D770/CP)^(CP/12))-1,(nper-A770+1)*12/52,J769))/4,2),ROUND(-PMT(((1+D770/CP)^(CP/periods_per_year))-1,nper-A770+1,J769),2)))))))</f>
        <v/>
      </c>
      <c r="G770" s="13" t="str">
        <f>IF(OR(A770="",A770&lt;$X$2),"",IF(J769&lt;=F770,0,IF(IF(AND(A770&gt;=$X$2,MOD(A770-$X$2,int)=0),$X$3,0)+F770&gt;=J769+E770,J769+E770-F770,IF(AND(A770&gt;=$X$2,MOD(A770-$X$2,int)=0),$X$3,0)+IF(IF(AND(A770&gt;=$X$2,MOD(A770-$X$2,int)=0),$X$3,0)+IF(MOD(A770-$X$6,periods_per_year)=0,$X$5,0)+F770&lt;J769+E770,IF(MOD(A770-$X$6,periods_per_year)=0,$X$5,0),J769+E770-IF(AND(A770&gt;=$X$2,MOD(A770-$X$2,int)=0),$X$3,0)-F770))))</f>
        <v/>
      </c>
      <c r="H770" s="14"/>
      <c r="I770" s="13" t="str">
        <f t="shared" si="92"/>
        <v/>
      </c>
      <c r="J770" s="13" t="str">
        <f t="shared" si="93"/>
        <v/>
      </c>
      <c r="M770" s="17" t="str">
        <f>IF(S769="","",IF(OR(M769&gt;=nper,ROUND(S769,2)&lt;=0),"",M769+1))</f>
        <v/>
      </c>
      <c r="N770" s="18" t="str">
        <f>IF(M770="","",IF(OR(periods_per_year=26,periods_per_year=52),IF(periods_per_year=26,IF(M770=1,fpdate,N769+14),IF(periods_per_year=52,IF(M770=1,fpdate,N769+7),"n/a")),IF(periods_per_year=24,DATE(YEAR(fpdate),MONTH(fpdate)+(M770-1)/2+IF(AND(DAY(fpdate)&gt;=15,MOD(M770,2)=0),1,0),IF(MOD(M770,2)=0,IF(DAY(fpdate)&gt;=15,DAY(fpdate)-14,DAY(fpdate)+14),DAY(fpdate))),IF(DAY(DATE(YEAR(fpdate),MONTH(fpdate)+M770-1,DAY(fpdate)))&lt;&gt;DAY(fpdate),DATE(YEAR(fpdate),MONTH(fpdate)+M770,0),DATE(YEAR(fpdate),MONTH(fpdate)+M770-1,DAY(fpdate))))))</f>
        <v/>
      </c>
      <c r="O770" s="19" t="str">
        <f>IF(M770="","",IF(variable,IF(M770&lt;MortgageCalculator!$I$18*periods_per_year,start_rate,IF(MortgageCalculator!$I$22&gt;=0,MIN(MortgageCalculator!$I$19,start_rate+MortgageCalculator!$I$22*ROUNDUP((M770-MortgageCalculator!$I$18*periods_per_year)/MortgageCalculator!$I$21,0)),MAX(MortgageCalculator!$I$20,start_rate+MortgageCalculator!$I$22*ROUNDUP((M770-MortgageCalculator!$I$18*periods_per_year)/MortgageCalculator!$I$21,0)))),start_rate))</f>
        <v/>
      </c>
      <c r="P770" s="20" t="str">
        <f>IF(M770="","",ROUND((((1+O770/CP)^(CP/periods_per_year))-1)*S769,2))</f>
        <v/>
      </c>
      <c r="Q770" s="20" t="str">
        <f>IF(M770="","",IF(M770=nper,S769+P770,MIN(S769+P770,IF(O770=O769,Q769,ROUND(-PMT(((1+O770/CP)^(CP/periods_per_year))-1,nper-M770+1,S769),2)))))</f>
        <v/>
      </c>
      <c r="R770" s="20" t="str">
        <f t="shared" si="94"/>
        <v/>
      </c>
      <c r="S770" s="20" t="str">
        <f t="shared" si="95"/>
        <v/>
      </c>
    </row>
    <row r="771" spans="1:19" x14ac:dyDescent="0.2">
      <c r="A771" s="10" t="str">
        <f t="shared" si="88"/>
        <v/>
      </c>
      <c r="B771" s="11" t="str">
        <f t="shared" si="89"/>
        <v/>
      </c>
      <c r="C771" s="15" t="str">
        <f t="shared" si="90"/>
        <v/>
      </c>
      <c r="D771" s="12" t="str">
        <f>IF(A771="","",IF(variable,IF(OR(A771=1,A771&lt;$I$18*periods_per_year),start_rate,MIN($I$19,IF(MOD(A771-1,$I$21)=0,MAX($I$20,D770+$I$22),D770))),start_rate))</f>
        <v/>
      </c>
      <c r="E771" s="13" t="str">
        <f t="shared" si="91"/>
        <v/>
      </c>
      <c r="F771" s="13" t="str">
        <f>IF(A771="","",IF(A771=nper,J770+E771,MIN(J770+E771,IF(D771=D770,F770,IF($E$8="Acc Bi-Weekly",ROUND((-PMT(((1+D771/CP)^(CP/12))-1,(nper-A771+1)*12/26,J770))/2,2),IF($E$8="Acc Weekly",ROUND((-PMT(((1+D771/CP)^(CP/12))-1,(nper-A771+1)*12/52,J770))/4,2),ROUND(-PMT(((1+D771/CP)^(CP/periods_per_year))-1,nper-A771+1,J770),2)))))))</f>
        <v/>
      </c>
      <c r="G771" s="13" t="str">
        <f>IF(OR(A771="",A771&lt;$X$2),"",IF(J770&lt;=F771,0,IF(IF(AND(A771&gt;=$X$2,MOD(A771-$X$2,int)=0),$X$3,0)+F771&gt;=J770+E771,J770+E771-F771,IF(AND(A771&gt;=$X$2,MOD(A771-$X$2,int)=0),$X$3,0)+IF(IF(AND(A771&gt;=$X$2,MOD(A771-$X$2,int)=0),$X$3,0)+IF(MOD(A771-$X$6,periods_per_year)=0,$X$5,0)+F771&lt;J770+E771,IF(MOD(A771-$X$6,periods_per_year)=0,$X$5,0),J770+E771-IF(AND(A771&gt;=$X$2,MOD(A771-$X$2,int)=0),$X$3,0)-F771))))</f>
        <v/>
      </c>
      <c r="H771" s="14"/>
      <c r="I771" s="13" t="str">
        <f t="shared" si="92"/>
        <v/>
      </c>
      <c r="J771" s="13" t="str">
        <f t="shared" si="93"/>
        <v/>
      </c>
      <c r="M771" s="17" t="str">
        <f>IF(S770="","",IF(OR(M770&gt;=nper,ROUND(S770,2)&lt;=0),"",M770+1))</f>
        <v/>
      </c>
      <c r="N771" s="18" t="str">
        <f>IF(M771="","",IF(OR(periods_per_year=26,periods_per_year=52),IF(periods_per_year=26,IF(M771=1,fpdate,N770+14),IF(periods_per_year=52,IF(M771=1,fpdate,N770+7),"n/a")),IF(periods_per_year=24,DATE(YEAR(fpdate),MONTH(fpdate)+(M771-1)/2+IF(AND(DAY(fpdate)&gt;=15,MOD(M771,2)=0),1,0),IF(MOD(M771,2)=0,IF(DAY(fpdate)&gt;=15,DAY(fpdate)-14,DAY(fpdate)+14),DAY(fpdate))),IF(DAY(DATE(YEAR(fpdate),MONTH(fpdate)+M771-1,DAY(fpdate)))&lt;&gt;DAY(fpdate),DATE(YEAR(fpdate),MONTH(fpdate)+M771,0),DATE(YEAR(fpdate),MONTH(fpdate)+M771-1,DAY(fpdate))))))</f>
        <v/>
      </c>
      <c r="O771" s="19" t="str">
        <f>IF(M771="","",IF(variable,IF(M771&lt;MortgageCalculator!$I$18*periods_per_year,start_rate,IF(MortgageCalculator!$I$22&gt;=0,MIN(MortgageCalculator!$I$19,start_rate+MortgageCalculator!$I$22*ROUNDUP((M771-MortgageCalculator!$I$18*periods_per_year)/MortgageCalculator!$I$21,0)),MAX(MortgageCalculator!$I$20,start_rate+MortgageCalculator!$I$22*ROUNDUP((M771-MortgageCalculator!$I$18*periods_per_year)/MortgageCalculator!$I$21,0)))),start_rate))</f>
        <v/>
      </c>
      <c r="P771" s="20" t="str">
        <f>IF(M771="","",ROUND((((1+O771/CP)^(CP/periods_per_year))-1)*S770,2))</f>
        <v/>
      </c>
      <c r="Q771" s="20" t="str">
        <f>IF(M771="","",IF(M771=nper,S770+P771,MIN(S770+P771,IF(O771=O770,Q770,ROUND(-PMT(((1+O771/CP)^(CP/periods_per_year))-1,nper-M771+1,S770),2)))))</f>
        <v/>
      </c>
      <c r="R771" s="20" t="str">
        <f t="shared" si="94"/>
        <v/>
      </c>
      <c r="S771" s="20" t="str">
        <f t="shared" si="95"/>
        <v/>
      </c>
    </row>
    <row r="772" spans="1:19" x14ac:dyDescent="0.2">
      <c r="A772" s="10" t="str">
        <f t="shared" si="88"/>
        <v/>
      </c>
      <c r="B772" s="11" t="str">
        <f t="shared" si="89"/>
        <v/>
      </c>
      <c r="C772" s="15" t="str">
        <f t="shared" si="90"/>
        <v/>
      </c>
      <c r="D772" s="12" t="str">
        <f>IF(A772="","",IF(variable,IF(OR(A772=1,A772&lt;$I$18*periods_per_year),start_rate,MIN($I$19,IF(MOD(A772-1,$I$21)=0,MAX($I$20,D771+$I$22),D771))),start_rate))</f>
        <v/>
      </c>
      <c r="E772" s="13" t="str">
        <f t="shared" si="91"/>
        <v/>
      </c>
      <c r="F772" s="13" t="str">
        <f>IF(A772="","",IF(A772=nper,J771+E772,MIN(J771+E772,IF(D772=D771,F771,IF($E$8="Acc Bi-Weekly",ROUND((-PMT(((1+D772/CP)^(CP/12))-1,(nper-A772+1)*12/26,J771))/2,2),IF($E$8="Acc Weekly",ROUND((-PMT(((1+D772/CP)^(CP/12))-1,(nper-A772+1)*12/52,J771))/4,2),ROUND(-PMT(((1+D772/CP)^(CP/periods_per_year))-1,nper-A772+1,J771),2)))))))</f>
        <v/>
      </c>
      <c r="G772" s="13" t="str">
        <f>IF(OR(A772="",A772&lt;$X$2),"",IF(J771&lt;=F772,0,IF(IF(AND(A772&gt;=$X$2,MOD(A772-$X$2,int)=0),$X$3,0)+F772&gt;=J771+E772,J771+E772-F772,IF(AND(A772&gt;=$X$2,MOD(A772-$X$2,int)=0),$X$3,0)+IF(IF(AND(A772&gt;=$X$2,MOD(A772-$X$2,int)=0),$X$3,0)+IF(MOD(A772-$X$6,periods_per_year)=0,$X$5,0)+F772&lt;J771+E772,IF(MOD(A772-$X$6,periods_per_year)=0,$X$5,0),J771+E772-IF(AND(A772&gt;=$X$2,MOD(A772-$X$2,int)=0),$X$3,0)-F772))))</f>
        <v/>
      </c>
      <c r="H772" s="14"/>
      <c r="I772" s="13" t="str">
        <f t="shared" si="92"/>
        <v/>
      </c>
      <c r="J772" s="13" t="str">
        <f t="shared" si="93"/>
        <v/>
      </c>
      <c r="M772" s="17" t="str">
        <f>IF(S771="","",IF(OR(M771&gt;=nper,ROUND(S771,2)&lt;=0),"",M771+1))</f>
        <v/>
      </c>
      <c r="N772" s="18" t="str">
        <f>IF(M772="","",IF(OR(periods_per_year=26,periods_per_year=52),IF(periods_per_year=26,IF(M772=1,fpdate,N771+14),IF(periods_per_year=52,IF(M772=1,fpdate,N771+7),"n/a")),IF(periods_per_year=24,DATE(YEAR(fpdate),MONTH(fpdate)+(M772-1)/2+IF(AND(DAY(fpdate)&gt;=15,MOD(M772,2)=0),1,0),IF(MOD(M772,2)=0,IF(DAY(fpdate)&gt;=15,DAY(fpdate)-14,DAY(fpdate)+14),DAY(fpdate))),IF(DAY(DATE(YEAR(fpdate),MONTH(fpdate)+M772-1,DAY(fpdate)))&lt;&gt;DAY(fpdate),DATE(YEAR(fpdate),MONTH(fpdate)+M772,0),DATE(YEAR(fpdate),MONTH(fpdate)+M772-1,DAY(fpdate))))))</f>
        <v/>
      </c>
      <c r="O772" s="19" t="str">
        <f>IF(M772="","",IF(variable,IF(M772&lt;MortgageCalculator!$I$18*periods_per_year,start_rate,IF(MortgageCalculator!$I$22&gt;=0,MIN(MortgageCalculator!$I$19,start_rate+MortgageCalculator!$I$22*ROUNDUP((M772-MortgageCalculator!$I$18*periods_per_year)/MortgageCalculator!$I$21,0)),MAX(MortgageCalculator!$I$20,start_rate+MortgageCalculator!$I$22*ROUNDUP((M772-MortgageCalculator!$I$18*periods_per_year)/MortgageCalculator!$I$21,0)))),start_rate))</f>
        <v/>
      </c>
      <c r="P772" s="20" t="str">
        <f>IF(M772="","",ROUND((((1+O772/CP)^(CP/periods_per_year))-1)*S771,2))</f>
        <v/>
      </c>
      <c r="Q772" s="20" t="str">
        <f>IF(M772="","",IF(M772=nper,S771+P772,MIN(S771+P772,IF(O772=O771,Q771,ROUND(-PMT(((1+O772/CP)^(CP/periods_per_year))-1,nper-M772+1,S771),2)))))</f>
        <v/>
      </c>
      <c r="R772" s="20" t="str">
        <f t="shared" si="94"/>
        <v/>
      </c>
      <c r="S772" s="20" t="str">
        <f t="shared" si="95"/>
        <v/>
      </c>
    </row>
    <row r="773" spans="1:19" x14ac:dyDescent="0.2">
      <c r="A773" s="10" t="str">
        <f t="shared" si="88"/>
        <v/>
      </c>
      <c r="B773" s="11" t="str">
        <f t="shared" si="89"/>
        <v/>
      </c>
      <c r="C773" s="15" t="str">
        <f t="shared" si="90"/>
        <v/>
      </c>
      <c r="D773" s="12" t="str">
        <f>IF(A773="","",IF(variable,IF(OR(A773=1,A773&lt;$I$18*periods_per_year),start_rate,MIN($I$19,IF(MOD(A773-1,$I$21)=0,MAX($I$20,D772+$I$22),D772))),start_rate))</f>
        <v/>
      </c>
      <c r="E773" s="13" t="str">
        <f t="shared" si="91"/>
        <v/>
      </c>
      <c r="F773" s="13" t="str">
        <f>IF(A773="","",IF(A773=nper,J772+E773,MIN(J772+E773,IF(D773=D772,F772,IF($E$8="Acc Bi-Weekly",ROUND((-PMT(((1+D773/CP)^(CP/12))-1,(nper-A773+1)*12/26,J772))/2,2),IF($E$8="Acc Weekly",ROUND((-PMT(((1+D773/CP)^(CP/12))-1,(nper-A773+1)*12/52,J772))/4,2),ROUND(-PMT(((1+D773/CP)^(CP/periods_per_year))-1,nper-A773+1,J772),2)))))))</f>
        <v/>
      </c>
      <c r="G773" s="13" t="str">
        <f>IF(OR(A773="",A773&lt;$X$2),"",IF(J772&lt;=F773,0,IF(IF(AND(A773&gt;=$X$2,MOD(A773-$X$2,int)=0),$X$3,0)+F773&gt;=J772+E773,J772+E773-F773,IF(AND(A773&gt;=$X$2,MOD(A773-$X$2,int)=0),$X$3,0)+IF(IF(AND(A773&gt;=$X$2,MOD(A773-$X$2,int)=0),$X$3,0)+IF(MOD(A773-$X$6,periods_per_year)=0,$X$5,0)+F773&lt;J772+E773,IF(MOD(A773-$X$6,periods_per_year)=0,$X$5,0),J772+E773-IF(AND(A773&gt;=$X$2,MOD(A773-$X$2,int)=0),$X$3,0)-F773))))</f>
        <v/>
      </c>
      <c r="H773" s="14"/>
      <c r="I773" s="13" t="str">
        <f t="shared" si="92"/>
        <v/>
      </c>
      <c r="J773" s="13" t="str">
        <f t="shared" si="93"/>
        <v/>
      </c>
      <c r="M773" s="17" t="str">
        <f>IF(S772="","",IF(OR(M772&gt;=nper,ROUND(S772,2)&lt;=0),"",M772+1))</f>
        <v/>
      </c>
      <c r="N773" s="18" t="str">
        <f>IF(M773="","",IF(OR(periods_per_year=26,periods_per_year=52),IF(periods_per_year=26,IF(M773=1,fpdate,N772+14),IF(periods_per_year=52,IF(M773=1,fpdate,N772+7),"n/a")),IF(periods_per_year=24,DATE(YEAR(fpdate),MONTH(fpdate)+(M773-1)/2+IF(AND(DAY(fpdate)&gt;=15,MOD(M773,2)=0),1,0),IF(MOD(M773,2)=0,IF(DAY(fpdate)&gt;=15,DAY(fpdate)-14,DAY(fpdate)+14),DAY(fpdate))),IF(DAY(DATE(YEAR(fpdate),MONTH(fpdate)+M773-1,DAY(fpdate)))&lt;&gt;DAY(fpdate),DATE(YEAR(fpdate),MONTH(fpdate)+M773,0),DATE(YEAR(fpdate),MONTH(fpdate)+M773-1,DAY(fpdate))))))</f>
        <v/>
      </c>
      <c r="O773" s="19" t="str">
        <f>IF(M773="","",IF(variable,IF(M773&lt;MortgageCalculator!$I$18*periods_per_year,start_rate,IF(MortgageCalculator!$I$22&gt;=0,MIN(MortgageCalculator!$I$19,start_rate+MortgageCalculator!$I$22*ROUNDUP((M773-MortgageCalculator!$I$18*periods_per_year)/MortgageCalculator!$I$21,0)),MAX(MortgageCalculator!$I$20,start_rate+MortgageCalculator!$I$22*ROUNDUP((M773-MortgageCalculator!$I$18*periods_per_year)/MortgageCalculator!$I$21,0)))),start_rate))</f>
        <v/>
      </c>
      <c r="P773" s="20" t="str">
        <f>IF(M773="","",ROUND((((1+O773/CP)^(CP/periods_per_year))-1)*S772,2))</f>
        <v/>
      </c>
      <c r="Q773" s="20" t="str">
        <f>IF(M773="","",IF(M773=nper,S772+P773,MIN(S772+P773,IF(O773=O772,Q772,ROUND(-PMT(((1+O773/CP)^(CP/periods_per_year))-1,nper-M773+1,S772),2)))))</f>
        <v/>
      </c>
      <c r="R773" s="20" t="str">
        <f t="shared" si="94"/>
        <v/>
      </c>
      <c r="S773" s="20" t="str">
        <f t="shared" si="95"/>
        <v/>
      </c>
    </row>
    <row r="774" spans="1:19" x14ac:dyDescent="0.2">
      <c r="A774" s="10" t="str">
        <f t="shared" si="88"/>
        <v/>
      </c>
      <c r="B774" s="11" t="str">
        <f t="shared" si="89"/>
        <v/>
      </c>
      <c r="C774" s="15" t="str">
        <f t="shared" si="90"/>
        <v/>
      </c>
      <c r="D774" s="12" t="str">
        <f>IF(A774="","",IF(variable,IF(OR(A774=1,A774&lt;$I$18*periods_per_year),start_rate,MIN($I$19,IF(MOD(A774-1,$I$21)=0,MAX($I$20,D773+$I$22),D773))),start_rate))</f>
        <v/>
      </c>
      <c r="E774" s="13" t="str">
        <f t="shared" si="91"/>
        <v/>
      </c>
      <c r="F774" s="13" t="str">
        <f>IF(A774="","",IF(A774=nper,J773+E774,MIN(J773+E774,IF(D774=D773,F773,IF($E$8="Acc Bi-Weekly",ROUND((-PMT(((1+D774/CP)^(CP/12))-1,(nper-A774+1)*12/26,J773))/2,2),IF($E$8="Acc Weekly",ROUND((-PMT(((1+D774/CP)^(CP/12))-1,(nper-A774+1)*12/52,J773))/4,2),ROUND(-PMT(((1+D774/CP)^(CP/periods_per_year))-1,nper-A774+1,J773),2)))))))</f>
        <v/>
      </c>
      <c r="G774" s="13" t="str">
        <f>IF(OR(A774="",A774&lt;$X$2),"",IF(J773&lt;=F774,0,IF(IF(AND(A774&gt;=$X$2,MOD(A774-$X$2,int)=0),$X$3,0)+F774&gt;=J773+E774,J773+E774-F774,IF(AND(A774&gt;=$X$2,MOD(A774-$X$2,int)=0),$X$3,0)+IF(IF(AND(A774&gt;=$X$2,MOD(A774-$X$2,int)=0),$X$3,0)+IF(MOD(A774-$X$6,periods_per_year)=0,$X$5,0)+F774&lt;J773+E774,IF(MOD(A774-$X$6,periods_per_year)=0,$X$5,0),J773+E774-IF(AND(A774&gt;=$X$2,MOD(A774-$X$2,int)=0),$X$3,0)-F774))))</f>
        <v/>
      </c>
      <c r="H774" s="14"/>
      <c r="I774" s="13" t="str">
        <f t="shared" si="92"/>
        <v/>
      </c>
      <c r="J774" s="13" t="str">
        <f t="shared" si="93"/>
        <v/>
      </c>
      <c r="M774" s="17" t="str">
        <f>IF(S773="","",IF(OR(M773&gt;=nper,ROUND(S773,2)&lt;=0),"",M773+1))</f>
        <v/>
      </c>
      <c r="N774" s="18" t="str">
        <f>IF(M774="","",IF(OR(periods_per_year=26,periods_per_year=52),IF(periods_per_year=26,IF(M774=1,fpdate,N773+14),IF(periods_per_year=52,IF(M774=1,fpdate,N773+7),"n/a")),IF(periods_per_year=24,DATE(YEAR(fpdate),MONTH(fpdate)+(M774-1)/2+IF(AND(DAY(fpdate)&gt;=15,MOD(M774,2)=0),1,0),IF(MOD(M774,2)=0,IF(DAY(fpdate)&gt;=15,DAY(fpdate)-14,DAY(fpdate)+14),DAY(fpdate))),IF(DAY(DATE(YEAR(fpdate),MONTH(fpdate)+M774-1,DAY(fpdate)))&lt;&gt;DAY(fpdate),DATE(YEAR(fpdate),MONTH(fpdate)+M774,0),DATE(YEAR(fpdate),MONTH(fpdate)+M774-1,DAY(fpdate))))))</f>
        <v/>
      </c>
      <c r="O774" s="19" t="str">
        <f>IF(M774="","",IF(variable,IF(M774&lt;MortgageCalculator!$I$18*periods_per_year,start_rate,IF(MortgageCalculator!$I$22&gt;=0,MIN(MortgageCalculator!$I$19,start_rate+MortgageCalculator!$I$22*ROUNDUP((M774-MortgageCalculator!$I$18*periods_per_year)/MortgageCalculator!$I$21,0)),MAX(MortgageCalculator!$I$20,start_rate+MortgageCalculator!$I$22*ROUNDUP((M774-MortgageCalculator!$I$18*periods_per_year)/MortgageCalculator!$I$21,0)))),start_rate))</f>
        <v/>
      </c>
      <c r="P774" s="20" t="str">
        <f>IF(M774="","",ROUND((((1+O774/CP)^(CP/periods_per_year))-1)*S773,2))</f>
        <v/>
      </c>
      <c r="Q774" s="20" t="str">
        <f>IF(M774="","",IF(M774=nper,S773+P774,MIN(S773+P774,IF(O774=O773,Q773,ROUND(-PMT(((1+O774/CP)^(CP/periods_per_year))-1,nper-M774+1,S773),2)))))</f>
        <v/>
      </c>
      <c r="R774" s="20" t="str">
        <f t="shared" si="94"/>
        <v/>
      </c>
      <c r="S774" s="20" t="str">
        <f t="shared" si="95"/>
        <v/>
      </c>
    </row>
    <row r="775" spans="1:19" x14ac:dyDescent="0.2">
      <c r="A775" s="10" t="str">
        <f t="shared" si="88"/>
        <v/>
      </c>
      <c r="B775" s="11" t="str">
        <f t="shared" si="89"/>
        <v/>
      </c>
      <c r="C775" s="15" t="str">
        <f t="shared" si="90"/>
        <v/>
      </c>
      <c r="D775" s="12" t="str">
        <f>IF(A775="","",IF(variable,IF(OR(A775=1,A775&lt;$I$18*periods_per_year),start_rate,MIN($I$19,IF(MOD(A775-1,$I$21)=0,MAX($I$20,D774+$I$22),D774))),start_rate))</f>
        <v/>
      </c>
      <c r="E775" s="13" t="str">
        <f t="shared" si="91"/>
        <v/>
      </c>
      <c r="F775" s="13" t="str">
        <f>IF(A775="","",IF(A775=nper,J774+E775,MIN(J774+E775,IF(D775=D774,F774,IF($E$8="Acc Bi-Weekly",ROUND((-PMT(((1+D775/CP)^(CP/12))-1,(nper-A775+1)*12/26,J774))/2,2),IF($E$8="Acc Weekly",ROUND((-PMT(((1+D775/CP)^(CP/12))-1,(nper-A775+1)*12/52,J774))/4,2),ROUND(-PMT(((1+D775/CP)^(CP/periods_per_year))-1,nper-A775+1,J774),2)))))))</f>
        <v/>
      </c>
      <c r="G775" s="13" t="str">
        <f>IF(OR(A775="",A775&lt;$X$2),"",IF(J774&lt;=F775,0,IF(IF(AND(A775&gt;=$X$2,MOD(A775-$X$2,int)=0),$X$3,0)+F775&gt;=J774+E775,J774+E775-F775,IF(AND(A775&gt;=$X$2,MOD(A775-$X$2,int)=0),$X$3,0)+IF(IF(AND(A775&gt;=$X$2,MOD(A775-$X$2,int)=0),$X$3,0)+IF(MOD(A775-$X$6,periods_per_year)=0,$X$5,0)+F775&lt;J774+E775,IF(MOD(A775-$X$6,periods_per_year)=0,$X$5,0),J774+E775-IF(AND(A775&gt;=$X$2,MOD(A775-$X$2,int)=0),$X$3,0)-F775))))</f>
        <v/>
      </c>
      <c r="H775" s="14"/>
      <c r="I775" s="13" t="str">
        <f t="shared" si="92"/>
        <v/>
      </c>
      <c r="J775" s="13" t="str">
        <f t="shared" si="93"/>
        <v/>
      </c>
      <c r="M775" s="17" t="str">
        <f>IF(S774="","",IF(OR(M774&gt;=nper,ROUND(S774,2)&lt;=0),"",M774+1))</f>
        <v/>
      </c>
      <c r="N775" s="18" t="str">
        <f>IF(M775="","",IF(OR(periods_per_year=26,periods_per_year=52),IF(periods_per_year=26,IF(M775=1,fpdate,N774+14),IF(periods_per_year=52,IF(M775=1,fpdate,N774+7),"n/a")),IF(periods_per_year=24,DATE(YEAR(fpdate),MONTH(fpdate)+(M775-1)/2+IF(AND(DAY(fpdate)&gt;=15,MOD(M775,2)=0),1,0),IF(MOD(M775,2)=0,IF(DAY(fpdate)&gt;=15,DAY(fpdate)-14,DAY(fpdate)+14),DAY(fpdate))),IF(DAY(DATE(YEAR(fpdate),MONTH(fpdate)+M775-1,DAY(fpdate)))&lt;&gt;DAY(fpdate),DATE(YEAR(fpdate),MONTH(fpdate)+M775,0),DATE(YEAR(fpdate),MONTH(fpdate)+M775-1,DAY(fpdate))))))</f>
        <v/>
      </c>
      <c r="O775" s="19" t="str">
        <f>IF(M775="","",IF(variable,IF(M775&lt;MortgageCalculator!$I$18*periods_per_year,start_rate,IF(MortgageCalculator!$I$22&gt;=0,MIN(MortgageCalculator!$I$19,start_rate+MortgageCalculator!$I$22*ROUNDUP((M775-MortgageCalculator!$I$18*periods_per_year)/MortgageCalculator!$I$21,0)),MAX(MortgageCalculator!$I$20,start_rate+MortgageCalculator!$I$22*ROUNDUP((M775-MortgageCalculator!$I$18*periods_per_year)/MortgageCalculator!$I$21,0)))),start_rate))</f>
        <v/>
      </c>
      <c r="P775" s="20" t="str">
        <f>IF(M775="","",ROUND((((1+O775/CP)^(CP/periods_per_year))-1)*S774,2))</f>
        <v/>
      </c>
      <c r="Q775" s="20" t="str">
        <f>IF(M775="","",IF(M775=nper,S774+P775,MIN(S774+P775,IF(O775=O774,Q774,ROUND(-PMT(((1+O775/CP)^(CP/periods_per_year))-1,nper-M775+1,S774),2)))))</f>
        <v/>
      </c>
      <c r="R775" s="20" t="str">
        <f t="shared" si="94"/>
        <v/>
      </c>
      <c r="S775" s="20" t="str">
        <f t="shared" si="95"/>
        <v/>
      </c>
    </row>
    <row r="776" spans="1:19" x14ac:dyDescent="0.2">
      <c r="A776" s="10" t="str">
        <f t="shared" si="88"/>
        <v/>
      </c>
      <c r="B776" s="11" t="str">
        <f t="shared" si="89"/>
        <v/>
      </c>
      <c r="C776" s="15" t="str">
        <f t="shared" si="90"/>
        <v/>
      </c>
      <c r="D776" s="12" t="str">
        <f>IF(A776="","",IF(variable,IF(OR(A776=1,A776&lt;$I$18*periods_per_year),start_rate,MIN($I$19,IF(MOD(A776-1,$I$21)=0,MAX($I$20,D775+$I$22),D775))),start_rate))</f>
        <v/>
      </c>
      <c r="E776" s="13" t="str">
        <f t="shared" si="91"/>
        <v/>
      </c>
      <c r="F776" s="13" t="str">
        <f>IF(A776="","",IF(A776=nper,J775+E776,MIN(J775+E776,IF(D776=D775,F775,IF($E$8="Acc Bi-Weekly",ROUND((-PMT(((1+D776/CP)^(CP/12))-1,(nper-A776+1)*12/26,J775))/2,2),IF($E$8="Acc Weekly",ROUND((-PMT(((1+D776/CP)^(CP/12))-1,(nper-A776+1)*12/52,J775))/4,2),ROUND(-PMT(((1+D776/CP)^(CP/periods_per_year))-1,nper-A776+1,J775),2)))))))</f>
        <v/>
      </c>
      <c r="G776" s="13" t="str">
        <f>IF(OR(A776="",A776&lt;$X$2),"",IF(J775&lt;=F776,0,IF(IF(AND(A776&gt;=$X$2,MOD(A776-$X$2,int)=0),$X$3,0)+F776&gt;=J775+E776,J775+E776-F776,IF(AND(A776&gt;=$X$2,MOD(A776-$X$2,int)=0),$X$3,0)+IF(IF(AND(A776&gt;=$X$2,MOD(A776-$X$2,int)=0),$X$3,0)+IF(MOD(A776-$X$6,periods_per_year)=0,$X$5,0)+F776&lt;J775+E776,IF(MOD(A776-$X$6,periods_per_year)=0,$X$5,0),J775+E776-IF(AND(A776&gt;=$X$2,MOD(A776-$X$2,int)=0),$X$3,0)-F776))))</f>
        <v/>
      </c>
      <c r="H776" s="14"/>
      <c r="I776" s="13" t="str">
        <f t="shared" si="92"/>
        <v/>
      </c>
      <c r="J776" s="13" t="str">
        <f t="shared" si="93"/>
        <v/>
      </c>
      <c r="M776" s="17" t="str">
        <f>IF(S775="","",IF(OR(M775&gt;=nper,ROUND(S775,2)&lt;=0),"",M775+1))</f>
        <v/>
      </c>
      <c r="N776" s="18" t="str">
        <f>IF(M776="","",IF(OR(periods_per_year=26,periods_per_year=52),IF(periods_per_year=26,IF(M776=1,fpdate,N775+14),IF(periods_per_year=52,IF(M776=1,fpdate,N775+7),"n/a")),IF(periods_per_year=24,DATE(YEAR(fpdate),MONTH(fpdate)+(M776-1)/2+IF(AND(DAY(fpdate)&gt;=15,MOD(M776,2)=0),1,0),IF(MOD(M776,2)=0,IF(DAY(fpdate)&gt;=15,DAY(fpdate)-14,DAY(fpdate)+14),DAY(fpdate))),IF(DAY(DATE(YEAR(fpdate),MONTH(fpdate)+M776-1,DAY(fpdate)))&lt;&gt;DAY(fpdate),DATE(YEAR(fpdate),MONTH(fpdate)+M776,0),DATE(YEAR(fpdate),MONTH(fpdate)+M776-1,DAY(fpdate))))))</f>
        <v/>
      </c>
      <c r="O776" s="19" t="str">
        <f>IF(M776="","",IF(variable,IF(M776&lt;MortgageCalculator!$I$18*periods_per_year,start_rate,IF(MortgageCalculator!$I$22&gt;=0,MIN(MortgageCalculator!$I$19,start_rate+MortgageCalculator!$I$22*ROUNDUP((M776-MortgageCalculator!$I$18*periods_per_year)/MortgageCalculator!$I$21,0)),MAX(MortgageCalculator!$I$20,start_rate+MortgageCalculator!$I$22*ROUNDUP((M776-MortgageCalculator!$I$18*periods_per_year)/MortgageCalculator!$I$21,0)))),start_rate))</f>
        <v/>
      </c>
      <c r="P776" s="20" t="str">
        <f>IF(M776="","",ROUND((((1+O776/CP)^(CP/periods_per_year))-1)*S775,2))</f>
        <v/>
      </c>
      <c r="Q776" s="20" t="str">
        <f>IF(M776="","",IF(M776=nper,S775+P776,MIN(S775+P776,IF(O776=O775,Q775,ROUND(-PMT(((1+O776/CP)^(CP/periods_per_year))-1,nper-M776+1,S775),2)))))</f>
        <v/>
      </c>
      <c r="R776" s="20" t="str">
        <f t="shared" si="94"/>
        <v/>
      </c>
      <c r="S776" s="20" t="str">
        <f t="shared" si="95"/>
        <v/>
      </c>
    </row>
    <row r="777" spans="1:19" x14ac:dyDescent="0.2">
      <c r="A777" s="10" t="str">
        <f t="shared" si="88"/>
        <v/>
      </c>
      <c r="B777" s="11" t="str">
        <f t="shared" si="89"/>
        <v/>
      </c>
      <c r="C777" s="15" t="str">
        <f t="shared" si="90"/>
        <v/>
      </c>
      <c r="D777" s="12" t="str">
        <f>IF(A777="","",IF(variable,IF(OR(A777=1,A777&lt;$I$18*periods_per_year),start_rate,MIN($I$19,IF(MOD(A777-1,$I$21)=0,MAX($I$20,D776+$I$22),D776))),start_rate))</f>
        <v/>
      </c>
      <c r="E777" s="13" t="str">
        <f t="shared" si="91"/>
        <v/>
      </c>
      <c r="F777" s="13" t="str">
        <f>IF(A777="","",IF(A777=nper,J776+E777,MIN(J776+E777,IF(D777=D776,F776,IF($E$8="Acc Bi-Weekly",ROUND((-PMT(((1+D777/CP)^(CP/12))-1,(nper-A777+1)*12/26,J776))/2,2),IF($E$8="Acc Weekly",ROUND((-PMT(((1+D777/CP)^(CP/12))-1,(nper-A777+1)*12/52,J776))/4,2),ROUND(-PMT(((1+D777/CP)^(CP/periods_per_year))-1,nper-A777+1,J776),2)))))))</f>
        <v/>
      </c>
      <c r="G777" s="13" t="str">
        <f>IF(OR(A777="",A777&lt;$X$2),"",IF(J776&lt;=F777,0,IF(IF(AND(A777&gt;=$X$2,MOD(A777-$X$2,int)=0),$X$3,0)+F777&gt;=J776+E777,J776+E777-F777,IF(AND(A777&gt;=$X$2,MOD(A777-$X$2,int)=0),$X$3,0)+IF(IF(AND(A777&gt;=$X$2,MOD(A777-$X$2,int)=0),$X$3,0)+IF(MOD(A777-$X$6,periods_per_year)=0,$X$5,0)+F777&lt;J776+E777,IF(MOD(A777-$X$6,periods_per_year)=0,$X$5,0),J776+E777-IF(AND(A777&gt;=$X$2,MOD(A777-$X$2,int)=0),$X$3,0)-F777))))</f>
        <v/>
      </c>
      <c r="H777" s="14"/>
      <c r="I777" s="13" t="str">
        <f t="shared" si="92"/>
        <v/>
      </c>
      <c r="J777" s="13" t="str">
        <f t="shared" si="93"/>
        <v/>
      </c>
      <c r="M777" s="17" t="str">
        <f>IF(S776="","",IF(OR(M776&gt;=nper,ROUND(S776,2)&lt;=0),"",M776+1))</f>
        <v/>
      </c>
      <c r="N777" s="18" t="str">
        <f>IF(M777="","",IF(OR(periods_per_year=26,periods_per_year=52),IF(periods_per_year=26,IF(M777=1,fpdate,N776+14),IF(periods_per_year=52,IF(M777=1,fpdate,N776+7),"n/a")),IF(periods_per_year=24,DATE(YEAR(fpdate),MONTH(fpdate)+(M777-1)/2+IF(AND(DAY(fpdate)&gt;=15,MOD(M777,2)=0),1,0),IF(MOD(M777,2)=0,IF(DAY(fpdate)&gt;=15,DAY(fpdate)-14,DAY(fpdate)+14),DAY(fpdate))),IF(DAY(DATE(YEAR(fpdate),MONTH(fpdate)+M777-1,DAY(fpdate)))&lt;&gt;DAY(fpdate),DATE(YEAR(fpdate),MONTH(fpdate)+M777,0),DATE(YEAR(fpdate),MONTH(fpdate)+M777-1,DAY(fpdate))))))</f>
        <v/>
      </c>
      <c r="O777" s="19" t="str">
        <f>IF(M777="","",IF(variable,IF(M777&lt;MortgageCalculator!$I$18*periods_per_year,start_rate,IF(MortgageCalculator!$I$22&gt;=0,MIN(MortgageCalculator!$I$19,start_rate+MortgageCalculator!$I$22*ROUNDUP((M777-MortgageCalculator!$I$18*periods_per_year)/MortgageCalculator!$I$21,0)),MAX(MortgageCalculator!$I$20,start_rate+MortgageCalculator!$I$22*ROUNDUP((M777-MortgageCalculator!$I$18*periods_per_year)/MortgageCalculator!$I$21,0)))),start_rate))</f>
        <v/>
      </c>
      <c r="P777" s="20" t="str">
        <f>IF(M777="","",ROUND((((1+O777/CP)^(CP/periods_per_year))-1)*S776,2))</f>
        <v/>
      </c>
      <c r="Q777" s="20" t="str">
        <f>IF(M777="","",IF(M777=nper,S776+P777,MIN(S776+P777,IF(O777=O776,Q776,ROUND(-PMT(((1+O777/CP)^(CP/periods_per_year))-1,nper-M777+1,S776),2)))))</f>
        <v/>
      </c>
      <c r="R777" s="20" t="str">
        <f t="shared" si="94"/>
        <v/>
      </c>
      <c r="S777" s="20" t="str">
        <f t="shared" si="95"/>
        <v/>
      </c>
    </row>
    <row r="778" spans="1:19" x14ac:dyDescent="0.2">
      <c r="A778" s="10" t="str">
        <f t="shared" si="88"/>
        <v/>
      </c>
      <c r="B778" s="11" t="str">
        <f t="shared" si="89"/>
        <v/>
      </c>
      <c r="C778" s="15" t="str">
        <f t="shared" si="90"/>
        <v/>
      </c>
      <c r="D778" s="12" t="str">
        <f>IF(A778="","",IF(variable,IF(OR(A778=1,A778&lt;$I$18*periods_per_year),start_rate,MIN($I$19,IF(MOD(A778-1,$I$21)=0,MAX($I$20,D777+$I$22),D777))),start_rate))</f>
        <v/>
      </c>
      <c r="E778" s="13" t="str">
        <f t="shared" si="91"/>
        <v/>
      </c>
      <c r="F778" s="13" t="str">
        <f>IF(A778="","",IF(A778=nper,J777+E778,MIN(J777+E778,IF(D778=D777,F777,IF($E$8="Acc Bi-Weekly",ROUND((-PMT(((1+D778/CP)^(CP/12))-1,(nper-A778+1)*12/26,J777))/2,2),IF($E$8="Acc Weekly",ROUND((-PMT(((1+D778/CP)^(CP/12))-1,(nper-A778+1)*12/52,J777))/4,2),ROUND(-PMT(((1+D778/CP)^(CP/periods_per_year))-1,nper-A778+1,J777),2)))))))</f>
        <v/>
      </c>
      <c r="G778" s="13" t="str">
        <f>IF(OR(A778="",A778&lt;$X$2),"",IF(J777&lt;=F778,0,IF(IF(AND(A778&gt;=$X$2,MOD(A778-$X$2,int)=0),$X$3,0)+F778&gt;=J777+E778,J777+E778-F778,IF(AND(A778&gt;=$X$2,MOD(A778-$X$2,int)=0),$X$3,0)+IF(IF(AND(A778&gt;=$X$2,MOD(A778-$X$2,int)=0),$X$3,0)+IF(MOD(A778-$X$6,periods_per_year)=0,$X$5,0)+F778&lt;J777+E778,IF(MOD(A778-$X$6,periods_per_year)=0,$X$5,0),J777+E778-IF(AND(A778&gt;=$X$2,MOD(A778-$X$2,int)=0),$X$3,0)-F778))))</f>
        <v/>
      </c>
      <c r="H778" s="14"/>
      <c r="I778" s="13" t="str">
        <f t="shared" si="92"/>
        <v/>
      </c>
      <c r="J778" s="13" t="str">
        <f t="shared" si="93"/>
        <v/>
      </c>
      <c r="M778" s="17" t="str">
        <f>IF(S777="","",IF(OR(M777&gt;=nper,ROUND(S777,2)&lt;=0),"",M777+1))</f>
        <v/>
      </c>
      <c r="N778" s="18" t="str">
        <f>IF(M778="","",IF(OR(periods_per_year=26,periods_per_year=52),IF(periods_per_year=26,IF(M778=1,fpdate,N777+14),IF(periods_per_year=52,IF(M778=1,fpdate,N777+7),"n/a")),IF(periods_per_year=24,DATE(YEAR(fpdate),MONTH(fpdate)+(M778-1)/2+IF(AND(DAY(fpdate)&gt;=15,MOD(M778,2)=0),1,0),IF(MOD(M778,2)=0,IF(DAY(fpdate)&gt;=15,DAY(fpdate)-14,DAY(fpdate)+14),DAY(fpdate))),IF(DAY(DATE(YEAR(fpdate),MONTH(fpdate)+M778-1,DAY(fpdate)))&lt;&gt;DAY(fpdate),DATE(YEAR(fpdate),MONTH(fpdate)+M778,0),DATE(YEAR(fpdate),MONTH(fpdate)+M778-1,DAY(fpdate))))))</f>
        <v/>
      </c>
      <c r="O778" s="19" t="str">
        <f>IF(M778="","",IF(variable,IF(M778&lt;MortgageCalculator!$I$18*periods_per_year,start_rate,IF(MortgageCalculator!$I$22&gt;=0,MIN(MortgageCalculator!$I$19,start_rate+MortgageCalculator!$I$22*ROUNDUP((M778-MortgageCalculator!$I$18*periods_per_year)/MortgageCalculator!$I$21,0)),MAX(MortgageCalculator!$I$20,start_rate+MortgageCalculator!$I$22*ROUNDUP((M778-MortgageCalculator!$I$18*periods_per_year)/MortgageCalculator!$I$21,0)))),start_rate))</f>
        <v/>
      </c>
      <c r="P778" s="20" t="str">
        <f>IF(M778="","",ROUND((((1+O778/CP)^(CP/periods_per_year))-1)*S777,2))</f>
        <v/>
      </c>
      <c r="Q778" s="20" t="str">
        <f>IF(M778="","",IF(M778=nper,S777+P778,MIN(S777+P778,IF(O778=O777,Q777,ROUND(-PMT(((1+O778/CP)^(CP/periods_per_year))-1,nper-M778+1,S777),2)))))</f>
        <v/>
      </c>
      <c r="R778" s="20" t="str">
        <f t="shared" si="94"/>
        <v/>
      </c>
      <c r="S778" s="20" t="str">
        <f t="shared" si="95"/>
        <v/>
      </c>
    </row>
    <row r="779" spans="1:19" x14ac:dyDescent="0.2">
      <c r="A779" s="10" t="str">
        <f t="shared" si="88"/>
        <v/>
      </c>
      <c r="B779" s="11" t="str">
        <f t="shared" si="89"/>
        <v/>
      </c>
      <c r="C779" s="15" t="str">
        <f t="shared" si="90"/>
        <v/>
      </c>
      <c r="D779" s="12" t="str">
        <f>IF(A779="","",IF(variable,IF(OR(A779=1,A779&lt;$I$18*periods_per_year),start_rate,MIN($I$19,IF(MOD(A779-1,$I$21)=0,MAX($I$20,D778+$I$22),D778))),start_rate))</f>
        <v/>
      </c>
      <c r="E779" s="13" t="str">
        <f t="shared" si="91"/>
        <v/>
      </c>
      <c r="F779" s="13" t="str">
        <f>IF(A779="","",IF(A779=nper,J778+E779,MIN(J778+E779,IF(D779=D778,F778,IF($E$8="Acc Bi-Weekly",ROUND((-PMT(((1+D779/CP)^(CP/12))-1,(nper-A779+1)*12/26,J778))/2,2),IF($E$8="Acc Weekly",ROUND((-PMT(((1+D779/CP)^(CP/12))-1,(nper-A779+1)*12/52,J778))/4,2),ROUND(-PMT(((1+D779/CP)^(CP/periods_per_year))-1,nper-A779+1,J778),2)))))))</f>
        <v/>
      </c>
      <c r="G779" s="13" t="str">
        <f>IF(OR(A779="",A779&lt;$X$2),"",IF(J778&lt;=F779,0,IF(IF(AND(A779&gt;=$X$2,MOD(A779-$X$2,int)=0),$X$3,0)+F779&gt;=J778+E779,J778+E779-F779,IF(AND(A779&gt;=$X$2,MOD(A779-$X$2,int)=0),$X$3,0)+IF(IF(AND(A779&gt;=$X$2,MOD(A779-$X$2,int)=0),$X$3,0)+IF(MOD(A779-$X$6,periods_per_year)=0,$X$5,0)+F779&lt;J778+E779,IF(MOD(A779-$X$6,periods_per_year)=0,$X$5,0),J778+E779-IF(AND(A779&gt;=$X$2,MOD(A779-$X$2,int)=0),$X$3,0)-F779))))</f>
        <v/>
      </c>
      <c r="H779" s="14"/>
      <c r="I779" s="13" t="str">
        <f t="shared" si="92"/>
        <v/>
      </c>
      <c r="J779" s="13" t="str">
        <f t="shared" si="93"/>
        <v/>
      </c>
      <c r="M779" s="17" t="str">
        <f>IF(S778="","",IF(OR(M778&gt;=nper,ROUND(S778,2)&lt;=0),"",M778+1))</f>
        <v/>
      </c>
      <c r="N779" s="18" t="str">
        <f>IF(M779="","",IF(OR(periods_per_year=26,periods_per_year=52),IF(periods_per_year=26,IF(M779=1,fpdate,N778+14),IF(periods_per_year=52,IF(M779=1,fpdate,N778+7),"n/a")),IF(periods_per_year=24,DATE(YEAR(fpdate),MONTH(fpdate)+(M779-1)/2+IF(AND(DAY(fpdate)&gt;=15,MOD(M779,2)=0),1,0),IF(MOD(M779,2)=0,IF(DAY(fpdate)&gt;=15,DAY(fpdate)-14,DAY(fpdate)+14),DAY(fpdate))),IF(DAY(DATE(YEAR(fpdate),MONTH(fpdate)+M779-1,DAY(fpdate)))&lt;&gt;DAY(fpdate),DATE(YEAR(fpdate),MONTH(fpdate)+M779,0),DATE(YEAR(fpdate),MONTH(fpdate)+M779-1,DAY(fpdate))))))</f>
        <v/>
      </c>
      <c r="O779" s="19" t="str">
        <f>IF(M779="","",IF(variable,IF(M779&lt;MortgageCalculator!$I$18*periods_per_year,start_rate,IF(MortgageCalculator!$I$22&gt;=0,MIN(MortgageCalculator!$I$19,start_rate+MortgageCalculator!$I$22*ROUNDUP((M779-MortgageCalculator!$I$18*periods_per_year)/MortgageCalculator!$I$21,0)),MAX(MortgageCalculator!$I$20,start_rate+MortgageCalculator!$I$22*ROUNDUP((M779-MortgageCalculator!$I$18*periods_per_year)/MortgageCalculator!$I$21,0)))),start_rate))</f>
        <v/>
      </c>
      <c r="P779" s="20" t="str">
        <f>IF(M779="","",ROUND((((1+O779/CP)^(CP/periods_per_year))-1)*S778,2))</f>
        <v/>
      </c>
      <c r="Q779" s="20" t="str">
        <f>IF(M779="","",IF(M779=nper,S778+P779,MIN(S778+P779,IF(O779=O778,Q778,ROUND(-PMT(((1+O779/CP)^(CP/periods_per_year))-1,nper-M779+1,S778),2)))))</f>
        <v/>
      </c>
      <c r="R779" s="20" t="str">
        <f t="shared" si="94"/>
        <v/>
      </c>
      <c r="S779" s="20" t="str">
        <f t="shared" si="95"/>
        <v/>
      </c>
    </row>
    <row r="780" spans="1:19" x14ac:dyDescent="0.2">
      <c r="A780" s="10" t="str">
        <f t="shared" si="88"/>
        <v/>
      </c>
      <c r="B780" s="11" t="str">
        <f t="shared" si="89"/>
        <v/>
      </c>
      <c r="C780" s="15" t="str">
        <f t="shared" si="90"/>
        <v/>
      </c>
      <c r="D780" s="12" t="str">
        <f>IF(A780="","",IF(variable,IF(OR(A780=1,A780&lt;$I$18*periods_per_year),start_rate,MIN($I$19,IF(MOD(A780-1,$I$21)=0,MAX($I$20,D779+$I$22),D779))),start_rate))</f>
        <v/>
      </c>
      <c r="E780" s="13" t="str">
        <f t="shared" si="91"/>
        <v/>
      </c>
      <c r="F780" s="13" t="str">
        <f>IF(A780="","",IF(A780=nper,J779+E780,MIN(J779+E780,IF(D780=D779,F779,IF($E$8="Acc Bi-Weekly",ROUND((-PMT(((1+D780/CP)^(CP/12))-1,(nper-A780+1)*12/26,J779))/2,2),IF($E$8="Acc Weekly",ROUND((-PMT(((1+D780/CP)^(CP/12))-1,(nper-A780+1)*12/52,J779))/4,2),ROUND(-PMT(((1+D780/CP)^(CP/periods_per_year))-1,nper-A780+1,J779),2)))))))</f>
        <v/>
      </c>
      <c r="G780" s="13" t="str">
        <f>IF(OR(A780="",A780&lt;$X$2),"",IF(J779&lt;=F780,0,IF(IF(AND(A780&gt;=$X$2,MOD(A780-$X$2,int)=0),$X$3,0)+F780&gt;=J779+E780,J779+E780-F780,IF(AND(A780&gt;=$X$2,MOD(A780-$X$2,int)=0),$X$3,0)+IF(IF(AND(A780&gt;=$X$2,MOD(A780-$X$2,int)=0),$X$3,0)+IF(MOD(A780-$X$6,periods_per_year)=0,$X$5,0)+F780&lt;J779+E780,IF(MOD(A780-$X$6,periods_per_year)=0,$X$5,0),J779+E780-IF(AND(A780&gt;=$X$2,MOD(A780-$X$2,int)=0),$X$3,0)-F780))))</f>
        <v/>
      </c>
      <c r="H780" s="14"/>
      <c r="I780" s="13" t="str">
        <f t="shared" si="92"/>
        <v/>
      </c>
      <c r="J780" s="13" t="str">
        <f t="shared" si="93"/>
        <v/>
      </c>
      <c r="M780" s="17" t="str">
        <f>IF(S779="","",IF(OR(M779&gt;=nper,ROUND(S779,2)&lt;=0),"",M779+1))</f>
        <v/>
      </c>
      <c r="N780" s="18" t="str">
        <f>IF(M780="","",IF(OR(periods_per_year=26,periods_per_year=52),IF(periods_per_year=26,IF(M780=1,fpdate,N779+14),IF(periods_per_year=52,IF(M780=1,fpdate,N779+7),"n/a")),IF(periods_per_year=24,DATE(YEAR(fpdate),MONTH(fpdate)+(M780-1)/2+IF(AND(DAY(fpdate)&gt;=15,MOD(M780,2)=0),1,0),IF(MOD(M780,2)=0,IF(DAY(fpdate)&gt;=15,DAY(fpdate)-14,DAY(fpdate)+14),DAY(fpdate))),IF(DAY(DATE(YEAR(fpdate),MONTH(fpdate)+M780-1,DAY(fpdate)))&lt;&gt;DAY(fpdate),DATE(YEAR(fpdate),MONTH(fpdate)+M780,0),DATE(YEAR(fpdate),MONTH(fpdate)+M780-1,DAY(fpdate))))))</f>
        <v/>
      </c>
      <c r="O780" s="19" t="str">
        <f>IF(M780="","",IF(variable,IF(M780&lt;MortgageCalculator!$I$18*periods_per_year,start_rate,IF(MortgageCalculator!$I$22&gt;=0,MIN(MortgageCalculator!$I$19,start_rate+MortgageCalculator!$I$22*ROUNDUP((M780-MortgageCalculator!$I$18*periods_per_year)/MortgageCalculator!$I$21,0)),MAX(MortgageCalculator!$I$20,start_rate+MortgageCalculator!$I$22*ROUNDUP((M780-MortgageCalculator!$I$18*periods_per_year)/MortgageCalculator!$I$21,0)))),start_rate))</f>
        <v/>
      </c>
      <c r="P780" s="20" t="str">
        <f>IF(M780="","",ROUND((((1+O780/CP)^(CP/periods_per_year))-1)*S779,2))</f>
        <v/>
      </c>
      <c r="Q780" s="20" t="str">
        <f>IF(M780="","",IF(M780=nper,S779+P780,MIN(S779+P780,IF(O780=O779,Q779,ROUND(-PMT(((1+O780/CP)^(CP/periods_per_year))-1,nper-M780+1,S779),2)))))</f>
        <v/>
      </c>
      <c r="R780" s="20" t="str">
        <f t="shared" si="94"/>
        <v/>
      </c>
      <c r="S780" s="20" t="str">
        <f t="shared" si="95"/>
        <v/>
      </c>
    </row>
    <row r="781" spans="1:19" x14ac:dyDescent="0.2">
      <c r="A781" s="10" t="str">
        <f t="shared" si="88"/>
        <v/>
      </c>
      <c r="B781" s="11" t="str">
        <f t="shared" si="89"/>
        <v/>
      </c>
      <c r="C781" s="15" t="str">
        <f t="shared" si="90"/>
        <v/>
      </c>
      <c r="D781" s="12" t="str">
        <f>IF(A781="","",IF(variable,IF(OR(A781=1,A781&lt;$I$18*periods_per_year),start_rate,MIN($I$19,IF(MOD(A781-1,$I$21)=0,MAX($I$20,D780+$I$22),D780))),start_rate))</f>
        <v/>
      </c>
      <c r="E781" s="13" t="str">
        <f t="shared" si="91"/>
        <v/>
      </c>
      <c r="F781" s="13" t="str">
        <f>IF(A781="","",IF(A781=nper,J780+E781,MIN(J780+E781,IF(D781=D780,F780,IF($E$8="Acc Bi-Weekly",ROUND((-PMT(((1+D781/CP)^(CP/12))-1,(nper-A781+1)*12/26,J780))/2,2),IF($E$8="Acc Weekly",ROUND((-PMT(((1+D781/CP)^(CP/12))-1,(nper-A781+1)*12/52,J780))/4,2),ROUND(-PMT(((1+D781/CP)^(CP/periods_per_year))-1,nper-A781+1,J780),2)))))))</f>
        <v/>
      </c>
      <c r="G781" s="13" t="str">
        <f>IF(OR(A781="",A781&lt;$X$2),"",IF(J780&lt;=F781,0,IF(IF(AND(A781&gt;=$X$2,MOD(A781-$X$2,int)=0),$X$3,0)+F781&gt;=J780+E781,J780+E781-F781,IF(AND(A781&gt;=$X$2,MOD(A781-$X$2,int)=0),$X$3,0)+IF(IF(AND(A781&gt;=$X$2,MOD(A781-$X$2,int)=0),$X$3,0)+IF(MOD(A781-$X$6,periods_per_year)=0,$X$5,0)+F781&lt;J780+E781,IF(MOD(A781-$X$6,periods_per_year)=0,$X$5,0),J780+E781-IF(AND(A781&gt;=$X$2,MOD(A781-$X$2,int)=0),$X$3,0)-F781))))</f>
        <v/>
      </c>
      <c r="H781" s="14"/>
      <c r="I781" s="13" t="str">
        <f t="shared" si="92"/>
        <v/>
      </c>
      <c r="J781" s="13" t="str">
        <f t="shared" si="93"/>
        <v/>
      </c>
      <c r="M781" s="17" t="str">
        <f>IF(S780="","",IF(OR(M780&gt;=nper,ROUND(S780,2)&lt;=0),"",M780+1))</f>
        <v/>
      </c>
      <c r="N781" s="18" t="str">
        <f>IF(M781="","",IF(OR(periods_per_year=26,periods_per_year=52),IF(periods_per_year=26,IF(M781=1,fpdate,N780+14),IF(periods_per_year=52,IF(M781=1,fpdate,N780+7),"n/a")),IF(periods_per_year=24,DATE(YEAR(fpdate),MONTH(fpdate)+(M781-1)/2+IF(AND(DAY(fpdate)&gt;=15,MOD(M781,2)=0),1,0),IF(MOD(M781,2)=0,IF(DAY(fpdate)&gt;=15,DAY(fpdate)-14,DAY(fpdate)+14),DAY(fpdate))),IF(DAY(DATE(YEAR(fpdate),MONTH(fpdate)+M781-1,DAY(fpdate)))&lt;&gt;DAY(fpdate),DATE(YEAR(fpdate),MONTH(fpdate)+M781,0),DATE(YEAR(fpdate),MONTH(fpdate)+M781-1,DAY(fpdate))))))</f>
        <v/>
      </c>
      <c r="O781" s="19" t="str">
        <f>IF(M781="","",IF(variable,IF(M781&lt;MortgageCalculator!$I$18*periods_per_year,start_rate,IF(MortgageCalculator!$I$22&gt;=0,MIN(MortgageCalculator!$I$19,start_rate+MortgageCalculator!$I$22*ROUNDUP((M781-MortgageCalculator!$I$18*periods_per_year)/MortgageCalculator!$I$21,0)),MAX(MortgageCalculator!$I$20,start_rate+MortgageCalculator!$I$22*ROUNDUP((M781-MortgageCalculator!$I$18*periods_per_year)/MortgageCalculator!$I$21,0)))),start_rate))</f>
        <v/>
      </c>
      <c r="P781" s="20" t="str">
        <f>IF(M781="","",ROUND((((1+O781/CP)^(CP/periods_per_year))-1)*S780,2))</f>
        <v/>
      </c>
      <c r="Q781" s="20" t="str">
        <f>IF(M781="","",IF(M781=nper,S780+P781,MIN(S780+P781,IF(O781=O780,Q780,ROUND(-PMT(((1+O781/CP)^(CP/periods_per_year))-1,nper-M781+1,S780),2)))))</f>
        <v/>
      </c>
      <c r="R781" s="20" t="str">
        <f t="shared" si="94"/>
        <v/>
      </c>
      <c r="S781" s="20" t="str">
        <f t="shared" si="95"/>
        <v/>
      </c>
    </row>
    <row r="782" spans="1:19" x14ac:dyDescent="0.2">
      <c r="A782" s="10" t="str">
        <f t="shared" si="88"/>
        <v/>
      </c>
      <c r="B782" s="11" t="str">
        <f t="shared" si="89"/>
        <v/>
      </c>
      <c r="C782" s="15" t="str">
        <f t="shared" si="90"/>
        <v/>
      </c>
      <c r="D782" s="12" t="str">
        <f>IF(A782="","",IF(variable,IF(OR(A782=1,A782&lt;$I$18*periods_per_year),start_rate,MIN($I$19,IF(MOD(A782-1,$I$21)=0,MAX($I$20,D781+$I$22),D781))),start_rate))</f>
        <v/>
      </c>
      <c r="E782" s="13" t="str">
        <f t="shared" si="91"/>
        <v/>
      </c>
      <c r="F782" s="13" t="str">
        <f>IF(A782="","",IF(A782=nper,J781+E782,MIN(J781+E782,IF(D782=D781,F781,IF($E$8="Acc Bi-Weekly",ROUND((-PMT(((1+D782/CP)^(CP/12))-1,(nper-A782+1)*12/26,J781))/2,2),IF($E$8="Acc Weekly",ROUND((-PMT(((1+D782/CP)^(CP/12))-1,(nper-A782+1)*12/52,J781))/4,2),ROUND(-PMT(((1+D782/CP)^(CP/periods_per_year))-1,nper-A782+1,J781),2)))))))</f>
        <v/>
      </c>
      <c r="G782" s="13" t="str">
        <f>IF(OR(A782="",A782&lt;$X$2),"",IF(J781&lt;=F782,0,IF(IF(AND(A782&gt;=$X$2,MOD(A782-$X$2,int)=0),$X$3,0)+F782&gt;=J781+E782,J781+E782-F782,IF(AND(A782&gt;=$X$2,MOD(A782-$X$2,int)=0),$X$3,0)+IF(IF(AND(A782&gt;=$X$2,MOD(A782-$X$2,int)=0),$X$3,0)+IF(MOD(A782-$X$6,periods_per_year)=0,$X$5,0)+F782&lt;J781+E782,IF(MOD(A782-$X$6,periods_per_year)=0,$X$5,0),J781+E782-IF(AND(A782&gt;=$X$2,MOD(A782-$X$2,int)=0),$X$3,0)-F782))))</f>
        <v/>
      </c>
      <c r="H782" s="14"/>
      <c r="I782" s="13" t="str">
        <f t="shared" si="92"/>
        <v/>
      </c>
      <c r="J782" s="13" t="str">
        <f t="shared" si="93"/>
        <v/>
      </c>
      <c r="M782" s="17" t="str">
        <f>IF(S781="","",IF(OR(M781&gt;=nper,ROUND(S781,2)&lt;=0),"",M781+1))</f>
        <v/>
      </c>
      <c r="N782" s="18" t="str">
        <f>IF(M782="","",IF(OR(periods_per_year=26,periods_per_year=52),IF(periods_per_year=26,IF(M782=1,fpdate,N781+14),IF(periods_per_year=52,IF(M782=1,fpdate,N781+7),"n/a")),IF(periods_per_year=24,DATE(YEAR(fpdate),MONTH(fpdate)+(M782-1)/2+IF(AND(DAY(fpdate)&gt;=15,MOD(M782,2)=0),1,0),IF(MOD(M782,2)=0,IF(DAY(fpdate)&gt;=15,DAY(fpdate)-14,DAY(fpdate)+14),DAY(fpdate))),IF(DAY(DATE(YEAR(fpdate),MONTH(fpdate)+M782-1,DAY(fpdate)))&lt;&gt;DAY(fpdate),DATE(YEAR(fpdate),MONTH(fpdate)+M782,0),DATE(YEAR(fpdate),MONTH(fpdate)+M782-1,DAY(fpdate))))))</f>
        <v/>
      </c>
      <c r="O782" s="19" t="str">
        <f>IF(M782="","",IF(variable,IF(M782&lt;MortgageCalculator!$I$18*periods_per_year,start_rate,IF(MortgageCalculator!$I$22&gt;=0,MIN(MortgageCalculator!$I$19,start_rate+MortgageCalculator!$I$22*ROUNDUP((M782-MortgageCalculator!$I$18*periods_per_year)/MortgageCalculator!$I$21,0)),MAX(MortgageCalculator!$I$20,start_rate+MortgageCalculator!$I$22*ROUNDUP((M782-MortgageCalculator!$I$18*periods_per_year)/MortgageCalculator!$I$21,0)))),start_rate))</f>
        <v/>
      </c>
      <c r="P782" s="20" t="str">
        <f>IF(M782="","",ROUND((((1+O782/CP)^(CP/periods_per_year))-1)*S781,2))</f>
        <v/>
      </c>
      <c r="Q782" s="20" t="str">
        <f>IF(M782="","",IF(M782=nper,S781+P782,MIN(S781+P782,IF(O782=O781,Q781,ROUND(-PMT(((1+O782/CP)^(CP/periods_per_year))-1,nper-M782+1,S781),2)))))</f>
        <v/>
      </c>
      <c r="R782" s="20" t="str">
        <f t="shared" si="94"/>
        <v/>
      </c>
      <c r="S782" s="20" t="str">
        <f t="shared" si="95"/>
        <v/>
      </c>
    </row>
    <row r="783" spans="1:19" x14ac:dyDescent="0.2">
      <c r="A783" s="10" t="str">
        <f t="shared" si="88"/>
        <v/>
      </c>
      <c r="B783" s="11" t="str">
        <f t="shared" si="89"/>
        <v/>
      </c>
      <c r="C783" s="15" t="str">
        <f t="shared" si="90"/>
        <v/>
      </c>
      <c r="D783" s="12" t="str">
        <f>IF(A783="","",IF(variable,IF(OR(A783=1,A783&lt;$I$18*periods_per_year),start_rate,MIN($I$19,IF(MOD(A783-1,$I$21)=0,MAX($I$20,D782+$I$22),D782))),start_rate))</f>
        <v/>
      </c>
      <c r="E783" s="13" t="str">
        <f t="shared" si="91"/>
        <v/>
      </c>
      <c r="F783" s="13" t="str">
        <f>IF(A783="","",IF(A783=nper,J782+E783,MIN(J782+E783,IF(D783=D782,F782,IF($E$8="Acc Bi-Weekly",ROUND((-PMT(((1+D783/CP)^(CP/12))-1,(nper-A783+1)*12/26,J782))/2,2),IF($E$8="Acc Weekly",ROUND((-PMT(((1+D783/CP)^(CP/12))-1,(nper-A783+1)*12/52,J782))/4,2),ROUND(-PMT(((1+D783/CP)^(CP/periods_per_year))-1,nper-A783+1,J782),2)))))))</f>
        <v/>
      </c>
      <c r="G783" s="13" t="str">
        <f>IF(OR(A783="",A783&lt;$X$2),"",IF(J782&lt;=F783,0,IF(IF(AND(A783&gt;=$X$2,MOD(A783-$X$2,int)=0),$X$3,0)+F783&gt;=J782+E783,J782+E783-F783,IF(AND(A783&gt;=$X$2,MOD(A783-$X$2,int)=0),$X$3,0)+IF(IF(AND(A783&gt;=$X$2,MOD(A783-$X$2,int)=0),$X$3,0)+IF(MOD(A783-$X$6,periods_per_year)=0,$X$5,0)+F783&lt;J782+E783,IF(MOD(A783-$X$6,periods_per_year)=0,$X$5,0),J782+E783-IF(AND(A783&gt;=$X$2,MOD(A783-$X$2,int)=0),$X$3,0)-F783))))</f>
        <v/>
      </c>
      <c r="H783" s="14"/>
      <c r="I783" s="13" t="str">
        <f t="shared" si="92"/>
        <v/>
      </c>
      <c r="J783" s="13" t="str">
        <f t="shared" si="93"/>
        <v/>
      </c>
      <c r="M783" s="17" t="str">
        <f>IF(S782="","",IF(OR(M782&gt;=nper,ROUND(S782,2)&lt;=0),"",M782+1))</f>
        <v/>
      </c>
      <c r="N783" s="18" t="str">
        <f>IF(M783="","",IF(OR(periods_per_year=26,periods_per_year=52),IF(periods_per_year=26,IF(M783=1,fpdate,N782+14),IF(periods_per_year=52,IF(M783=1,fpdate,N782+7),"n/a")),IF(periods_per_year=24,DATE(YEAR(fpdate),MONTH(fpdate)+(M783-1)/2+IF(AND(DAY(fpdate)&gt;=15,MOD(M783,2)=0),1,0),IF(MOD(M783,2)=0,IF(DAY(fpdate)&gt;=15,DAY(fpdate)-14,DAY(fpdate)+14),DAY(fpdate))),IF(DAY(DATE(YEAR(fpdate),MONTH(fpdate)+M783-1,DAY(fpdate)))&lt;&gt;DAY(fpdate),DATE(YEAR(fpdate),MONTH(fpdate)+M783,0),DATE(YEAR(fpdate),MONTH(fpdate)+M783-1,DAY(fpdate))))))</f>
        <v/>
      </c>
      <c r="O783" s="19" t="str">
        <f>IF(M783="","",IF(variable,IF(M783&lt;MortgageCalculator!$I$18*periods_per_year,start_rate,IF(MortgageCalculator!$I$22&gt;=0,MIN(MortgageCalculator!$I$19,start_rate+MortgageCalculator!$I$22*ROUNDUP((M783-MortgageCalculator!$I$18*periods_per_year)/MortgageCalculator!$I$21,0)),MAX(MortgageCalculator!$I$20,start_rate+MortgageCalculator!$I$22*ROUNDUP((M783-MortgageCalculator!$I$18*periods_per_year)/MortgageCalculator!$I$21,0)))),start_rate))</f>
        <v/>
      </c>
      <c r="P783" s="20" t="str">
        <f>IF(M783="","",ROUND((((1+O783/CP)^(CP/periods_per_year))-1)*S782,2))</f>
        <v/>
      </c>
      <c r="Q783" s="20" t="str">
        <f>IF(M783="","",IF(M783=nper,S782+P783,MIN(S782+P783,IF(O783=O782,Q782,ROUND(-PMT(((1+O783/CP)^(CP/periods_per_year))-1,nper-M783+1,S782),2)))))</f>
        <v/>
      </c>
      <c r="R783" s="20" t="str">
        <f t="shared" si="94"/>
        <v/>
      </c>
      <c r="S783" s="20" t="str">
        <f t="shared" si="95"/>
        <v/>
      </c>
    </row>
    <row r="784" spans="1:19" x14ac:dyDescent="0.2">
      <c r="A784" s="10" t="str">
        <f t="shared" si="88"/>
        <v/>
      </c>
      <c r="B784" s="11" t="str">
        <f t="shared" si="89"/>
        <v/>
      </c>
      <c r="C784" s="15" t="str">
        <f t="shared" si="90"/>
        <v/>
      </c>
      <c r="D784" s="12" t="str">
        <f>IF(A784="","",IF(variable,IF(OR(A784=1,A784&lt;$I$18*periods_per_year),start_rate,MIN($I$19,IF(MOD(A784-1,$I$21)=0,MAX($I$20,D783+$I$22),D783))),start_rate))</f>
        <v/>
      </c>
      <c r="E784" s="13" t="str">
        <f t="shared" si="91"/>
        <v/>
      </c>
      <c r="F784" s="13" t="str">
        <f>IF(A784="","",IF(A784=nper,J783+E784,MIN(J783+E784,IF(D784=D783,F783,IF($E$8="Acc Bi-Weekly",ROUND((-PMT(((1+D784/CP)^(CP/12))-1,(nper-A784+1)*12/26,J783))/2,2),IF($E$8="Acc Weekly",ROUND((-PMT(((1+D784/CP)^(CP/12))-1,(nper-A784+1)*12/52,J783))/4,2),ROUND(-PMT(((1+D784/CP)^(CP/periods_per_year))-1,nper-A784+1,J783),2)))))))</f>
        <v/>
      </c>
      <c r="G784" s="13" t="str">
        <f>IF(OR(A784="",A784&lt;$X$2),"",IF(J783&lt;=F784,0,IF(IF(AND(A784&gt;=$X$2,MOD(A784-$X$2,int)=0),$X$3,0)+F784&gt;=J783+E784,J783+E784-F784,IF(AND(A784&gt;=$X$2,MOD(A784-$X$2,int)=0),$X$3,0)+IF(IF(AND(A784&gt;=$X$2,MOD(A784-$X$2,int)=0),$X$3,0)+IF(MOD(A784-$X$6,periods_per_year)=0,$X$5,0)+F784&lt;J783+E784,IF(MOD(A784-$X$6,periods_per_year)=0,$X$5,0),J783+E784-IF(AND(A784&gt;=$X$2,MOD(A784-$X$2,int)=0),$X$3,0)-F784))))</f>
        <v/>
      </c>
      <c r="H784" s="14"/>
      <c r="I784" s="13" t="str">
        <f t="shared" si="92"/>
        <v/>
      </c>
      <c r="J784" s="13" t="str">
        <f t="shared" si="93"/>
        <v/>
      </c>
      <c r="M784" s="17" t="str">
        <f>IF(S783="","",IF(OR(M783&gt;=nper,ROUND(S783,2)&lt;=0),"",M783+1))</f>
        <v/>
      </c>
      <c r="N784" s="18" t="str">
        <f>IF(M784="","",IF(OR(periods_per_year=26,periods_per_year=52),IF(periods_per_year=26,IF(M784=1,fpdate,N783+14),IF(periods_per_year=52,IF(M784=1,fpdate,N783+7),"n/a")),IF(periods_per_year=24,DATE(YEAR(fpdate),MONTH(fpdate)+(M784-1)/2+IF(AND(DAY(fpdate)&gt;=15,MOD(M784,2)=0),1,0),IF(MOD(M784,2)=0,IF(DAY(fpdate)&gt;=15,DAY(fpdate)-14,DAY(fpdate)+14),DAY(fpdate))),IF(DAY(DATE(YEAR(fpdate),MONTH(fpdate)+M784-1,DAY(fpdate)))&lt;&gt;DAY(fpdate),DATE(YEAR(fpdate),MONTH(fpdate)+M784,0),DATE(YEAR(fpdate),MONTH(fpdate)+M784-1,DAY(fpdate))))))</f>
        <v/>
      </c>
      <c r="O784" s="19" t="str">
        <f>IF(M784="","",IF(variable,IF(M784&lt;MortgageCalculator!$I$18*periods_per_year,start_rate,IF(MortgageCalculator!$I$22&gt;=0,MIN(MortgageCalculator!$I$19,start_rate+MortgageCalculator!$I$22*ROUNDUP((M784-MortgageCalculator!$I$18*periods_per_year)/MortgageCalculator!$I$21,0)),MAX(MortgageCalculator!$I$20,start_rate+MortgageCalculator!$I$22*ROUNDUP((M784-MortgageCalculator!$I$18*periods_per_year)/MortgageCalculator!$I$21,0)))),start_rate))</f>
        <v/>
      </c>
      <c r="P784" s="20" t="str">
        <f>IF(M784="","",ROUND((((1+O784/CP)^(CP/periods_per_year))-1)*S783,2))</f>
        <v/>
      </c>
      <c r="Q784" s="20" t="str">
        <f>IF(M784="","",IF(M784=nper,S783+P784,MIN(S783+P784,IF(O784=O783,Q783,ROUND(-PMT(((1+O784/CP)^(CP/periods_per_year))-1,nper-M784+1,S783),2)))))</f>
        <v/>
      </c>
      <c r="R784" s="20" t="str">
        <f t="shared" si="94"/>
        <v/>
      </c>
      <c r="S784" s="20" t="str">
        <f t="shared" si="95"/>
        <v/>
      </c>
    </row>
    <row r="785" spans="1:19" x14ac:dyDescent="0.2">
      <c r="A785" s="10" t="str">
        <f t="shared" si="88"/>
        <v/>
      </c>
      <c r="B785" s="11" t="str">
        <f t="shared" si="89"/>
        <v/>
      </c>
      <c r="C785" s="15" t="str">
        <f t="shared" si="90"/>
        <v/>
      </c>
      <c r="D785" s="12" t="str">
        <f>IF(A785="","",IF(variable,IF(OR(A785=1,A785&lt;$I$18*periods_per_year),start_rate,MIN($I$19,IF(MOD(A785-1,$I$21)=0,MAX($I$20,D784+$I$22),D784))),start_rate))</f>
        <v/>
      </c>
      <c r="E785" s="13" t="str">
        <f t="shared" si="91"/>
        <v/>
      </c>
      <c r="F785" s="13" t="str">
        <f>IF(A785="","",IF(A785=nper,J784+E785,MIN(J784+E785,IF(D785=D784,F784,IF($E$8="Acc Bi-Weekly",ROUND((-PMT(((1+D785/CP)^(CP/12))-1,(nper-A785+1)*12/26,J784))/2,2),IF($E$8="Acc Weekly",ROUND((-PMT(((1+D785/CP)^(CP/12))-1,(nper-A785+1)*12/52,J784))/4,2),ROUND(-PMT(((1+D785/CP)^(CP/periods_per_year))-1,nper-A785+1,J784),2)))))))</f>
        <v/>
      </c>
      <c r="G785" s="13" t="str">
        <f>IF(OR(A785="",A785&lt;$X$2),"",IF(J784&lt;=F785,0,IF(IF(AND(A785&gt;=$X$2,MOD(A785-$X$2,int)=0),$X$3,0)+F785&gt;=J784+E785,J784+E785-F785,IF(AND(A785&gt;=$X$2,MOD(A785-$X$2,int)=0),$X$3,0)+IF(IF(AND(A785&gt;=$X$2,MOD(A785-$X$2,int)=0),$X$3,0)+IF(MOD(A785-$X$6,periods_per_year)=0,$X$5,0)+F785&lt;J784+E785,IF(MOD(A785-$X$6,periods_per_year)=0,$X$5,0),J784+E785-IF(AND(A785&gt;=$X$2,MOD(A785-$X$2,int)=0),$X$3,0)-F785))))</f>
        <v/>
      </c>
      <c r="H785" s="14"/>
      <c r="I785" s="13" t="str">
        <f t="shared" si="92"/>
        <v/>
      </c>
      <c r="J785" s="13" t="str">
        <f t="shared" si="93"/>
        <v/>
      </c>
      <c r="M785" s="17" t="str">
        <f>IF(S784="","",IF(OR(M784&gt;=nper,ROUND(S784,2)&lt;=0),"",M784+1))</f>
        <v/>
      </c>
      <c r="N785" s="18" t="str">
        <f>IF(M785="","",IF(OR(periods_per_year=26,periods_per_year=52),IF(periods_per_year=26,IF(M785=1,fpdate,N784+14),IF(periods_per_year=52,IF(M785=1,fpdate,N784+7),"n/a")),IF(periods_per_year=24,DATE(YEAR(fpdate),MONTH(fpdate)+(M785-1)/2+IF(AND(DAY(fpdate)&gt;=15,MOD(M785,2)=0),1,0),IF(MOD(M785,2)=0,IF(DAY(fpdate)&gt;=15,DAY(fpdate)-14,DAY(fpdate)+14),DAY(fpdate))),IF(DAY(DATE(YEAR(fpdate),MONTH(fpdate)+M785-1,DAY(fpdate)))&lt;&gt;DAY(fpdate),DATE(YEAR(fpdate),MONTH(fpdate)+M785,0),DATE(YEAR(fpdate),MONTH(fpdate)+M785-1,DAY(fpdate))))))</f>
        <v/>
      </c>
      <c r="O785" s="19" t="str">
        <f>IF(M785="","",IF(variable,IF(M785&lt;MortgageCalculator!$I$18*periods_per_year,start_rate,IF(MortgageCalculator!$I$22&gt;=0,MIN(MortgageCalculator!$I$19,start_rate+MortgageCalculator!$I$22*ROUNDUP((M785-MortgageCalculator!$I$18*periods_per_year)/MortgageCalculator!$I$21,0)),MAX(MortgageCalculator!$I$20,start_rate+MortgageCalculator!$I$22*ROUNDUP((M785-MortgageCalculator!$I$18*periods_per_year)/MortgageCalculator!$I$21,0)))),start_rate))</f>
        <v/>
      </c>
      <c r="P785" s="20" t="str">
        <f>IF(M785="","",ROUND((((1+O785/CP)^(CP/periods_per_year))-1)*S784,2))</f>
        <v/>
      </c>
      <c r="Q785" s="20" t="str">
        <f>IF(M785="","",IF(M785=nper,S784+P785,MIN(S784+P785,IF(O785=O784,Q784,ROUND(-PMT(((1+O785/CP)^(CP/periods_per_year))-1,nper-M785+1,S784),2)))))</f>
        <v/>
      </c>
      <c r="R785" s="20" t="str">
        <f t="shared" si="94"/>
        <v/>
      </c>
      <c r="S785" s="20" t="str">
        <f t="shared" si="95"/>
        <v/>
      </c>
    </row>
    <row r="786" spans="1:19" x14ac:dyDescent="0.2">
      <c r="A786" s="10" t="str">
        <f t="shared" si="88"/>
        <v/>
      </c>
      <c r="B786" s="11" t="str">
        <f t="shared" si="89"/>
        <v/>
      </c>
      <c r="C786" s="15" t="str">
        <f t="shared" si="90"/>
        <v/>
      </c>
      <c r="D786" s="12" t="str">
        <f>IF(A786="","",IF(variable,IF(OR(A786=1,A786&lt;$I$18*periods_per_year),start_rate,MIN($I$19,IF(MOD(A786-1,$I$21)=0,MAX($I$20,D785+$I$22),D785))),start_rate))</f>
        <v/>
      </c>
      <c r="E786" s="13" t="str">
        <f t="shared" si="91"/>
        <v/>
      </c>
      <c r="F786" s="13" t="str">
        <f>IF(A786="","",IF(A786=nper,J785+E786,MIN(J785+E786,IF(D786=D785,F785,IF($E$8="Acc Bi-Weekly",ROUND((-PMT(((1+D786/CP)^(CP/12))-1,(nper-A786+1)*12/26,J785))/2,2),IF($E$8="Acc Weekly",ROUND((-PMT(((1+D786/CP)^(CP/12))-1,(nper-A786+1)*12/52,J785))/4,2),ROUND(-PMT(((1+D786/CP)^(CP/periods_per_year))-1,nper-A786+1,J785),2)))))))</f>
        <v/>
      </c>
      <c r="G786" s="13" t="str">
        <f>IF(OR(A786="",A786&lt;$X$2),"",IF(J785&lt;=F786,0,IF(IF(AND(A786&gt;=$X$2,MOD(A786-$X$2,int)=0),$X$3,0)+F786&gt;=J785+E786,J785+E786-F786,IF(AND(A786&gt;=$X$2,MOD(A786-$X$2,int)=0),$X$3,0)+IF(IF(AND(A786&gt;=$X$2,MOD(A786-$X$2,int)=0),$X$3,0)+IF(MOD(A786-$X$6,periods_per_year)=0,$X$5,0)+F786&lt;J785+E786,IF(MOD(A786-$X$6,periods_per_year)=0,$X$5,0),J785+E786-IF(AND(A786&gt;=$X$2,MOD(A786-$X$2,int)=0),$X$3,0)-F786))))</f>
        <v/>
      </c>
      <c r="H786" s="14"/>
      <c r="I786" s="13" t="str">
        <f t="shared" si="92"/>
        <v/>
      </c>
      <c r="J786" s="13" t="str">
        <f t="shared" si="93"/>
        <v/>
      </c>
      <c r="M786" s="17" t="str">
        <f>IF(S785="","",IF(OR(M785&gt;=nper,ROUND(S785,2)&lt;=0),"",M785+1))</f>
        <v/>
      </c>
      <c r="N786" s="18" t="str">
        <f>IF(M786="","",IF(OR(periods_per_year=26,periods_per_year=52),IF(periods_per_year=26,IF(M786=1,fpdate,N785+14),IF(periods_per_year=52,IF(M786=1,fpdate,N785+7),"n/a")),IF(periods_per_year=24,DATE(YEAR(fpdate),MONTH(fpdate)+(M786-1)/2+IF(AND(DAY(fpdate)&gt;=15,MOD(M786,2)=0),1,0),IF(MOD(M786,2)=0,IF(DAY(fpdate)&gt;=15,DAY(fpdate)-14,DAY(fpdate)+14),DAY(fpdate))),IF(DAY(DATE(YEAR(fpdate),MONTH(fpdate)+M786-1,DAY(fpdate)))&lt;&gt;DAY(fpdate),DATE(YEAR(fpdate),MONTH(fpdate)+M786,0),DATE(YEAR(fpdate),MONTH(fpdate)+M786-1,DAY(fpdate))))))</f>
        <v/>
      </c>
      <c r="O786" s="19" t="str">
        <f>IF(M786="","",IF(variable,IF(M786&lt;MortgageCalculator!$I$18*periods_per_year,start_rate,IF(MortgageCalculator!$I$22&gt;=0,MIN(MortgageCalculator!$I$19,start_rate+MortgageCalculator!$I$22*ROUNDUP((M786-MortgageCalculator!$I$18*periods_per_year)/MortgageCalculator!$I$21,0)),MAX(MortgageCalculator!$I$20,start_rate+MortgageCalculator!$I$22*ROUNDUP((M786-MortgageCalculator!$I$18*periods_per_year)/MortgageCalculator!$I$21,0)))),start_rate))</f>
        <v/>
      </c>
      <c r="P786" s="20" t="str">
        <f>IF(M786="","",ROUND((((1+O786/CP)^(CP/periods_per_year))-1)*S785,2))</f>
        <v/>
      </c>
      <c r="Q786" s="20" t="str">
        <f>IF(M786="","",IF(M786=nper,S785+P786,MIN(S785+P786,IF(O786=O785,Q785,ROUND(-PMT(((1+O786/CP)^(CP/periods_per_year))-1,nper-M786+1,S785),2)))))</f>
        <v/>
      </c>
      <c r="R786" s="20" t="str">
        <f t="shared" si="94"/>
        <v/>
      </c>
      <c r="S786" s="20" t="str">
        <f t="shared" si="95"/>
        <v/>
      </c>
    </row>
    <row r="787" spans="1:19" x14ac:dyDescent="0.2">
      <c r="A787" s="10" t="str">
        <f t="shared" si="88"/>
        <v/>
      </c>
      <c r="B787" s="11" t="str">
        <f t="shared" si="89"/>
        <v/>
      </c>
      <c r="C787" s="15" t="str">
        <f t="shared" si="90"/>
        <v/>
      </c>
      <c r="D787" s="12" t="str">
        <f>IF(A787="","",IF(variable,IF(OR(A787=1,A787&lt;$I$18*periods_per_year),start_rate,MIN($I$19,IF(MOD(A787-1,$I$21)=0,MAX($I$20,D786+$I$22),D786))),start_rate))</f>
        <v/>
      </c>
      <c r="E787" s="13" t="str">
        <f t="shared" si="91"/>
        <v/>
      </c>
      <c r="F787" s="13" t="str">
        <f>IF(A787="","",IF(A787=nper,J786+E787,MIN(J786+E787,IF(D787=D786,F786,IF($E$8="Acc Bi-Weekly",ROUND((-PMT(((1+D787/CP)^(CP/12))-1,(nper-A787+1)*12/26,J786))/2,2),IF($E$8="Acc Weekly",ROUND((-PMT(((1+D787/CP)^(CP/12))-1,(nper-A787+1)*12/52,J786))/4,2),ROUND(-PMT(((1+D787/CP)^(CP/periods_per_year))-1,nper-A787+1,J786),2)))))))</f>
        <v/>
      </c>
      <c r="G787" s="13" t="str">
        <f>IF(OR(A787="",A787&lt;$X$2),"",IF(J786&lt;=F787,0,IF(IF(AND(A787&gt;=$X$2,MOD(A787-$X$2,int)=0),$X$3,0)+F787&gt;=J786+E787,J786+E787-F787,IF(AND(A787&gt;=$X$2,MOD(A787-$X$2,int)=0),$X$3,0)+IF(IF(AND(A787&gt;=$X$2,MOD(A787-$X$2,int)=0),$X$3,0)+IF(MOD(A787-$X$6,periods_per_year)=0,$X$5,0)+F787&lt;J786+E787,IF(MOD(A787-$X$6,periods_per_year)=0,$X$5,0),J786+E787-IF(AND(A787&gt;=$X$2,MOD(A787-$X$2,int)=0),$X$3,0)-F787))))</f>
        <v/>
      </c>
      <c r="H787" s="14"/>
      <c r="I787" s="13" t="str">
        <f t="shared" si="92"/>
        <v/>
      </c>
      <c r="J787" s="13" t="str">
        <f t="shared" si="93"/>
        <v/>
      </c>
      <c r="M787" s="17" t="str">
        <f>IF(S786="","",IF(OR(M786&gt;=nper,ROUND(S786,2)&lt;=0),"",M786+1))</f>
        <v/>
      </c>
      <c r="N787" s="18" t="str">
        <f>IF(M787="","",IF(OR(periods_per_year=26,periods_per_year=52),IF(periods_per_year=26,IF(M787=1,fpdate,N786+14),IF(periods_per_year=52,IF(M787=1,fpdate,N786+7),"n/a")),IF(periods_per_year=24,DATE(YEAR(fpdate),MONTH(fpdate)+(M787-1)/2+IF(AND(DAY(fpdate)&gt;=15,MOD(M787,2)=0),1,0),IF(MOD(M787,2)=0,IF(DAY(fpdate)&gt;=15,DAY(fpdate)-14,DAY(fpdate)+14),DAY(fpdate))),IF(DAY(DATE(YEAR(fpdate),MONTH(fpdate)+M787-1,DAY(fpdate)))&lt;&gt;DAY(fpdate),DATE(YEAR(fpdate),MONTH(fpdate)+M787,0),DATE(YEAR(fpdate),MONTH(fpdate)+M787-1,DAY(fpdate))))))</f>
        <v/>
      </c>
      <c r="O787" s="19" t="str">
        <f>IF(M787="","",IF(variable,IF(M787&lt;MortgageCalculator!$I$18*periods_per_year,start_rate,IF(MortgageCalculator!$I$22&gt;=0,MIN(MortgageCalculator!$I$19,start_rate+MortgageCalculator!$I$22*ROUNDUP((M787-MortgageCalculator!$I$18*periods_per_year)/MortgageCalculator!$I$21,0)),MAX(MortgageCalculator!$I$20,start_rate+MortgageCalculator!$I$22*ROUNDUP((M787-MortgageCalculator!$I$18*periods_per_year)/MortgageCalculator!$I$21,0)))),start_rate))</f>
        <v/>
      </c>
      <c r="P787" s="20" t="str">
        <f>IF(M787="","",ROUND((((1+O787/CP)^(CP/periods_per_year))-1)*S786,2))</f>
        <v/>
      </c>
      <c r="Q787" s="20" t="str">
        <f>IF(M787="","",IF(M787=nper,S786+P787,MIN(S786+P787,IF(O787=O786,Q786,ROUND(-PMT(((1+O787/CP)^(CP/periods_per_year))-1,nper-M787+1,S786),2)))))</f>
        <v/>
      </c>
      <c r="R787" s="20" t="str">
        <f t="shared" si="94"/>
        <v/>
      </c>
      <c r="S787" s="20" t="str">
        <f t="shared" si="95"/>
        <v/>
      </c>
    </row>
    <row r="788" spans="1:19" x14ac:dyDescent="0.2">
      <c r="A788" s="10" t="str">
        <f t="shared" si="88"/>
        <v/>
      </c>
      <c r="B788" s="11" t="str">
        <f t="shared" si="89"/>
        <v/>
      </c>
      <c r="C788" s="15" t="str">
        <f t="shared" si="90"/>
        <v/>
      </c>
      <c r="D788" s="12" t="str">
        <f>IF(A788="","",IF(variable,IF(OR(A788=1,A788&lt;$I$18*periods_per_year),start_rate,MIN($I$19,IF(MOD(A788-1,$I$21)=0,MAX($I$20,D787+$I$22),D787))),start_rate))</f>
        <v/>
      </c>
      <c r="E788" s="13" t="str">
        <f t="shared" si="91"/>
        <v/>
      </c>
      <c r="F788" s="13" t="str">
        <f>IF(A788="","",IF(A788=nper,J787+E788,MIN(J787+E788,IF(D788=D787,F787,IF($E$8="Acc Bi-Weekly",ROUND((-PMT(((1+D788/CP)^(CP/12))-1,(nper-A788+1)*12/26,J787))/2,2),IF($E$8="Acc Weekly",ROUND((-PMT(((1+D788/CP)^(CP/12))-1,(nper-A788+1)*12/52,J787))/4,2),ROUND(-PMT(((1+D788/CP)^(CP/periods_per_year))-1,nper-A788+1,J787),2)))))))</f>
        <v/>
      </c>
      <c r="G788" s="13" t="str">
        <f>IF(OR(A788="",A788&lt;$X$2),"",IF(J787&lt;=F788,0,IF(IF(AND(A788&gt;=$X$2,MOD(A788-$X$2,int)=0),$X$3,0)+F788&gt;=J787+E788,J787+E788-F788,IF(AND(A788&gt;=$X$2,MOD(A788-$X$2,int)=0),$X$3,0)+IF(IF(AND(A788&gt;=$X$2,MOD(A788-$X$2,int)=0),$X$3,0)+IF(MOD(A788-$X$6,periods_per_year)=0,$X$5,0)+F788&lt;J787+E788,IF(MOD(A788-$X$6,periods_per_year)=0,$X$5,0),J787+E788-IF(AND(A788&gt;=$X$2,MOD(A788-$X$2,int)=0),$X$3,0)-F788))))</f>
        <v/>
      </c>
      <c r="H788" s="14"/>
      <c r="I788" s="13" t="str">
        <f t="shared" si="92"/>
        <v/>
      </c>
      <c r="J788" s="13" t="str">
        <f t="shared" si="93"/>
        <v/>
      </c>
      <c r="M788" s="17" t="str">
        <f>IF(S787="","",IF(OR(M787&gt;=nper,ROUND(S787,2)&lt;=0),"",M787+1))</f>
        <v/>
      </c>
      <c r="N788" s="18" t="str">
        <f>IF(M788="","",IF(OR(periods_per_year=26,periods_per_year=52),IF(periods_per_year=26,IF(M788=1,fpdate,N787+14),IF(periods_per_year=52,IF(M788=1,fpdate,N787+7),"n/a")),IF(periods_per_year=24,DATE(YEAR(fpdate),MONTH(fpdate)+(M788-1)/2+IF(AND(DAY(fpdate)&gt;=15,MOD(M788,2)=0),1,0),IF(MOD(M788,2)=0,IF(DAY(fpdate)&gt;=15,DAY(fpdate)-14,DAY(fpdate)+14),DAY(fpdate))),IF(DAY(DATE(YEAR(fpdate),MONTH(fpdate)+M788-1,DAY(fpdate)))&lt;&gt;DAY(fpdate),DATE(YEAR(fpdate),MONTH(fpdate)+M788,0),DATE(YEAR(fpdate),MONTH(fpdate)+M788-1,DAY(fpdate))))))</f>
        <v/>
      </c>
      <c r="O788" s="19" t="str">
        <f>IF(M788="","",IF(variable,IF(M788&lt;MortgageCalculator!$I$18*periods_per_year,start_rate,IF(MortgageCalculator!$I$22&gt;=0,MIN(MortgageCalculator!$I$19,start_rate+MortgageCalculator!$I$22*ROUNDUP((M788-MortgageCalculator!$I$18*periods_per_year)/MortgageCalculator!$I$21,0)),MAX(MortgageCalculator!$I$20,start_rate+MortgageCalculator!$I$22*ROUNDUP((M788-MortgageCalculator!$I$18*periods_per_year)/MortgageCalculator!$I$21,0)))),start_rate))</f>
        <v/>
      </c>
      <c r="P788" s="20" t="str">
        <f>IF(M788="","",ROUND((((1+O788/CP)^(CP/periods_per_year))-1)*S787,2))</f>
        <v/>
      </c>
      <c r="Q788" s="20" t="str">
        <f>IF(M788="","",IF(M788=nper,S787+P788,MIN(S787+P788,IF(O788=O787,Q787,ROUND(-PMT(((1+O788/CP)^(CP/periods_per_year))-1,nper-M788+1,S787),2)))))</f>
        <v/>
      </c>
      <c r="R788" s="20" t="str">
        <f t="shared" si="94"/>
        <v/>
      </c>
      <c r="S788" s="20" t="str">
        <f t="shared" si="95"/>
        <v/>
      </c>
    </row>
    <row r="789" spans="1:19" x14ac:dyDescent="0.2">
      <c r="A789" s="10" t="str">
        <f t="shared" si="88"/>
        <v/>
      </c>
      <c r="B789" s="11" t="str">
        <f t="shared" si="89"/>
        <v/>
      </c>
      <c r="C789" s="15" t="str">
        <f t="shared" si="90"/>
        <v/>
      </c>
      <c r="D789" s="12" t="str">
        <f>IF(A789="","",IF(variable,IF(OR(A789=1,A789&lt;$I$18*periods_per_year),start_rate,MIN($I$19,IF(MOD(A789-1,$I$21)=0,MAX($I$20,D788+$I$22),D788))),start_rate))</f>
        <v/>
      </c>
      <c r="E789" s="13" t="str">
        <f t="shared" si="91"/>
        <v/>
      </c>
      <c r="F789" s="13" t="str">
        <f>IF(A789="","",IF(A789=nper,J788+E789,MIN(J788+E789,IF(D789=D788,F788,IF($E$8="Acc Bi-Weekly",ROUND((-PMT(((1+D789/CP)^(CP/12))-1,(nper-A789+1)*12/26,J788))/2,2),IF($E$8="Acc Weekly",ROUND((-PMT(((1+D789/CP)^(CP/12))-1,(nper-A789+1)*12/52,J788))/4,2),ROUND(-PMT(((1+D789/CP)^(CP/periods_per_year))-1,nper-A789+1,J788),2)))))))</f>
        <v/>
      </c>
      <c r="G789" s="13" t="str">
        <f>IF(OR(A789="",A789&lt;$X$2),"",IF(J788&lt;=F789,0,IF(IF(AND(A789&gt;=$X$2,MOD(A789-$X$2,int)=0),$X$3,0)+F789&gt;=J788+E789,J788+E789-F789,IF(AND(A789&gt;=$X$2,MOD(A789-$X$2,int)=0),$X$3,0)+IF(IF(AND(A789&gt;=$X$2,MOD(A789-$X$2,int)=0),$X$3,0)+IF(MOD(A789-$X$6,periods_per_year)=0,$X$5,0)+F789&lt;J788+E789,IF(MOD(A789-$X$6,periods_per_year)=0,$X$5,0),J788+E789-IF(AND(A789&gt;=$X$2,MOD(A789-$X$2,int)=0),$X$3,0)-F789))))</f>
        <v/>
      </c>
      <c r="H789" s="14"/>
      <c r="I789" s="13" t="str">
        <f t="shared" si="92"/>
        <v/>
      </c>
      <c r="J789" s="13" t="str">
        <f t="shared" si="93"/>
        <v/>
      </c>
      <c r="M789" s="17" t="str">
        <f>IF(S788="","",IF(OR(M788&gt;=nper,ROUND(S788,2)&lt;=0),"",M788+1))</f>
        <v/>
      </c>
      <c r="N789" s="18" t="str">
        <f>IF(M789="","",IF(OR(periods_per_year=26,periods_per_year=52),IF(periods_per_year=26,IF(M789=1,fpdate,N788+14),IF(periods_per_year=52,IF(M789=1,fpdate,N788+7),"n/a")),IF(periods_per_year=24,DATE(YEAR(fpdate),MONTH(fpdate)+(M789-1)/2+IF(AND(DAY(fpdate)&gt;=15,MOD(M789,2)=0),1,0),IF(MOD(M789,2)=0,IF(DAY(fpdate)&gt;=15,DAY(fpdate)-14,DAY(fpdate)+14),DAY(fpdate))),IF(DAY(DATE(YEAR(fpdate),MONTH(fpdate)+M789-1,DAY(fpdate)))&lt;&gt;DAY(fpdate),DATE(YEAR(fpdate),MONTH(fpdate)+M789,0),DATE(YEAR(fpdate),MONTH(fpdate)+M789-1,DAY(fpdate))))))</f>
        <v/>
      </c>
      <c r="O789" s="19" t="str">
        <f>IF(M789="","",IF(variable,IF(M789&lt;MortgageCalculator!$I$18*periods_per_year,start_rate,IF(MortgageCalculator!$I$22&gt;=0,MIN(MortgageCalculator!$I$19,start_rate+MortgageCalculator!$I$22*ROUNDUP((M789-MortgageCalculator!$I$18*periods_per_year)/MortgageCalculator!$I$21,0)),MAX(MortgageCalculator!$I$20,start_rate+MortgageCalculator!$I$22*ROUNDUP((M789-MortgageCalculator!$I$18*periods_per_year)/MortgageCalculator!$I$21,0)))),start_rate))</f>
        <v/>
      </c>
      <c r="P789" s="20" t="str">
        <f>IF(M789="","",ROUND((((1+O789/CP)^(CP/periods_per_year))-1)*S788,2))</f>
        <v/>
      </c>
      <c r="Q789" s="20" t="str">
        <f>IF(M789="","",IF(M789=nper,S788+P789,MIN(S788+P789,IF(O789=O788,Q788,ROUND(-PMT(((1+O789/CP)^(CP/periods_per_year))-1,nper-M789+1,S788),2)))))</f>
        <v/>
      </c>
      <c r="R789" s="20" t="str">
        <f t="shared" si="94"/>
        <v/>
      </c>
      <c r="S789" s="20" t="str">
        <f t="shared" si="95"/>
        <v/>
      </c>
    </row>
    <row r="790" spans="1:19" x14ac:dyDescent="0.2">
      <c r="A790" s="10" t="str">
        <f t="shared" si="88"/>
        <v/>
      </c>
      <c r="B790" s="11" t="str">
        <f t="shared" si="89"/>
        <v/>
      </c>
      <c r="C790" s="15" t="str">
        <f t="shared" si="90"/>
        <v/>
      </c>
      <c r="D790" s="12" t="str">
        <f>IF(A790="","",IF(variable,IF(OR(A790=1,A790&lt;$I$18*periods_per_year),start_rate,MIN($I$19,IF(MOD(A790-1,$I$21)=0,MAX($I$20,D789+$I$22),D789))),start_rate))</f>
        <v/>
      </c>
      <c r="E790" s="13" t="str">
        <f t="shared" si="91"/>
        <v/>
      </c>
      <c r="F790" s="13" t="str">
        <f>IF(A790="","",IF(A790=nper,J789+E790,MIN(J789+E790,IF(D790=D789,F789,IF($E$8="Acc Bi-Weekly",ROUND((-PMT(((1+D790/CP)^(CP/12))-1,(nper-A790+1)*12/26,J789))/2,2),IF($E$8="Acc Weekly",ROUND((-PMT(((1+D790/CP)^(CP/12))-1,(nper-A790+1)*12/52,J789))/4,2),ROUND(-PMT(((1+D790/CP)^(CP/periods_per_year))-1,nper-A790+1,J789),2)))))))</f>
        <v/>
      </c>
      <c r="G790" s="13" t="str">
        <f>IF(OR(A790="",A790&lt;$X$2),"",IF(J789&lt;=F790,0,IF(IF(AND(A790&gt;=$X$2,MOD(A790-$X$2,int)=0),$X$3,0)+F790&gt;=J789+E790,J789+E790-F790,IF(AND(A790&gt;=$X$2,MOD(A790-$X$2,int)=0),$X$3,0)+IF(IF(AND(A790&gt;=$X$2,MOD(A790-$X$2,int)=0),$X$3,0)+IF(MOD(A790-$X$6,periods_per_year)=0,$X$5,0)+F790&lt;J789+E790,IF(MOD(A790-$X$6,periods_per_year)=0,$X$5,0),J789+E790-IF(AND(A790&gt;=$X$2,MOD(A790-$X$2,int)=0),$X$3,0)-F790))))</f>
        <v/>
      </c>
      <c r="H790" s="14"/>
      <c r="I790" s="13" t="str">
        <f t="shared" si="92"/>
        <v/>
      </c>
      <c r="J790" s="13" t="str">
        <f t="shared" si="93"/>
        <v/>
      </c>
      <c r="M790" s="17" t="str">
        <f>IF(S789="","",IF(OR(M789&gt;=nper,ROUND(S789,2)&lt;=0),"",M789+1))</f>
        <v/>
      </c>
      <c r="N790" s="18" t="str">
        <f>IF(M790="","",IF(OR(periods_per_year=26,periods_per_year=52),IF(periods_per_year=26,IF(M790=1,fpdate,N789+14),IF(periods_per_year=52,IF(M790=1,fpdate,N789+7),"n/a")),IF(periods_per_year=24,DATE(YEAR(fpdate),MONTH(fpdate)+(M790-1)/2+IF(AND(DAY(fpdate)&gt;=15,MOD(M790,2)=0),1,0),IF(MOD(M790,2)=0,IF(DAY(fpdate)&gt;=15,DAY(fpdate)-14,DAY(fpdate)+14),DAY(fpdate))),IF(DAY(DATE(YEAR(fpdate),MONTH(fpdate)+M790-1,DAY(fpdate)))&lt;&gt;DAY(fpdate),DATE(YEAR(fpdate),MONTH(fpdate)+M790,0),DATE(YEAR(fpdate),MONTH(fpdate)+M790-1,DAY(fpdate))))))</f>
        <v/>
      </c>
      <c r="O790" s="19" t="str">
        <f>IF(M790="","",IF(variable,IF(M790&lt;MortgageCalculator!$I$18*periods_per_year,start_rate,IF(MortgageCalculator!$I$22&gt;=0,MIN(MortgageCalculator!$I$19,start_rate+MortgageCalculator!$I$22*ROUNDUP((M790-MortgageCalculator!$I$18*periods_per_year)/MortgageCalculator!$I$21,0)),MAX(MortgageCalculator!$I$20,start_rate+MortgageCalculator!$I$22*ROUNDUP((M790-MortgageCalculator!$I$18*periods_per_year)/MortgageCalculator!$I$21,0)))),start_rate))</f>
        <v/>
      </c>
      <c r="P790" s="20" t="str">
        <f>IF(M790="","",ROUND((((1+O790/CP)^(CP/periods_per_year))-1)*S789,2))</f>
        <v/>
      </c>
      <c r="Q790" s="20" t="str">
        <f>IF(M790="","",IF(M790=nper,S789+P790,MIN(S789+P790,IF(O790=O789,Q789,ROUND(-PMT(((1+O790/CP)^(CP/periods_per_year))-1,nper-M790+1,S789),2)))))</f>
        <v/>
      </c>
      <c r="R790" s="20" t="str">
        <f t="shared" si="94"/>
        <v/>
      </c>
      <c r="S790" s="20" t="str">
        <f t="shared" si="95"/>
        <v/>
      </c>
    </row>
    <row r="791" spans="1:19" x14ac:dyDescent="0.2">
      <c r="A791" s="10" t="str">
        <f t="shared" si="88"/>
        <v/>
      </c>
      <c r="B791" s="11" t="str">
        <f t="shared" si="89"/>
        <v/>
      </c>
      <c r="C791" s="15" t="str">
        <f t="shared" si="90"/>
        <v/>
      </c>
      <c r="D791" s="12" t="str">
        <f>IF(A791="","",IF(variable,IF(OR(A791=1,A791&lt;$I$18*periods_per_year),start_rate,MIN($I$19,IF(MOD(A791-1,$I$21)=0,MAX($I$20,D790+$I$22),D790))),start_rate))</f>
        <v/>
      </c>
      <c r="E791" s="13" t="str">
        <f t="shared" si="91"/>
        <v/>
      </c>
      <c r="F791" s="13" t="str">
        <f>IF(A791="","",IF(A791=nper,J790+E791,MIN(J790+E791,IF(D791=D790,F790,IF($E$8="Acc Bi-Weekly",ROUND((-PMT(((1+D791/CP)^(CP/12))-1,(nper-A791+1)*12/26,J790))/2,2),IF($E$8="Acc Weekly",ROUND((-PMT(((1+D791/CP)^(CP/12))-1,(nper-A791+1)*12/52,J790))/4,2),ROUND(-PMT(((1+D791/CP)^(CP/periods_per_year))-1,nper-A791+1,J790),2)))))))</f>
        <v/>
      </c>
      <c r="G791" s="13" t="str">
        <f>IF(OR(A791="",A791&lt;$X$2),"",IF(J790&lt;=F791,0,IF(IF(AND(A791&gt;=$X$2,MOD(A791-$X$2,int)=0),$X$3,0)+F791&gt;=J790+E791,J790+E791-F791,IF(AND(A791&gt;=$X$2,MOD(A791-$X$2,int)=0),$X$3,0)+IF(IF(AND(A791&gt;=$X$2,MOD(A791-$X$2,int)=0),$X$3,0)+IF(MOD(A791-$X$6,periods_per_year)=0,$X$5,0)+F791&lt;J790+E791,IF(MOD(A791-$X$6,periods_per_year)=0,$X$5,0),J790+E791-IF(AND(A791&gt;=$X$2,MOD(A791-$X$2,int)=0),$X$3,0)-F791))))</f>
        <v/>
      </c>
      <c r="H791" s="14"/>
      <c r="I791" s="13" t="str">
        <f t="shared" si="92"/>
        <v/>
      </c>
      <c r="J791" s="13" t="str">
        <f t="shared" si="93"/>
        <v/>
      </c>
      <c r="M791" s="17" t="str">
        <f>IF(S790="","",IF(OR(M790&gt;=nper,ROUND(S790,2)&lt;=0),"",M790+1))</f>
        <v/>
      </c>
      <c r="N791" s="18" t="str">
        <f>IF(M791="","",IF(OR(periods_per_year=26,periods_per_year=52),IF(periods_per_year=26,IF(M791=1,fpdate,N790+14),IF(periods_per_year=52,IF(M791=1,fpdate,N790+7),"n/a")),IF(periods_per_year=24,DATE(YEAR(fpdate),MONTH(fpdate)+(M791-1)/2+IF(AND(DAY(fpdate)&gt;=15,MOD(M791,2)=0),1,0),IF(MOD(M791,2)=0,IF(DAY(fpdate)&gt;=15,DAY(fpdate)-14,DAY(fpdate)+14),DAY(fpdate))),IF(DAY(DATE(YEAR(fpdate),MONTH(fpdate)+M791-1,DAY(fpdate)))&lt;&gt;DAY(fpdate),DATE(YEAR(fpdate),MONTH(fpdate)+M791,0),DATE(YEAR(fpdate),MONTH(fpdate)+M791-1,DAY(fpdate))))))</f>
        <v/>
      </c>
      <c r="O791" s="19" t="str">
        <f>IF(M791="","",IF(variable,IF(M791&lt;MortgageCalculator!$I$18*periods_per_year,start_rate,IF(MortgageCalculator!$I$22&gt;=0,MIN(MortgageCalculator!$I$19,start_rate+MortgageCalculator!$I$22*ROUNDUP((M791-MortgageCalculator!$I$18*periods_per_year)/MortgageCalculator!$I$21,0)),MAX(MortgageCalculator!$I$20,start_rate+MortgageCalculator!$I$22*ROUNDUP((M791-MortgageCalculator!$I$18*periods_per_year)/MortgageCalculator!$I$21,0)))),start_rate))</f>
        <v/>
      </c>
      <c r="P791" s="20" t="str">
        <f>IF(M791="","",ROUND((((1+O791/CP)^(CP/periods_per_year))-1)*S790,2))</f>
        <v/>
      </c>
      <c r="Q791" s="20" t="str">
        <f>IF(M791="","",IF(M791=nper,S790+P791,MIN(S790+P791,IF(O791=O790,Q790,ROUND(-PMT(((1+O791/CP)^(CP/periods_per_year))-1,nper-M791+1,S790),2)))))</f>
        <v/>
      </c>
      <c r="R791" s="20" t="str">
        <f t="shared" si="94"/>
        <v/>
      </c>
      <c r="S791" s="20" t="str">
        <f t="shared" si="95"/>
        <v/>
      </c>
    </row>
    <row r="792" spans="1:19" x14ac:dyDescent="0.2">
      <c r="A792" s="10" t="str">
        <f t="shared" si="88"/>
        <v/>
      </c>
      <c r="B792" s="11" t="str">
        <f t="shared" si="89"/>
        <v/>
      </c>
      <c r="C792" s="15" t="str">
        <f t="shared" si="90"/>
        <v/>
      </c>
      <c r="D792" s="12" t="str">
        <f>IF(A792="","",IF(variable,IF(OR(A792=1,A792&lt;$I$18*periods_per_year),start_rate,MIN($I$19,IF(MOD(A792-1,$I$21)=0,MAX($I$20,D791+$I$22),D791))),start_rate))</f>
        <v/>
      </c>
      <c r="E792" s="13" t="str">
        <f t="shared" si="91"/>
        <v/>
      </c>
      <c r="F792" s="13" t="str">
        <f>IF(A792="","",IF(A792=nper,J791+E792,MIN(J791+E792,IF(D792=D791,F791,IF($E$8="Acc Bi-Weekly",ROUND((-PMT(((1+D792/CP)^(CP/12))-1,(nper-A792+1)*12/26,J791))/2,2),IF($E$8="Acc Weekly",ROUND((-PMT(((1+D792/CP)^(CP/12))-1,(nper-A792+1)*12/52,J791))/4,2),ROUND(-PMT(((1+D792/CP)^(CP/periods_per_year))-1,nper-A792+1,J791),2)))))))</f>
        <v/>
      </c>
      <c r="G792" s="13" t="str">
        <f>IF(OR(A792="",A792&lt;$X$2),"",IF(J791&lt;=F792,0,IF(IF(AND(A792&gt;=$X$2,MOD(A792-$X$2,int)=0),$X$3,0)+F792&gt;=J791+E792,J791+E792-F792,IF(AND(A792&gt;=$X$2,MOD(A792-$X$2,int)=0),$X$3,0)+IF(IF(AND(A792&gt;=$X$2,MOD(A792-$X$2,int)=0),$X$3,0)+IF(MOD(A792-$X$6,periods_per_year)=0,$X$5,0)+F792&lt;J791+E792,IF(MOD(A792-$X$6,periods_per_year)=0,$X$5,0),J791+E792-IF(AND(A792&gt;=$X$2,MOD(A792-$X$2,int)=0),$X$3,0)-F792))))</f>
        <v/>
      </c>
      <c r="H792" s="14"/>
      <c r="I792" s="13" t="str">
        <f t="shared" si="92"/>
        <v/>
      </c>
      <c r="J792" s="13" t="str">
        <f t="shared" si="93"/>
        <v/>
      </c>
      <c r="M792" s="17" t="str">
        <f>IF(S791="","",IF(OR(M791&gt;=nper,ROUND(S791,2)&lt;=0),"",M791+1))</f>
        <v/>
      </c>
      <c r="N792" s="18" t="str">
        <f>IF(M792="","",IF(OR(periods_per_year=26,periods_per_year=52),IF(periods_per_year=26,IF(M792=1,fpdate,N791+14),IF(periods_per_year=52,IF(M792=1,fpdate,N791+7),"n/a")),IF(periods_per_year=24,DATE(YEAR(fpdate),MONTH(fpdate)+(M792-1)/2+IF(AND(DAY(fpdate)&gt;=15,MOD(M792,2)=0),1,0),IF(MOD(M792,2)=0,IF(DAY(fpdate)&gt;=15,DAY(fpdate)-14,DAY(fpdate)+14),DAY(fpdate))),IF(DAY(DATE(YEAR(fpdate),MONTH(fpdate)+M792-1,DAY(fpdate)))&lt;&gt;DAY(fpdate),DATE(YEAR(fpdate),MONTH(fpdate)+M792,0),DATE(YEAR(fpdate),MONTH(fpdate)+M792-1,DAY(fpdate))))))</f>
        <v/>
      </c>
      <c r="O792" s="19" t="str">
        <f>IF(M792="","",IF(variable,IF(M792&lt;MortgageCalculator!$I$18*periods_per_year,start_rate,IF(MortgageCalculator!$I$22&gt;=0,MIN(MortgageCalculator!$I$19,start_rate+MortgageCalculator!$I$22*ROUNDUP((M792-MortgageCalculator!$I$18*periods_per_year)/MortgageCalculator!$I$21,0)),MAX(MortgageCalculator!$I$20,start_rate+MortgageCalculator!$I$22*ROUNDUP((M792-MortgageCalculator!$I$18*periods_per_year)/MortgageCalculator!$I$21,0)))),start_rate))</f>
        <v/>
      </c>
      <c r="P792" s="20" t="str">
        <f>IF(M792="","",ROUND((((1+O792/CP)^(CP/periods_per_year))-1)*S791,2))</f>
        <v/>
      </c>
      <c r="Q792" s="20" t="str">
        <f>IF(M792="","",IF(M792=nper,S791+P792,MIN(S791+P792,IF(O792=O791,Q791,ROUND(-PMT(((1+O792/CP)^(CP/periods_per_year))-1,nper-M792+1,S791),2)))))</f>
        <v/>
      </c>
      <c r="R792" s="20" t="str">
        <f t="shared" si="94"/>
        <v/>
      </c>
      <c r="S792" s="20" t="str">
        <f t="shared" si="95"/>
        <v/>
      </c>
    </row>
    <row r="793" spans="1:19" x14ac:dyDescent="0.2">
      <c r="A793" s="10" t="str">
        <f t="shared" si="88"/>
        <v/>
      </c>
      <c r="B793" s="11" t="str">
        <f t="shared" si="89"/>
        <v/>
      </c>
      <c r="C793" s="15" t="str">
        <f t="shared" si="90"/>
        <v/>
      </c>
      <c r="D793" s="12" t="str">
        <f>IF(A793="","",IF(variable,IF(OR(A793=1,A793&lt;$I$18*periods_per_year),start_rate,MIN($I$19,IF(MOD(A793-1,$I$21)=0,MAX($I$20,D792+$I$22),D792))),start_rate))</f>
        <v/>
      </c>
      <c r="E793" s="13" t="str">
        <f t="shared" si="91"/>
        <v/>
      </c>
      <c r="F793" s="13" t="str">
        <f>IF(A793="","",IF(A793=nper,J792+E793,MIN(J792+E793,IF(D793=D792,F792,IF($E$8="Acc Bi-Weekly",ROUND((-PMT(((1+D793/CP)^(CP/12))-1,(nper-A793+1)*12/26,J792))/2,2),IF($E$8="Acc Weekly",ROUND((-PMT(((1+D793/CP)^(CP/12))-1,(nper-A793+1)*12/52,J792))/4,2),ROUND(-PMT(((1+D793/CP)^(CP/periods_per_year))-1,nper-A793+1,J792),2)))))))</f>
        <v/>
      </c>
      <c r="G793" s="13" t="str">
        <f>IF(OR(A793="",A793&lt;$X$2),"",IF(J792&lt;=F793,0,IF(IF(AND(A793&gt;=$X$2,MOD(A793-$X$2,int)=0),$X$3,0)+F793&gt;=J792+E793,J792+E793-F793,IF(AND(A793&gt;=$X$2,MOD(A793-$X$2,int)=0),$X$3,0)+IF(IF(AND(A793&gt;=$X$2,MOD(A793-$X$2,int)=0),$X$3,0)+IF(MOD(A793-$X$6,periods_per_year)=0,$X$5,0)+F793&lt;J792+E793,IF(MOD(A793-$X$6,periods_per_year)=0,$X$5,0),J792+E793-IF(AND(A793&gt;=$X$2,MOD(A793-$X$2,int)=0),$X$3,0)-F793))))</f>
        <v/>
      </c>
      <c r="H793" s="14"/>
      <c r="I793" s="13" t="str">
        <f t="shared" si="92"/>
        <v/>
      </c>
      <c r="J793" s="13" t="str">
        <f t="shared" si="93"/>
        <v/>
      </c>
      <c r="M793" s="17" t="str">
        <f>IF(S792="","",IF(OR(M792&gt;=nper,ROUND(S792,2)&lt;=0),"",M792+1))</f>
        <v/>
      </c>
      <c r="N793" s="18" t="str">
        <f>IF(M793="","",IF(OR(periods_per_year=26,periods_per_year=52),IF(periods_per_year=26,IF(M793=1,fpdate,N792+14),IF(periods_per_year=52,IF(M793=1,fpdate,N792+7),"n/a")),IF(periods_per_year=24,DATE(YEAR(fpdate),MONTH(fpdate)+(M793-1)/2+IF(AND(DAY(fpdate)&gt;=15,MOD(M793,2)=0),1,0),IF(MOD(M793,2)=0,IF(DAY(fpdate)&gt;=15,DAY(fpdate)-14,DAY(fpdate)+14),DAY(fpdate))),IF(DAY(DATE(YEAR(fpdate),MONTH(fpdate)+M793-1,DAY(fpdate)))&lt;&gt;DAY(fpdate),DATE(YEAR(fpdate),MONTH(fpdate)+M793,0),DATE(YEAR(fpdate),MONTH(fpdate)+M793-1,DAY(fpdate))))))</f>
        <v/>
      </c>
      <c r="O793" s="19" t="str">
        <f>IF(M793="","",IF(variable,IF(M793&lt;MortgageCalculator!$I$18*periods_per_year,start_rate,IF(MortgageCalculator!$I$22&gt;=0,MIN(MortgageCalculator!$I$19,start_rate+MortgageCalculator!$I$22*ROUNDUP((M793-MortgageCalculator!$I$18*periods_per_year)/MortgageCalculator!$I$21,0)),MAX(MortgageCalculator!$I$20,start_rate+MortgageCalculator!$I$22*ROUNDUP((M793-MortgageCalculator!$I$18*periods_per_year)/MortgageCalculator!$I$21,0)))),start_rate))</f>
        <v/>
      </c>
      <c r="P793" s="20" t="str">
        <f>IF(M793="","",ROUND((((1+O793/CP)^(CP/periods_per_year))-1)*S792,2))</f>
        <v/>
      </c>
      <c r="Q793" s="20" t="str">
        <f>IF(M793="","",IF(M793=nper,S792+P793,MIN(S792+P793,IF(O793=O792,Q792,ROUND(-PMT(((1+O793/CP)^(CP/periods_per_year))-1,nper-M793+1,S792),2)))))</f>
        <v/>
      </c>
      <c r="R793" s="20" t="str">
        <f t="shared" si="94"/>
        <v/>
      </c>
      <c r="S793" s="20" t="str">
        <f t="shared" si="95"/>
        <v/>
      </c>
    </row>
    <row r="794" spans="1:19" x14ac:dyDescent="0.2">
      <c r="A794" s="10" t="str">
        <f t="shared" si="88"/>
        <v/>
      </c>
      <c r="B794" s="11" t="str">
        <f t="shared" si="89"/>
        <v/>
      </c>
      <c r="C794" s="15" t="str">
        <f t="shared" si="90"/>
        <v/>
      </c>
      <c r="D794" s="12" t="str">
        <f>IF(A794="","",IF(variable,IF(OR(A794=1,A794&lt;$I$18*periods_per_year),start_rate,MIN($I$19,IF(MOD(A794-1,$I$21)=0,MAX($I$20,D793+$I$22),D793))),start_rate))</f>
        <v/>
      </c>
      <c r="E794" s="13" t="str">
        <f t="shared" si="91"/>
        <v/>
      </c>
      <c r="F794" s="13" t="str">
        <f>IF(A794="","",IF(A794=nper,J793+E794,MIN(J793+E794,IF(D794=D793,F793,IF($E$8="Acc Bi-Weekly",ROUND((-PMT(((1+D794/CP)^(CP/12))-1,(nper-A794+1)*12/26,J793))/2,2),IF($E$8="Acc Weekly",ROUND((-PMT(((1+D794/CP)^(CP/12))-1,(nper-A794+1)*12/52,J793))/4,2),ROUND(-PMT(((1+D794/CP)^(CP/periods_per_year))-1,nper-A794+1,J793),2)))))))</f>
        <v/>
      </c>
      <c r="G794" s="13" t="str">
        <f>IF(OR(A794="",A794&lt;$X$2),"",IF(J793&lt;=F794,0,IF(IF(AND(A794&gt;=$X$2,MOD(A794-$X$2,int)=0),$X$3,0)+F794&gt;=J793+E794,J793+E794-F794,IF(AND(A794&gt;=$X$2,MOD(A794-$X$2,int)=0),$X$3,0)+IF(IF(AND(A794&gt;=$X$2,MOD(A794-$X$2,int)=0),$X$3,0)+IF(MOD(A794-$X$6,periods_per_year)=0,$X$5,0)+F794&lt;J793+E794,IF(MOD(A794-$X$6,periods_per_year)=0,$X$5,0),J793+E794-IF(AND(A794&gt;=$X$2,MOD(A794-$X$2,int)=0),$X$3,0)-F794))))</f>
        <v/>
      </c>
      <c r="H794" s="14"/>
      <c r="I794" s="13" t="str">
        <f t="shared" si="92"/>
        <v/>
      </c>
      <c r="J794" s="13" t="str">
        <f t="shared" si="93"/>
        <v/>
      </c>
      <c r="M794" s="17" t="str">
        <f>IF(S793="","",IF(OR(M793&gt;=nper,ROUND(S793,2)&lt;=0),"",M793+1))</f>
        <v/>
      </c>
      <c r="N794" s="18" t="str">
        <f>IF(M794="","",IF(OR(periods_per_year=26,periods_per_year=52),IF(periods_per_year=26,IF(M794=1,fpdate,N793+14),IF(periods_per_year=52,IF(M794=1,fpdate,N793+7),"n/a")),IF(periods_per_year=24,DATE(YEAR(fpdate),MONTH(fpdate)+(M794-1)/2+IF(AND(DAY(fpdate)&gt;=15,MOD(M794,2)=0),1,0),IF(MOD(M794,2)=0,IF(DAY(fpdate)&gt;=15,DAY(fpdate)-14,DAY(fpdate)+14),DAY(fpdate))),IF(DAY(DATE(YEAR(fpdate),MONTH(fpdate)+M794-1,DAY(fpdate)))&lt;&gt;DAY(fpdate),DATE(YEAR(fpdate),MONTH(fpdate)+M794,0),DATE(YEAR(fpdate),MONTH(fpdate)+M794-1,DAY(fpdate))))))</f>
        <v/>
      </c>
      <c r="O794" s="19" t="str">
        <f>IF(M794="","",IF(variable,IF(M794&lt;MortgageCalculator!$I$18*periods_per_year,start_rate,IF(MortgageCalculator!$I$22&gt;=0,MIN(MortgageCalculator!$I$19,start_rate+MortgageCalculator!$I$22*ROUNDUP((M794-MortgageCalculator!$I$18*periods_per_year)/MortgageCalculator!$I$21,0)),MAX(MortgageCalculator!$I$20,start_rate+MortgageCalculator!$I$22*ROUNDUP((M794-MortgageCalculator!$I$18*periods_per_year)/MortgageCalculator!$I$21,0)))),start_rate))</f>
        <v/>
      </c>
      <c r="P794" s="20" t="str">
        <f>IF(M794="","",ROUND((((1+O794/CP)^(CP/periods_per_year))-1)*S793,2))</f>
        <v/>
      </c>
      <c r="Q794" s="20" t="str">
        <f>IF(M794="","",IF(M794=nper,S793+P794,MIN(S793+P794,IF(O794=O793,Q793,ROUND(-PMT(((1+O794/CP)^(CP/periods_per_year))-1,nper-M794+1,S793),2)))))</f>
        <v/>
      </c>
      <c r="R794" s="20" t="str">
        <f t="shared" si="94"/>
        <v/>
      </c>
      <c r="S794" s="20" t="str">
        <f t="shared" si="95"/>
        <v/>
      </c>
    </row>
    <row r="795" spans="1:19" x14ac:dyDescent="0.2">
      <c r="A795" s="10" t="str">
        <f t="shared" si="88"/>
        <v/>
      </c>
      <c r="B795" s="11" t="str">
        <f t="shared" si="89"/>
        <v/>
      </c>
      <c r="C795" s="15" t="str">
        <f t="shared" si="90"/>
        <v/>
      </c>
      <c r="D795" s="12" t="str">
        <f>IF(A795="","",IF(variable,IF(OR(A795=1,A795&lt;$I$18*periods_per_year),start_rate,MIN($I$19,IF(MOD(A795-1,$I$21)=0,MAX($I$20,D794+$I$22),D794))),start_rate))</f>
        <v/>
      </c>
      <c r="E795" s="13" t="str">
        <f t="shared" si="91"/>
        <v/>
      </c>
      <c r="F795" s="13" t="str">
        <f>IF(A795="","",IF(A795=nper,J794+E795,MIN(J794+E795,IF(D795=D794,F794,IF($E$8="Acc Bi-Weekly",ROUND((-PMT(((1+D795/CP)^(CP/12))-1,(nper-A795+1)*12/26,J794))/2,2),IF($E$8="Acc Weekly",ROUND((-PMT(((1+D795/CP)^(CP/12))-1,(nper-A795+1)*12/52,J794))/4,2),ROUND(-PMT(((1+D795/CP)^(CP/periods_per_year))-1,nper-A795+1,J794),2)))))))</f>
        <v/>
      </c>
      <c r="G795" s="13" t="str">
        <f>IF(OR(A795="",A795&lt;$X$2),"",IF(J794&lt;=F795,0,IF(IF(AND(A795&gt;=$X$2,MOD(A795-$X$2,int)=0),$X$3,0)+F795&gt;=J794+E795,J794+E795-F795,IF(AND(A795&gt;=$X$2,MOD(A795-$X$2,int)=0),$X$3,0)+IF(IF(AND(A795&gt;=$X$2,MOD(A795-$X$2,int)=0),$X$3,0)+IF(MOD(A795-$X$6,periods_per_year)=0,$X$5,0)+F795&lt;J794+E795,IF(MOD(A795-$X$6,periods_per_year)=0,$X$5,0),J794+E795-IF(AND(A795&gt;=$X$2,MOD(A795-$X$2,int)=0),$X$3,0)-F795))))</f>
        <v/>
      </c>
      <c r="H795" s="14"/>
      <c r="I795" s="13" t="str">
        <f t="shared" si="92"/>
        <v/>
      </c>
      <c r="J795" s="13" t="str">
        <f t="shared" si="93"/>
        <v/>
      </c>
      <c r="M795" s="17" t="str">
        <f>IF(S794="","",IF(OR(M794&gt;=nper,ROUND(S794,2)&lt;=0),"",M794+1))</f>
        <v/>
      </c>
      <c r="N795" s="18" t="str">
        <f>IF(M795="","",IF(OR(periods_per_year=26,periods_per_year=52),IF(periods_per_year=26,IF(M795=1,fpdate,N794+14),IF(periods_per_year=52,IF(M795=1,fpdate,N794+7),"n/a")),IF(periods_per_year=24,DATE(YEAR(fpdate),MONTH(fpdate)+(M795-1)/2+IF(AND(DAY(fpdate)&gt;=15,MOD(M795,2)=0),1,0),IF(MOD(M795,2)=0,IF(DAY(fpdate)&gt;=15,DAY(fpdate)-14,DAY(fpdate)+14),DAY(fpdate))),IF(DAY(DATE(YEAR(fpdate),MONTH(fpdate)+M795-1,DAY(fpdate)))&lt;&gt;DAY(fpdate),DATE(YEAR(fpdate),MONTH(fpdate)+M795,0),DATE(YEAR(fpdate),MONTH(fpdate)+M795-1,DAY(fpdate))))))</f>
        <v/>
      </c>
      <c r="O795" s="19" t="str">
        <f>IF(M795="","",IF(variable,IF(M795&lt;MortgageCalculator!$I$18*periods_per_year,start_rate,IF(MortgageCalculator!$I$22&gt;=0,MIN(MortgageCalculator!$I$19,start_rate+MortgageCalculator!$I$22*ROUNDUP((M795-MortgageCalculator!$I$18*periods_per_year)/MortgageCalculator!$I$21,0)),MAX(MortgageCalculator!$I$20,start_rate+MortgageCalculator!$I$22*ROUNDUP((M795-MortgageCalculator!$I$18*periods_per_year)/MortgageCalculator!$I$21,0)))),start_rate))</f>
        <v/>
      </c>
      <c r="P795" s="20" t="str">
        <f>IF(M795="","",ROUND((((1+O795/CP)^(CP/periods_per_year))-1)*S794,2))</f>
        <v/>
      </c>
      <c r="Q795" s="20" t="str">
        <f>IF(M795="","",IF(M795=nper,S794+P795,MIN(S794+P795,IF(O795=O794,Q794,ROUND(-PMT(((1+O795/CP)^(CP/periods_per_year))-1,nper-M795+1,S794),2)))))</f>
        <v/>
      </c>
      <c r="R795" s="20" t="str">
        <f t="shared" si="94"/>
        <v/>
      </c>
      <c r="S795" s="20" t="str">
        <f t="shared" si="95"/>
        <v/>
      </c>
    </row>
    <row r="796" spans="1:19" x14ac:dyDescent="0.2">
      <c r="A796" s="10" t="str">
        <f t="shared" si="88"/>
        <v/>
      </c>
      <c r="B796" s="11" t="str">
        <f t="shared" si="89"/>
        <v/>
      </c>
      <c r="C796" s="15" t="str">
        <f t="shared" si="90"/>
        <v/>
      </c>
      <c r="D796" s="12" t="str">
        <f>IF(A796="","",IF(variable,IF(OR(A796=1,A796&lt;$I$18*periods_per_year),start_rate,MIN($I$19,IF(MOD(A796-1,$I$21)=0,MAX($I$20,D795+$I$22),D795))),start_rate))</f>
        <v/>
      </c>
      <c r="E796" s="13" t="str">
        <f t="shared" si="91"/>
        <v/>
      </c>
      <c r="F796" s="13" t="str">
        <f>IF(A796="","",IF(A796=nper,J795+E796,MIN(J795+E796,IF(D796=D795,F795,IF($E$8="Acc Bi-Weekly",ROUND((-PMT(((1+D796/CP)^(CP/12))-1,(nper-A796+1)*12/26,J795))/2,2),IF($E$8="Acc Weekly",ROUND((-PMT(((1+D796/CP)^(CP/12))-1,(nper-A796+1)*12/52,J795))/4,2),ROUND(-PMT(((1+D796/CP)^(CP/periods_per_year))-1,nper-A796+1,J795),2)))))))</f>
        <v/>
      </c>
      <c r="G796" s="13" t="str">
        <f>IF(OR(A796="",A796&lt;$X$2),"",IF(J795&lt;=F796,0,IF(IF(AND(A796&gt;=$X$2,MOD(A796-$X$2,int)=0),$X$3,0)+F796&gt;=J795+E796,J795+E796-F796,IF(AND(A796&gt;=$X$2,MOD(A796-$X$2,int)=0),$X$3,0)+IF(IF(AND(A796&gt;=$X$2,MOD(A796-$X$2,int)=0),$X$3,0)+IF(MOD(A796-$X$6,periods_per_year)=0,$X$5,0)+F796&lt;J795+E796,IF(MOD(A796-$X$6,periods_per_year)=0,$X$5,0),J795+E796-IF(AND(A796&gt;=$X$2,MOD(A796-$X$2,int)=0),$X$3,0)-F796))))</f>
        <v/>
      </c>
      <c r="H796" s="14"/>
      <c r="I796" s="13" t="str">
        <f t="shared" si="92"/>
        <v/>
      </c>
      <c r="J796" s="13" t="str">
        <f t="shared" si="93"/>
        <v/>
      </c>
      <c r="M796" s="17" t="str">
        <f>IF(S795="","",IF(OR(M795&gt;=nper,ROUND(S795,2)&lt;=0),"",M795+1))</f>
        <v/>
      </c>
      <c r="N796" s="18" t="str">
        <f>IF(M796="","",IF(OR(periods_per_year=26,periods_per_year=52),IF(periods_per_year=26,IF(M796=1,fpdate,N795+14),IF(periods_per_year=52,IF(M796=1,fpdate,N795+7),"n/a")),IF(periods_per_year=24,DATE(YEAR(fpdate),MONTH(fpdate)+(M796-1)/2+IF(AND(DAY(fpdate)&gt;=15,MOD(M796,2)=0),1,0),IF(MOD(M796,2)=0,IF(DAY(fpdate)&gt;=15,DAY(fpdate)-14,DAY(fpdate)+14),DAY(fpdate))),IF(DAY(DATE(YEAR(fpdate),MONTH(fpdate)+M796-1,DAY(fpdate)))&lt;&gt;DAY(fpdate),DATE(YEAR(fpdate),MONTH(fpdate)+M796,0),DATE(YEAR(fpdate),MONTH(fpdate)+M796-1,DAY(fpdate))))))</f>
        <v/>
      </c>
      <c r="O796" s="19" t="str">
        <f>IF(M796="","",IF(variable,IF(M796&lt;MortgageCalculator!$I$18*periods_per_year,start_rate,IF(MortgageCalculator!$I$22&gt;=0,MIN(MortgageCalculator!$I$19,start_rate+MortgageCalculator!$I$22*ROUNDUP((M796-MortgageCalculator!$I$18*periods_per_year)/MortgageCalculator!$I$21,0)),MAX(MortgageCalculator!$I$20,start_rate+MortgageCalculator!$I$22*ROUNDUP((M796-MortgageCalculator!$I$18*periods_per_year)/MortgageCalculator!$I$21,0)))),start_rate))</f>
        <v/>
      </c>
      <c r="P796" s="20" t="str">
        <f>IF(M796="","",ROUND((((1+O796/CP)^(CP/periods_per_year))-1)*S795,2))</f>
        <v/>
      </c>
      <c r="Q796" s="20" t="str">
        <f>IF(M796="","",IF(M796=nper,S795+P796,MIN(S795+P796,IF(O796=O795,Q795,ROUND(-PMT(((1+O796/CP)^(CP/periods_per_year))-1,nper-M796+1,S795),2)))))</f>
        <v/>
      </c>
      <c r="R796" s="20" t="str">
        <f t="shared" si="94"/>
        <v/>
      </c>
      <c r="S796" s="20" t="str">
        <f t="shared" si="95"/>
        <v/>
      </c>
    </row>
    <row r="797" spans="1:19" x14ac:dyDescent="0.2">
      <c r="A797" s="10" t="str">
        <f t="shared" si="88"/>
        <v/>
      </c>
      <c r="B797" s="11" t="str">
        <f t="shared" si="89"/>
        <v/>
      </c>
      <c r="C797" s="15" t="str">
        <f t="shared" si="90"/>
        <v/>
      </c>
      <c r="D797" s="12" t="str">
        <f>IF(A797="","",IF(variable,IF(OR(A797=1,A797&lt;$I$18*periods_per_year),start_rate,MIN($I$19,IF(MOD(A797-1,$I$21)=0,MAX($I$20,D796+$I$22),D796))),start_rate))</f>
        <v/>
      </c>
      <c r="E797" s="13" t="str">
        <f t="shared" si="91"/>
        <v/>
      </c>
      <c r="F797" s="13" t="str">
        <f>IF(A797="","",IF(A797=nper,J796+E797,MIN(J796+E797,IF(D797=D796,F796,IF($E$8="Acc Bi-Weekly",ROUND((-PMT(((1+D797/CP)^(CP/12))-1,(nper-A797+1)*12/26,J796))/2,2),IF($E$8="Acc Weekly",ROUND((-PMT(((1+D797/CP)^(CP/12))-1,(nper-A797+1)*12/52,J796))/4,2),ROUND(-PMT(((1+D797/CP)^(CP/periods_per_year))-1,nper-A797+1,J796),2)))))))</f>
        <v/>
      </c>
      <c r="G797" s="13" t="str">
        <f>IF(OR(A797="",A797&lt;$X$2),"",IF(J796&lt;=F797,0,IF(IF(AND(A797&gt;=$X$2,MOD(A797-$X$2,int)=0),$X$3,0)+F797&gt;=J796+E797,J796+E797-F797,IF(AND(A797&gt;=$X$2,MOD(A797-$X$2,int)=0),$X$3,0)+IF(IF(AND(A797&gt;=$X$2,MOD(A797-$X$2,int)=0),$X$3,0)+IF(MOD(A797-$X$6,periods_per_year)=0,$X$5,0)+F797&lt;J796+E797,IF(MOD(A797-$X$6,periods_per_year)=0,$X$5,0),J796+E797-IF(AND(A797&gt;=$X$2,MOD(A797-$X$2,int)=0),$X$3,0)-F797))))</f>
        <v/>
      </c>
      <c r="H797" s="14"/>
      <c r="I797" s="13" t="str">
        <f t="shared" si="92"/>
        <v/>
      </c>
      <c r="J797" s="13" t="str">
        <f t="shared" si="93"/>
        <v/>
      </c>
      <c r="M797" s="17" t="str">
        <f>IF(S796="","",IF(OR(M796&gt;=nper,ROUND(S796,2)&lt;=0),"",M796+1))</f>
        <v/>
      </c>
      <c r="N797" s="18" t="str">
        <f>IF(M797="","",IF(OR(periods_per_year=26,periods_per_year=52),IF(periods_per_year=26,IF(M797=1,fpdate,N796+14),IF(periods_per_year=52,IF(M797=1,fpdate,N796+7),"n/a")),IF(periods_per_year=24,DATE(YEAR(fpdate),MONTH(fpdate)+(M797-1)/2+IF(AND(DAY(fpdate)&gt;=15,MOD(M797,2)=0),1,0),IF(MOD(M797,2)=0,IF(DAY(fpdate)&gt;=15,DAY(fpdate)-14,DAY(fpdate)+14),DAY(fpdate))),IF(DAY(DATE(YEAR(fpdate),MONTH(fpdate)+M797-1,DAY(fpdate)))&lt;&gt;DAY(fpdate),DATE(YEAR(fpdate),MONTH(fpdate)+M797,0),DATE(YEAR(fpdate),MONTH(fpdate)+M797-1,DAY(fpdate))))))</f>
        <v/>
      </c>
      <c r="O797" s="19" t="str">
        <f>IF(M797="","",IF(variable,IF(M797&lt;MortgageCalculator!$I$18*periods_per_year,start_rate,IF(MortgageCalculator!$I$22&gt;=0,MIN(MortgageCalculator!$I$19,start_rate+MortgageCalculator!$I$22*ROUNDUP((M797-MortgageCalculator!$I$18*periods_per_year)/MortgageCalculator!$I$21,0)),MAX(MortgageCalculator!$I$20,start_rate+MortgageCalculator!$I$22*ROUNDUP((M797-MortgageCalculator!$I$18*periods_per_year)/MortgageCalculator!$I$21,0)))),start_rate))</f>
        <v/>
      </c>
      <c r="P797" s="20" t="str">
        <f>IF(M797="","",ROUND((((1+O797/CP)^(CP/periods_per_year))-1)*S796,2))</f>
        <v/>
      </c>
      <c r="Q797" s="20" t="str">
        <f>IF(M797="","",IF(M797=nper,S796+P797,MIN(S796+P797,IF(O797=O796,Q796,ROUND(-PMT(((1+O797/CP)^(CP/periods_per_year))-1,nper-M797+1,S796),2)))))</f>
        <v/>
      </c>
      <c r="R797" s="20" t="str">
        <f t="shared" si="94"/>
        <v/>
      </c>
      <c r="S797" s="20" t="str">
        <f t="shared" si="95"/>
        <v/>
      </c>
    </row>
    <row r="798" spans="1:19" x14ac:dyDescent="0.2">
      <c r="A798" s="10" t="str">
        <f t="shared" si="88"/>
        <v/>
      </c>
      <c r="B798" s="11" t="str">
        <f t="shared" si="89"/>
        <v/>
      </c>
      <c r="C798" s="15" t="str">
        <f t="shared" si="90"/>
        <v/>
      </c>
      <c r="D798" s="12" t="str">
        <f>IF(A798="","",IF(variable,IF(OR(A798=1,A798&lt;$I$18*periods_per_year),start_rate,MIN($I$19,IF(MOD(A798-1,$I$21)=0,MAX($I$20,D797+$I$22),D797))),start_rate))</f>
        <v/>
      </c>
      <c r="E798" s="13" t="str">
        <f t="shared" si="91"/>
        <v/>
      </c>
      <c r="F798" s="13" t="str">
        <f>IF(A798="","",IF(A798=nper,J797+E798,MIN(J797+E798,IF(D798=D797,F797,IF($E$8="Acc Bi-Weekly",ROUND((-PMT(((1+D798/CP)^(CP/12))-1,(nper-A798+1)*12/26,J797))/2,2),IF($E$8="Acc Weekly",ROUND((-PMT(((1+D798/CP)^(CP/12))-1,(nper-A798+1)*12/52,J797))/4,2),ROUND(-PMT(((1+D798/CP)^(CP/periods_per_year))-1,nper-A798+1,J797),2)))))))</f>
        <v/>
      </c>
      <c r="G798" s="13" t="str">
        <f>IF(OR(A798="",A798&lt;$X$2),"",IF(J797&lt;=F798,0,IF(IF(AND(A798&gt;=$X$2,MOD(A798-$X$2,int)=0),$X$3,0)+F798&gt;=J797+E798,J797+E798-F798,IF(AND(A798&gt;=$X$2,MOD(A798-$X$2,int)=0),$X$3,0)+IF(IF(AND(A798&gt;=$X$2,MOD(A798-$X$2,int)=0),$X$3,0)+IF(MOD(A798-$X$6,periods_per_year)=0,$X$5,0)+F798&lt;J797+E798,IF(MOD(A798-$X$6,periods_per_year)=0,$X$5,0),J797+E798-IF(AND(A798&gt;=$X$2,MOD(A798-$X$2,int)=0),$X$3,0)-F798))))</f>
        <v/>
      </c>
      <c r="H798" s="14"/>
      <c r="I798" s="13" t="str">
        <f t="shared" si="92"/>
        <v/>
      </c>
      <c r="J798" s="13" t="str">
        <f t="shared" si="93"/>
        <v/>
      </c>
      <c r="M798" s="17" t="str">
        <f>IF(S797="","",IF(OR(M797&gt;=nper,ROUND(S797,2)&lt;=0),"",M797+1))</f>
        <v/>
      </c>
      <c r="N798" s="18" t="str">
        <f>IF(M798="","",IF(OR(periods_per_year=26,periods_per_year=52),IF(periods_per_year=26,IF(M798=1,fpdate,N797+14),IF(periods_per_year=52,IF(M798=1,fpdate,N797+7),"n/a")),IF(periods_per_year=24,DATE(YEAR(fpdate),MONTH(fpdate)+(M798-1)/2+IF(AND(DAY(fpdate)&gt;=15,MOD(M798,2)=0),1,0),IF(MOD(M798,2)=0,IF(DAY(fpdate)&gt;=15,DAY(fpdate)-14,DAY(fpdate)+14),DAY(fpdate))),IF(DAY(DATE(YEAR(fpdate),MONTH(fpdate)+M798-1,DAY(fpdate)))&lt;&gt;DAY(fpdate),DATE(YEAR(fpdate),MONTH(fpdate)+M798,0),DATE(YEAR(fpdate),MONTH(fpdate)+M798-1,DAY(fpdate))))))</f>
        <v/>
      </c>
      <c r="O798" s="19" t="str">
        <f>IF(M798="","",IF(variable,IF(M798&lt;MortgageCalculator!$I$18*periods_per_year,start_rate,IF(MortgageCalculator!$I$22&gt;=0,MIN(MortgageCalculator!$I$19,start_rate+MortgageCalculator!$I$22*ROUNDUP((M798-MortgageCalculator!$I$18*periods_per_year)/MortgageCalculator!$I$21,0)),MAX(MortgageCalculator!$I$20,start_rate+MortgageCalculator!$I$22*ROUNDUP((M798-MortgageCalculator!$I$18*periods_per_year)/MortgageCalculator!$I$21,0)))),start_rate))</f>
        <v/>
      </c>
      <c r="P798" s="20" t="str">
        <f>IF(M798="","",ROUND((((1+O798/CP)^(CP/periods_per_year))-1)*S797,2))</f>
        <v/>
      </c>
      <c r="Q798" s="20" t="str">
        <f>IF(M798="","",IF(M798=nper,S797+P798,MIN(S797+P798,IF(O798=O797,Q797,ROUND(-PMT(((1+O798/CP)^(CP/periods_per_year))-1,nper-M798+1,S797),2)))))</f>
        <v/>
      </c>
      <c r="R798" s="20" t="str">
        <f t="shared" si="94"/>
        <v/>
      </c>
      <c r="S798" s="20" t="str">
        <f t="shared" si="95"/>
        <v/>
      </c>
    </row>
    <row r="799" spans="1:19" x14ac:dyDescent="0.2">
      <c r="A799" s="10" t="str">
        <f t="shared" si="88"/>
        <v/>
      </c>
      <c r="B799" s="11" t="str">
        <f t="shared" si="89"/>
        <v/>
      </c>
      <c r="C799" s="15" t="str">
        <f t="shared" si="90"/>
        <v/>
      </c>
      <c r="D799" s="12" t="str">
        <f>IF(A799="","",IF(variable,IF(OR(A799=1,A799&lt;$I$18*periods_per_year),start_rate,MIN($I$19,IF(MOD(A799-1,$I$21)=0,MAX($I$20,D798+$I$22),D798))),start_rate))</f>
        <v/>
      </c>
      <c r="E799" s="13" t="str">
        <f t="shared" si="91"/>
        <v/>
      </c>
      <c r="F799" s="13" t="str">
        <f>IF(A799="","",IF(A799=nper,J798+E799,MIN(J798+E799,IF(D799=D798,F798,IF($E$8="Acc Bi-Weekly",ROUND((-PMT(((1+D799/CP)^(CP/12))-1,(nper-A799+1)*12/26,J798))/2,2),IF($E$8="Acc Weekly",ROUND((-PMT(((1+D799/CP)^(CP/12))-1,(nper-A799+1)*12/52,J798))/4,2),ROUND(-PMT(((1+D799/CP)^(CP/periods_per_year))-1,nper-A799+1,J798),2)))))))</f>
        <v/>
      </c>
      <c r="G799" s="13" t="str">
        <f>IF(OR(A799="",A799&lt;$X$2),"",IF(J798&lt;=F799,0,IF(IF(AND(A799&gt;=$X$2,MOD(A799-$X$2,int)=0),$X$3,0)+F799&gt;=J798+E799,J798+E799-F799,IF(AND(A799&gt;=$X$2,MOD(A799-$X$2,int)=0),$X$3,0)+IF(IF(AND(A799&gt;=$X$2,MOD(A799-$X$2,int)=0),$X$3,0)+IF(MOD(A799-$X$6,periods_per_year)=0,$X$5,0)+F799&lt;J798+E799,IF(MOD(A799-$X$6,periods_per_year)=0,$X$5,0),J798+E799-IF(AND(A799&gt;=$X$2,MOD(A799-$X$2,int)=0),$X$3,0)-F799))))</f>
        <v/>
      </c>
      <c r="H799" s="14"/>
      <c r="I799" s="13" t="str">
        <f t="shared" si="92"/>
        <v/>
      </c>
      <c r="J799" s="13" t="str">
        <f t="shared" si="93"/>
        <v/>
      </c>
      <c r="M799" s="17" t="str">
        <f>IF(S798="","",IF(OR(M798&gt;=nper,ROUND(S798,2)&lt;=0),"",M798+1))</f>
        <v/>
      </c>
      <c r="N799" s="18" t="str">
        <f>IF(M799="","",IF(OR(periods_per_year=26,periods_per_year=52),IF(periods_per_year=26,IF(M799=1,fpdate,N798+14),IF(periods_per_year=52,IF(M799=1,fpdate,N798+7),"n/a")),IF(periods_per_year=24,DATE(YEAR(fpdate),MONTH(fpdate)+(M799-1)/2+IF(AND(DAY(fpdate)&gt;=15,MOD(M799,2)=0),1,0),IF(MOD(M799,2)=0,IF(DAY(fpdate)&gt;=15,DAY(fpdate)-14,DAY(fpdate)+14),DAY(fpdate))),IF(DAY(DATE(YEAR(fpdate),MONTH(fpdate)+M799-1,DAY(fpdate)))&lt;&gt;DAY(fpdate),DATE(YEAR(fpdate),MONTH(fpdate)+M799,0),DATE(YEAR(fpdate),MONTH(fpdate)+M799-1,DAY(fpdate))))))</f>
        <v/>
      </c>
      <c r="O799" s="19" t="str">
        <f>IF(M799="","",IF(variable,IF(M799&lt;MortgageCalculator!$I$18*periods_per_year,start_rate,IF(MortgageCalculator!$I$22&gt;=0,MIN(MortgageCalculator!$I$19,start_rate+MortgageCalculator!$I$22*ROUNDUP((M799-MortgageCalculator!$I$18*periods_per_year)/MortgageCalculator!$I$21,0)),MAX(MortgageCalculator!$I$20,start_rate+MortgageCalculator!$I$22*ROUNDUP((M799-MortgageCalculator!$I$18*periods_per_year)/MortgageCalculator!$I$21,0)))),start_rate))</f>
        <v/>
      </c>
      <c r="P799" s="20" t="str">
        <f>IF(M799="","",ROUND((((1+O799/CP)^(CP/periods_per_year))-1)*S798,2))</f>
        <v/>
      </c>
      <c r="Q799" s="20" t="str">
        <f>IF(M799="","",IF(M799=nper,S798+P799,MIN(S798+P799,IF(O799=O798,Q798,ROUND(-PMT(((1+O799/CP)^(CP/periods_per_year))-1,nper-M799+1,S798),2)))))</f>
        <v/>
      </c>
      <c r="R799" s="20" t="str">
        <f t="shared" si="94"/>
        <v/>
      </c>
      <c r="S799" s="20" t="str">
        <f t="shared" si="95"/>
        <v/>
      </c>
    </row>
    <row r="800" spans="1:19" x14ac:dyDescent="0.2">
      <c r="A800" s="10" t="str">
        <f t="shared" si="88"/>
        <v/>
      </c>
      <c r="B800" s="11" t="str">
        <f t="shared" si="89"/>
        <v/>
      </c>
      <c r="C800" s="15" t="str">
        <f t="shared" si="90"/>
        <v/>
      </c>
      <c r="D800" s="12" t="str">
        <f>IF(A800="","",IF(variable,IF(OR(A800=1,A800&lt;$I$18*periods_per_year),start_rate,MIN($I$19,IF(MOD(A800-1,$I$21)=0,MAX($I$20,D799+$I$22),D799))),start_rate))</f>
        <v/>
      </c>
      <c r="E800" s="13" t="str">
        <f t="shared" si="91"/>
        <v/>
      </c>
      <c r="F800" s="13" t="str">
        <f>IF(A800="","",IF(A800=nper,J799+E800,MIN(J799+E800,IF(D800=D799,F799,IF($E$8="Acc Bi-Weekly",ROUND((-PMT(((1+D800/CP)^(CP/12))-1,(nper-A800+1)*12/26,J799))/2,2),IF($E$8="Acc Weekly",ROUND((-PMT(((1+D800/CP)^(CP/12))-1,(nper-A800+1)*12/52,J799))/4,2),ROUND(-PMT(((1+D800/CP)^(CP/periods_per_year))-1,nper-A800+1,J799),2)))))))</f>
        <v/>
      </c>
      <c r="G800" s="13" t="str">
        <f>IF(OR(A800="",A800&lt;$X$2),"",IF(J799&lt;=F800,0,IF(IF(AND(A800&gt;=$X$2,MOD(A800-$X$2,int)=0),$X$3,0)+F800&gt;=J799+E800,J799+E800-F800,IF(AND(A800&gt;=$X$2,MOD(A800-$X$2,int)=0),$X$3,0)+IF(IF(AND(A800&gt;=$X$2,MOD(A800-$X$2,int)=0),$X$3,0)+IF(MOD(A800-$X$6,periods_per_year)=0,$X$5,0)+F800&lt;J799+E800,IF(MOD(A800-$X$6,periods_per_year)=0,$X$5,0),J799+E800-IF(AND(A800&gt;=$X$2,MOD(A800-$X$2,int)=0),$X$3,0)-F800))))</f>
        <v/>
      </c>
      <c r="H800" s="14"/>
      <c r="I800" s="13" t="str">
        <f t="shared" si="92"/>
        <v/>
      </c>
      <c r="J800" s="13" t="str">
        <f t="shared" si="93"/>
        <v/>
      </c>
      <c r="M800" s="17" t="str">
        <f>IF(S799="","",IF(OR(M799&gt;=nper,ROUND(S799,2)&lt;=0),"",M799+1))</f>
        <v/>
      </c>
      <c r="N800" s="18" t="str">
        <f>IF(M800="","",IF(OR(periods_per_year=26,periods_per_year=52),IF(periods_per_year=26,IF(M800=1,fpdate,N799+14),IF(periods_per_year=52,IF(M800=1,fpdate,N799+7),"n/a")),IF(periods_per_year=24,DATE(YEAR(fpdate),MONTH(fpdate)+(M800-1)/2+IF(AND(DAY(fpdate)&gt;=15,MOD(M800,2)=0),1,0),IF(MOD(M800,2)=0,IF(DAY(fpdate)&gt;=15,DAY(fpdate)-14,DAY(fpdate)+14),DAY(fpdate))),IF(DAY(DATE(YEAR(fpdate),MONTH(fpdate)+M800-1,DAY(fpdate)))&lt;&gt;DAY(fpdate),DATE(YEAR(fpdate),MONTH(fpdate)+M800,0),DATE(YEAR(fpdate),MONTH(fpdate)+M800-1,DAY(fpdate))))))</f>
        <v/>
      </c>
      <c r="O800" s="19" t="str">
        <f>IF(M800="","",IF(variable,IF(M800&lt;MortgageCalculator!$I$18*periods_per_year,start_rate,IF(MortgageCalculator!$I$22&gt;=0,MIN(MortgageCalculator!$I$19,start_rate+MortgageCalculator!$I$22*ROUNDUP((M800-MortgageCalculator!$I$18*periods_per_year)/MortgageCalculator!$I$21,0)),MAX(MortgageCalculator!$I$20,start_rate+MortgageCalculator!$I$22*ROUNDUP((M800-MortgageCalculator!$I$18*periods_per_year)/MortgageCalculator!$I$21,0)))),start_rate))</f>
        <v/>
      </c>
      <c r="P800" s="20" t="str">
        <f>IF(M800="","",ROUND((((1+O800/CP)^(CP/periods_per_year))-1)*S799,2))</f>
        <v/>
      </c>
      <c r="Q800" s="20" t="str">
        <f>IF(M800="","",IF(M800=nper,S799+P800,MIN(S799+P800,IF(O800=O799,Q799,ROUND(-PMT(((1+O800/CP)^(CP/periods_per_year))-1,nper-M800+1,S799),2)))))</f>
        <v/>
      </c>
      <c r="R800" s="20" t="str">
        <f t="shared" si="94"/>
        <v/>
      </c>
      <c r="S800" s="20" t="str">
        <f t="shared" si="95"/>
        <v/>
      </c>
    </row>
    <row r="801" spans="1:19" x14ac:dyDescent="0.2">
      <c r="A801" s="10" t="str">
        <f t="shared" si="88"/>
        <v/>
      </c>
      <c r="B801" s="11" t="str">
        <f t="shared" si="89"/>
        <v/>
      </c>
      <c r="C801" s="15" t="str">
        <f t="shared" si="90"/>
        <v/>
      </c>
      <c r="D801" s="12" t="str">
        <f>IF(A801="","",IF(variable,IF(OR(A801=1,A801&lt;$I$18*periods_per_year),start_rate,MIN($I$19,IF(MOD(A801-1,$I$21)=0,MAX($I$20,D800+$I$22),D800))),start_rate))</f>
        <v/>
      </c>
      <c r="E801" s="13" t="str">
        <f t="shared" si="91"/>
        <v/>
      </c>
      <c r="F801" s="13" t="str">
        <f>IF(A801="","",IF(A801=nper,J800+E801,MIN(J800+E801,IF(D801=D800,F800,IF($E$8="Acc Bi-Weekly",ROUND((-PMT(((1+D801/CP)^(CP/12))-1,(nper-A801+1)*12/26,J800))/2,2),IF($E$8="Acc Weekly",ROUND((-PMT(((1+D801/CP)^(CP/12))-1,(nper-A801+1)*12/52,J800))/4,2),ROUND(-PMT(((1+D801/CP)^(CP/periods_per_year))-1,nper-A801+1,J800),2)))))))</f>
        <v/>
      </c>
      <c r="G801" s="13" t="str">
        <f>IF(OR(A801="",A801&lt;$X$2),"",IF(J800&lt;=F801,0,IF(IF(AND(A801&gt;=$X$2,MOD(A801-$X$2,int)=0),$X$3,0)+F801&gt;=J800+E801,J800+E801-F801,IF(AND(A801&gt;=$X$2,MOD(A801-$X$2,int)=0),$X$3,0)+IF(IF(AND(A801&gt;=$X$2,MOD(A801-$X$2,int)=0),$X$3,0)+IF(MOD(A801-$X$6,periods_per_year)=0,$X$5,0)+F801&lt;J800+E801,IF(MOD(A801-$X$6,periods_per_year)=0,$X$5,0),J800+E801-IF(AND(A801&gt;=$X$2,MOD(A801-$X$2,int)=0),$X$3,0)-F801))))</f>
        <v/>
      </c>
      <c r="H801" s="14"/>
      <c r="I801" s="13" t="str">
        <f t="shared" si="92"/>
        <v/>
      </c>
      <c r="J801" s="13" t="str">
        <f t="shared" si="93"/>
        <v/>
      </c>
      <c r="M801" s="17" t="str">
        <f>IF(S800="","",IF(OR(M800&gt;=nper,ROUND(S800,2)&lt;=0),"",M800+1))</f>
        <v/>
      </c>
      <c r="N801" s="18" t="str">
        <f>IF(M801="","",IF(OR(periods_per_year=26,periods_per_year=52),IF(periods_per_year=26,IF(M801=1,fpdate,N800+14),IF(periods_per_year=52,IF(M801=1,fpdate,N800+7),"n/a")),IF(periods_per_year=24,DATE(YEAR(fpdate),MONTH(fpdate)+(M801-1)/2+IF(AND(DAY(fpdate)&gt;=15,MOD(M801,2)=0),1,0),IF(MOD(M801,2)=0,IF(DAY(fpdate)&gt;=15,DAY(fpdate)-14,DAY(fpdate)+14),DAY(fpdate))),IF(DAY(DATE(YEAR(fpdate),MONTH(fpdate)+M801-1,DAY(fpdate)))&lt;&gt;DAY(fpdate),DATE(YEAR(fpdate),MONTH(fpdate)+M801,0),DATE(YEAR(fpdate),MONTH(fpdate)+M801-1,DAY(fpdate))))))</f>
        <v/>
      </c>
      <c r="O801" s="19" t="str">
        <f>IF(M801="","",IF(variable,IF(M801&lt;MortgageCalculator!$I$18*periods_per_year,start_rate,IF(MortgageCalculator!$I$22&gt;=0,MIN(MortgageCalculator!$I$19,start_rate+MortgageCalculator!$I$22*ROUNDUP((M801-MortgageCalculator!$I$18*periods_per_year)/MortgageCalculator!$I$21,0)),MAX(MortgageCalculator!$I$20,start_rate+MortgageCalculator!$I$22*ROUNDUP((M801-MortgageCalculator!$I$18*periods_per_year)/MortgageCalculator!$I$21,0)))),start_rate))</f>
        <v/>
      </c>
      <c r="P801" s="20" t="str">
        <f>IF(M801="","",ROUND((((1+O801/CP)^(CP/periods_per_year))-1)*S800,2))</f>
        <v/>
      </c>
      <c r="Q801" s="20" t="str">
        <f>IF(M801="","",IF(M801=nper,S800+P801,MIN(S800+P801,IF(O801=O800,Q800,ROUND(-PMT(((1+O801/CP)^(CP/periods_per_year))-1,nper-M801+1,S800),2)))))</f>
        <v/>
      </c>
      <c r="R801" s="20" t="str">
        <f t="shared" si="94"/>
        <v/>
      </c>
      <c r="S801" s="20" t="str">
        <f t="shared" si="95"/>
        <v/>
      </c>
    </row>
    <row r="802" spans="1:19" x14ac:dyDescent="0.2">
      <c r="A802" s="10" t="str">
        <f t="shared" si="88"/>
        <v/>
      </c>
      <c r="B802" s="11" t="str">
        <f t="shared" si="89"/>
        <v/>
      </c>
      <c r="C802" s="15" t="str">
        <f t="shared" si="90"/>
        <v/>
      </c>
      <c r="D802" s="12" t="str">
        <f>IF(A802="","",IF(variable,IF(OR(A802=1,A802&lt;$I$18*periods_per_year),start_rate,MIN($I$19,IF(MOD(A802-1,$I$21)=0,MAX($I$20,D801+$I$22),D801))),start_rate))</f>
        <v/>
      </c>
      <c r="E802" s="13" t="str">
        <f t="shared" si="91"/>
        <v/>
      </c>
      <c r="F802" s="13" t="str">
        <f>IF(A802="","",IF(A802=nper,J801+E802,MIN(J801+E802,IF(D802=D801,F801,IF($E$8="Acc Bi-Weekly",ROUND((-PMT(((1+D802/CP)^(CP/12))-1,(nper-A802+1)*12/26,J801))/2,2),IF($E$8="Acc Weekly",ROUND((-PMT(((1+D802/CP)^(CP/12))-1,(nper-A802+1)*12/52,J801))/4,2),ROUND(-PMT(((1+D802/CP)^(CP/periods_per_year))-1,nper-A802+1,J801),2)))))))</f>
        <v/>
      </c>
      <c r="G802" s="13" t="str">
        <f>IF(OR(A802="",A802&lt;$X$2),"",IF(J801&lt;=F802,0,IF(IF(AND(A802&gt;=$X$2,MOD(A802-$X$2,int)=0),$X$3,0)+F802&gt;=J801+E802,J801+E802-F802,IF(AND(A802&gt;=$X$2,MOD(A802-$X$2,int)=0),$X$3,0)+IF(IF(AND(A802&gt;=$X$2,MOD(A802-$X$2,int)=0),$X$3,0)+IF(MOD(A802-$X$6,periods_per_year)=0,$X$5,0)+F802&lt;J801+E802,IF(MOD(A802-$X$6,periods_per_year)=0,$X$5,0),J801+E802-IF(AND(A802&gt;=$X$2,MOD(A802-$X$2,int)=0),$X$3,0)-F802))))</f>
        <v/>
      </c>
      <c r="H802" s="14"/>
      <c r="I802" s="13" t="str">
        <f t="shared" si="92"/>
        <v/>
      </c>
      <c r="J802" s="13" t="str">
        <f t="shared" si="93"/>
        <v/>
      </c>
      <c r="M802" s="17" t="str">
        <f>IF(S801="","",IF(OR(M801&gt;=nper,ROUND(S801,2)&lt;=0),"",M801+1))</f>
        <v/>
      </c>
      <c r="N802" s="18" t="str">
        <f>IF(M802="","",IF(OR(periods_per_year=26,periods_per_year=52),IF(periods_per_year=26,IF(M802=1,fpdate,N801+14),IF(periods_per_year=52,IF(M802=1,fpdate,N801+7),"n/a")),IF(periods_per_year=24,DATE(YEAR(fpdate),MONTH(fpdate)+(M802-1)/2+IF(AND(DAY(fpdate)&gt;=15,MOD(M802,2)=0),1,0),IF(MOD(M802,2)=0,IF(DAY(fpdate)&gt;=15,DAY(fpdate)-14,DAY(fpdate)+14),DAY(fpdate))),IF(DAY(DATE(YEAR(fpdate),MONTH(fpdate)+M802-1,DAY(fpdate)))&lt;&gt;DAY(fpdate),DATE(YEAR(fpdate),MONTH(fpdate)+M802,0),DATE(YEAR(fpdate),MONTH(fpdate)+M802-1,DAY(fpdate))))))</f>
        <v/>
      </c>
      <c r="O802" s="19" t="str">
        <f>IF(M802="","",IF(variable,IF(M802&lt;MortgageCalculator!$I$18*periods_per_year,start_rate,IF(MortgageCalculator!$I$22&gt;=0,MIN(MortgageCalculator!$I$19,start_rate+MortgageCalculator!$I$22*ROUNDUP((M802-MortgageCalculator!$I$18*periods_per_year)/MortgageCalculator!$I$21,0)),MAX(MortgageCalculator!$I$20,start_rate+MortgageCalculator!$I$22*ROUNDUP((M802-MortgageCalculator!$I$18*periods_per_year)/MortgageCalculator!$I$21,0)))),start_rate))</f>
        <v/>
      </c>
      <c r="P802" s="20" t="str">
        <f>IF(M802="","",ROUND((((1+O802/CP)^(CP/periods_per_year))-1)*S801,2))</f>
        <v/>
      </c>
      <c r="Q802" s="20" t="str">
        <f>IF(M802="","",IF(M802=nper,S801+P802,MIN(S801+P802,IF(O802=O801,Q801,ROUND(-PMT(((1+O802/CP)^(CP/periods_per_year))-1,nper-M802+1,S801),2)))))</f>
        <v/>
      </c>
      <c r="R802" s="20" t="str">
        <f t="shared" si="94"/>
        <v/>
      </c>
      <c r="S802" s="20" t="str">
        <f t="shared" si="95"/>
        <v/>
      </c>
    </row>
    <row r="803" spans="1:19" x14ac:dyDescent="0.2">
      <c r="A803" s="10" t="str">
        <f t="shared" si="88"/>
        <v/>
      </c>
      <c r="B803" s="11" t="str">
        <f t="shared" si="89"/>
        <v/>
      </c>
      <c r="C803" s="15" t="str">
        <f t="shared" si="90"/>
        <v/>
      </c>
      <c r="D803" s="12" t="str">
        <f>IF(A803="","",IF(variable,IF(OR(A803=1,A803&lt;$I$18*periods_per_year),start_rate,MIN($I$19,IF(MOD(A803-1,$I$21)=0,MAX($I$20,D802+$I$22),D802))),start_rate))</f>
        <v/>
      </c>
      <c r="E803" s="13" t="str">
        <f t="shared" si="91"/>
        <v/>
      </c>
      <c r="F803" s="13" t="str">
        <f>IF(A803="","",IF(A803=nper,J802+E803,MIN(J802+E803,IF(D803=D802,F802,IF($E$8="Acc Bi-Weekly",ROUND((-PMT(((1+D803/CP)^(CP/12))-1,(nper-A803+1)*12/26,J802))/2,2),IF($E$8="Acc Weekly",ROUND((-PMT(((1+D803/CP)^(CP/12))-1,(nper-A803+1)*12/52,J802))/4,2),ROUND(-PMT(((1+D803/CP)^(CP/periods_per_year))-1,nper-A803+1,J802),2)))))))</f>
        <v/>
      </c>
      <c r="G803" s="13" t="str">
        <f>IF(OR(A803="",A803&lt;$X$2),"",IF(J802&lt;=F803,0,IF(IF(AND(A803&gt;=$X$2,MOD(A803-$X$2,int)=0),$X$3,0)+F803&gt;=J802+E803,J802+E803-F803,IF(AND(A803&gt;=$X$2,MOD(A803-$X$2,int)=0),$X$3,0)+IF(IF(AND(A803&gt;=$X$2,MOD(A803-$X$2,int)=0),$X$3,0)+IF(MOD(A803-$X$6,periods_per_year)=0,$X$5,0)+F803&lt;J802+E803,IF(MOD(A803-$X$6,periods_per_year)=0,$X$5,0),J802+E803-IF(AND(A803&gt;=$X$2,MOD(A803-$X$2,int)=0),$X$3,0)-F803))))</f>
        <v/>
      </c>
      <c r="H803" s="14"/>
      <c r="I803" s="13" t="str">
        <f t="shared" si="92"/>
        <v/>
      </c>
      <c r="J803" s="13" t="str">
        <f t="shared" si="93"/>
        <v/>
      </c>
      <c r="M803" s="17" t="str">
        <f>IF(S802="","",IF(OR(M802&gt;=nper,ROUND(S802,2)&lt;=0),"",M802+1))</f>
        <v/>
      </c>
      <c r="N803" s="18" t="str">
        <f>IF(M803="","",IF(OR(periods_per_year=26,periods_per_year=52),IF(periods_per_year=26,IF(M803=1,fpdate,N802+14),IF(periods_per_year=52,IF(M803=1,fpdate,N802+7),"n/a")),IF(periods_per_year=24,DATE(YEAR(fpdate),MONTH(fpdate)+(M803-1)/2+IF(AND(DAY(fpdate)&gt;=15,MOD(M803,2)=0),1,0),IF(MOD(M803,2)=0,IF(DAY(fpdate)&gt;=15,DAY(fpdate)-14,DAY(fpdate)+14),DAY(fpdate))),IF(DAY(DATE(YEAR(fpdate),MONTH(fpdate)+M803-1,DAY(fpdate)))&lt;&gt;DAY(fpdate),DATE(YEAR(fpdate),MONTH(fpdate)+M803,0),DATE(YEAR(fpdate),MONTH(fpdate)+M803-1,DAY(fpdate))))))</f>
        <v/>
      </c>
      <c r="O803" s="19" t="str">
        <f>IF(M803="","",IF(variable,IF(M803&lt;MortgageCalculator!$I$18*periods_per_year,start_rate,IF(MortgageCalculator!$I$22&gt;=0,MIN(MortgageCalculator!$I$19,start_rate+MortgageCalculator!$I$22*ROUNDUP((M803-MortgageCalculator!$I$18*periods_per_year)/MortgageCalculator!$I$21,0)),MAX(MortgageCalculator!$I$20,start_rate+MortgageCalculator!$I$22*ROUNDUP((M803-MortgageCalculator!$I$18*periods_per_year)/MortgageCalculator!$I$21,0)))),start_rate))</f>
        <v/>
      </c>
      <c r="P803" s="20" t="str">
        <f>IF(M803="","",ROUND((((1+O803/CP)^(CP/periods_per_year))-1)*S802,2))</f>
        <v/>
      </c>
      <c r="Q803" s="20" t="str">
        <f>IF(M803="","",IF(M803=nper,S802+P803,MIN(S802+P803,IF(O803=O802,Q802,ROUND(-PMT(((1+O803/CP)^(CP/periods_per_year))-1,nper-M803+1,S802),2)))))</f>
        <v/>
      </c>
      <c r="R803" s="20" t="str">
        <f t="shared" si="94"/>
        <v/>
      </c>
      <c r="S803" s="20" t="str">
        <f t="shared" si="95"/>
        <v/>
      </c>
    </row>
    <row r="804" spans="1:19" x14ac:dyDescent="0.2">
      <c r="A804" s="10" t="str">
        <f t="shared" si="88"/>
        <v/>
      </c>
      <c r="B804" s="11" t="str">
        <f t="shared" si="89"/>
        <v/>
      </c>
      <c r="C804" s="15" t="str">
        <f t="shared" si="90"/>
        <v/>
      </c>
      <c r="D804" s="12" t="str">
        <f>IF(A804="","",IF(variable,IF(OR(A804=1,A804&lt;$I$18*periods_per_year),start_rate,MIN($I$19,IF(MOD(A804-1,$I$21)=0,MAX($I$20,D803+$I$22),D803))),start_rate))</f>
        <v/>
      </c>
      <c r="E804" s="13" t="str">
        <f t="shared" si="91"/>
        <v/>
      </c>
      <c r="F804" s="13" t="str">
        <f>IF(A804="","",IF(A804=nper,J803+E804,MIN(J803+E804,IF(D804=D803,F803,IF($E$8="Acc Bi-Weekly",ROUND((-PMT(((1+D804/CP)^(CP/12))-1,(nper-A804+1)*12/26,J803))/2,2),IF($E$8="Acc Weekly",ROUND((-PMT(((1+D804/CP)^(CP/12))-1,(nper-A804+1)*12/52,J803))/4,2),ROUND(-PMT(((1+D804/CP)^(CP/periods_per_year))-1,nper-A804+1,J803),2)))))))</f>
        <v/>
      </c>
      <c r="G804" s="13" t="str">
        <f>IF(OR(A804="",A804&lt;$X$2),"",IF(J803&lt;=F804,0,IF(IF(AND(A804&gt;=$X$2,MOD(A804-$X$2,int)=0),$X$3,0)+F804&gt;=J803+E804,J803+E804-F804,IF(AND(A804&gt;=$X$2,MOD(A804-$X$2,int)=0),$X$3,0)+IF(IF(AND(A804&gt;=$X$2,MOD(A804-$X$2,int)=0),$X$3,0)+IF(MOD(A804-$X$6,periods_per_year)=0,$X$5,0)+F804&lt;J803+E804,IF(MOD(A804-$X$6,periods_per_year)=0,$X$5,0),J803+E804-IF(AND(A804&gt;=$X$2,MOD(A804-$X$2,int)=0),$X$3,0)-F804))))</f>
        <v/>
      </c>
      <c r="H804" s="14"/>
      <c r="I804" s="13" t="str">
        <f t="shared" si="92"/>
        <v/>
      </c>
      <c r="J804" s="13" t="str">
        <f t="shared" si="93"/>
        <v/>
      </c>
      <c r="M804" s="17" t="str">
        <f>IF(S803="","",IF(OR(M803&gt;=nper,ROUND(S803,2)&lt;=0),"",M803+1))</f>
        <v/>
      </c>
      <c r="N804" s="18" t="str">
        <f>IF(M804="","",IF(OR(periods_per_year=26,periods_per_year=52),IF(periods_per_year=26,IF(M804=1,fpdate,N803+14),IF(periods_per_year=52,IF(M804=1,fpdate,N803+7),"n/a")),IF(periods_per_year=24,DATE(YEAR(fpdate),MONTH(fpdate)+(M804-1)/2+IF(AND(DAY(fpdate)&gt;=15,MOD(M804,2)=0),1,0),IF(MOD(M804,2)=0,IF(DAY(fpdate)&gt;=15,DAY(fpdate)-14,DAY(fpdate)+14),DAY(fpdate))),IF(DAY(DATE(YEAR(fpdate),MONTH(fpdate)+M804-1,DAY(fpdate)))&lt;&gt;DAY(fpdate),DATE(YEAR(fpdate),MONTH(fpdate)+M804,0),DATE(YEAR(fpdate),MONTH(fpdate)+M804-1,DAY(fpdate))))))</f>
        <v/>
      </c>
      <c r="O804" s="19" t="str">
        <f>IF(M804="","",IF(variable,IF(M804&lt;MortgageCalculator!$I$18*periods_per_year,start_rate,IF(MortgageCalculator!$I$22&gt;=0,MIN(MortgageCalculator!$I$19,start_rate+MortgageCalculator!$I$22*ROUNDUP((M804-MortgageCalculator!$I$18*periods_per_year)/MortgageCalculator!$I$21,0)),MAX(MortgageCalculator!$I$20,start_rate+MortgageCalculator!$I$22*ROUNDUP((M804-MortgageCalculator!$I$18*periods_per_year)/MortgageCalculator!$I$21,0)))),start_rate))</f>
        <v/>
      </c>
      <c r="P804" s="20" t="str">
        <f>IF(M804="","",ROUND((((1+O804/CP)^(CP/periods_per_year))-1)*S803,2))</f>
        <v/>
      </c>
      <c r="Q804" s="20" t="str">
        <f>IF(M804="","",IF(M804=nper,S803+P804,MIN(S803+P804,IF(O804=O803,Q803,ROUND(-PMT(((1+O804/CP)^(CP/periods_per_year))-1,nper-M804+1,S803),2)))))</f>
        <v/>
      </c>
      <c r="R804" s="20" t="str">
        <f t="shared" si="94"/>
        <v/>
      </c>
      <c r="S804" s="20" t="str">
        <f t="shared" si="95"/>
        <v/>
      </c>
    </row>
    <row r="805" spans="1:19" x14ac:dyDescent="0.2">
      <c r="A805" s="10" t="str">
        <f t="shared" si="88"/>
        <v/>
      </c>
      <c r="B805" s="11" t="str">
        <f t="shared" si="89"/>
        <v/>
      </c>
      <c r="C805" s="15" t="str">
        <f t="shared" si="90"/>
        <v/>
      </c>
      <c r="D805" s="12" t="str">
        <f>IF(A805="","",IF(variable,IF(OR(A805=1,A805&lt;$I$18*periods_per_year),start_rate,MIN($I$19,IF(MOD(A805-1,$I$21)=0,MAX($I$20,D804+$I$22),D804))),start_rate))</f>
        <v/>
      </c>
      <c r="E805" s="13" t="str">
        <f t="shared" si="91"/>
        <v/>
      </c>
      <c r="F805" s="13" t="str">
        <f>IF(A805="","",IF(A805=nper,J804+E805,MIN(J804+E805,IF(D805=D804,F804,IF($E$8="Acc Bi-Weekly",ROUND((-PMT(((1+D805/CP)^(CP/12))-1,(nper-A805+1)*12/26,J804))/2,2),IF($E$8="Acc Weekly",ROUND((-PMT(((1+D805/CP)^(CP/12))-1,(nper-A805+1)*12/52,J804))/4,2),ROUND(-PMT(((1+D805/CP)^(CP/periods_per_year))-1,nper-A805+1,J804),2)))))))</f>
        <v/>
      </c>
      <c r="G805" s="13" t="str">
        <f>IF(OR(A805="",A805&lt;$X$2),"",IF(J804&lt;=F805,0,IF(IF(AND(A805&gt;=$X$2,MOD(A805-$X$2,int)=0),$X$3,0)+F805&gt;=J804+E805,J804+E805-F805,IF(AND(A805&gt;=$X$2,MOD(A805-$X$2,int)=0),$X$3,0)+IF(IF(AND(A805&gt;=$X$2,MOD(A805-$X$2,int)=0),$X$3,0)+IF(MOD(A805-$X$6,periods_per_year)=0,$X$5,0)+F805&lt;J804+E805,IF(MOD(A805-$X$6,periods_per_year)=0,$X$5,0),J804+E805-IF(AND(A805&gt;=$X$2,MOD(A805-$X$2,int)=0),$X$3,0)-F805))))</f>
        <v/>
      </c>
      <c r="H805" s="14"/>
      <c r="I805" s="13" t="str">
        <f t="shared" si="92"/>
        <v/>
      </c>
      <c r="J805" s="13" t="str">
        <f t="shared" si="93"/>
        <v/>
      </c>
      <c r="M805" s="17" t="str">
        <f>IF(S804="","",IF(OR(M804&gt;=nper,ROUND(S804,2)&lt;=0),"",M804+1))</f>
        <v/>
      </c>
      <c r="N805" s="18" t="str">
        <f>IF(M805="","",IF(OR(periods_per_year=26,periods_per_year=52),IF(periods_per_year=26,IF(M805=1,fpdate,N804+14),IF(periods_per_year=52,IF(M805=1,fpdate,N804+7),"n/a")),IF(periods_per_year=24,DATE(YEAR(fpdate),MONTH(fpdate)+(M805-1)/2+IF(AND(DAY(fpdate)&gt;=15,MOD(M805,2)=0),1,0),IF(MOD(M805,2)=0,IF(DAY(fpdate)&gt;=15,DAY(fpdate)-14,DAY(fpdate)+14),DAY(fpdate))),IF(DAY(DATE(YEAR(fpdate),MONTH(fpdate)+M805-1,DAY(fpdate)))&lt;&gt;DAY(fpdate),DATE(YEAR(fpdate),MONTH(fpdate)+M805,0),DATE(YEAR(fpdate),MONTH(fpdate)+M805-1,DAY(fpdate))))))</f>
        <v/>
      </c>
      <c r="O805" s="19" t="str">
        <f>IF(M805="","",IF(variable,IF(M805&lt;MortgageCalculator!$I$18*periods_per_year,start_rate,IF(MortgageCalculator!$I$22&gt;=0,MIN(MortgageCalculator!$I$19,start_rate+MortgageCalculator!$I$22*ROUNDUP((M805-MortgageCalculator!$I$18*periods_per_year)/MortgageCalculator!$I$21,0)),MAX(MortgageCalculator!$I$20,start_rate+MortgageCalculator!$I$22*ROUNDUP((M805-MortgageCalculator!$I$18*periods_per_year)/MortgageCalculator!$I$21,0)))),start_rate))</f>
        <v/>
      </c>
      <c r="P805" s="20" t="str">
        <f>IF(M805="","",ROUND((((1+O805/CP)^(CP/periods_per_year))-1)*S804,2))</f>
        <v/>
      </c>
      <c r="Q805" s="20" t="str">
        <f>IF(M805="","",IF(M805=nper,S804+P805,MIN(S804+P805,IF(O805=O804,Q804,ROUND(-PMT(((1+O805/CP)^(CP/periods_per_year))-1,nper-M805+1,S804),2)))))</f>
        <v/>
      </c>
      <c r="R805" s="20" t="str">
        <f t="shared" si="94"/>
        <v/>
      </c>
      <c r="S805" s="20" t="str">
        <f t="shared" si="95"/>
        <v/>
      </c>
    </row>
    <row r="806" spans="1:19" x14ac:dyDescent="0.2">
      <c r="A806" s="10" t="str">
        <f t="shared" si="88"/>
        <v/>
      </c>
      <c r="B806" s="11" t="str">
        <f t="shared" si="89"/>
        <v/>
      </c>
      <c r="C806" s="15" t="str">
        <f t="shared" si="90"/>
        <v/>
      </c>
      <c r="D806" s="12" t="str">
        <f>IF(A806="","",IF(variable,IF(OR(A806=1,A806&lt;$I$18*periods_per_year),start_rate,MIN($I$19,IF(MOD(A806-1,$I$21)=0,MAX($I$20,D805+$I$22),D805))),start_rate))</f>
        <v/>
      </c>
      <c r="E806" s="13" t="str">
        <f t="shared" si="91"/>
        <v/>
      </c>
      <c r="F806" s="13" t="str">
        <f>IF(A806="","",IF(A806=nper,J805+E806,MIN(J805+E806,IF(D806=D805,F805,IF($E$8="Acc Bi-Weekly",ROUND((-PMT(((1+D806/CP)^(CP/12))-1,(nper-A806+1)*12/26,J805))/2,2),IF($E$8="Acc Weekly",ROUND((-PMT(((1+D806/CP)^(CP/12))-1,(nper-A806+1)*12/52,J805))/4,2),ROUND(-PMT(((1+D806/CP)^(CP/periods_per_year))-1,nper-A806+1,J805),2)))))))</f>
        <v/>
      </c>
      <c r="G806" s="13" t="str">
        <f>IF(OR(A806="",A806&lt;$X$2),"",IF(J805&lt;=F806,0,IF(IF(AND(A806&gt;=$X$2,MOD(A806-$X$2,int)=0),$X$3,0)+F806&gt;=J805+E806,J805+E806-F806,IF(AND(A806&gt;=$X$2,MOD(A806-$X$2,int)=0),$X$3,0)+IF(IF(AND(A806&gt;=$X$2,MOD(A806-$X$2,int)=0),$X$3,0)+IF(MOD(A806-$X$6,periods_per_year)=0,$X$5,0)+F806&lt;J805+E806,IF(MOD(A806-$X$6,periods_per_year)=0,$X$5,0),J805+E806-IF(AND(A806&gt;=$X$2,MOD(A806-$X$2,int)=0),$X$3,0)-F806))))</f>
        <v/>
      </c>
      <c r="H806" s="14"/>
      <c r="I806" s="13" t="str">
        <f t="shared" si="92"/>
        <v/>
      </c>
      <c r="J806" s="13" t="str">
        <f t="shared" si="93"/>
        <v/>
      </c>
      <c r="M806" s="17" t="str">
        <f>IF(S805="","",IF(OR(M805&gt;=nper,ROUND(S805,2)&lt;=0),"",M805+1))</f>
        <v/>
      </c>
      <c r="N806" s="18" t="str">
        <f>IF(M806="","",IF(OR(periods_per_year=26,periods_per_year=52),IF(periods_per_year=26,IF(M806=1,fpdate,N805+14),IF(periods_per_year=52,IF(M806=1,fpdate,N805+7),"n/a")),IF(periods_per_year=24,DATE(YEAR(fpdate),MONTH(fpdate)+(M806-1)/2+IF(AND(DAY(fpdate)&gt;=15,MOD(M806,2)=0),1,0),IF(MOD(M806,2)=0,IF(DAY(fpdate)&gt;=15,DAY(fpdate)-14,DAY(fpdate)+14),DAY(fpdate))),IF(DAY(DATE(YEAR(fpdate),MONTH(fpdate)+M806-1,DAY(fpdate)))&lt;&gt;DAY(fpdate),DATE(YEAR(fpdate),MONTH(fpdate)+M806,0),DATE(YEAR(fpdate),MONTH(fpdate)+M806-1,DAY(fpdate))))))</f>
        <v/>
      </c>
      <c r="O806" s="19" t="str">
        <f>IF(M806="","",IF(variable,IF(M806&lt;MortgageCalculator!$I$18*periods_per_year,start_rate,IF(MortgageCalculator!$I$22&gt;=0,MIN(MortgageCalculator!$I$19,start_rate+MortgageCalculator!$I$22*ROUNDUP((M806-MortgageCalculator!$I$18*periods_per_year)/MortgageCalculator!$I$21,0)),MAX(MortgageCalculator!$I$20,start_rate+MortgageCalculator!$I$22*ROUNDUP((M806-MortgageCalculator!$I$18*periods_per_year)/MortgageCalculator!$I$21,0)))),start_rate))</f>
        <v/>
      </c>
      <c r="P806" s="20" t="str">
        <f>IF(M806="","",ROUND((((1+O806/CP)^(CP/periods_per_year))-1)*S805,2))</f>
        <v/>
      </c>
      <c r="Q806" s="20" t="str">
        <f>IF(M806="","",IF(M806=nper,S805+P806,MIN(S805+P806,IF(O806=O805,Q805,ROUND(-PMT(((1+O806/CP)^(CP/periods_per_year))-1,nper-M806+1,S805),2)))))</f>
        <v/>
      </c>
      <c r="R806" s="20" t="str">
        <f t="shared" si="94"/>
        <v/>
      </c>
      <c r="S806" s="20" t="str">
        <f t="shared" si="95"/>
        <v/>
      </c>
    </row>
    <row r="807" spans="1:19" x14ac:dyDescent="0.2">
      <c r="A807" s="10" t="str">
        <f t="shared" si="88"/>
        <v/>
      </c>
      <c r="B807" s="11" t="str">
        <f t="shared" si="89"/>
        <v/>
      </c>
      <c r="C807" s="15" t="str">
        <f t="shared" si="90"/>
        <v/>
      </c>
      <c r="D807" s="12" t="str">
        <f>IF(A807="","",IF(variable,IF(OR(A807=1,A807&lt;$I$18*periods_per_year),start_rate,MIN($I$19,IF(MOD(A807-1,$I$21)=0,MAX($I$20,D806+$I$22),D806))),start_rate))</f>
        <v/>
      </c>
      <c r="E807" s="13" t="str">
        <f t="shared" si="91"/>
        <v/>
      </c>
      <c r="F807" s="13" t="str">
        <f>IF(A807="","",IF(A807=nper,J806+E807,MIN(J806+E807,IF(D807=D806,F806,IF($E$8="Acc Bi-Weekly",ROUND((-PMT(((1+D807/CP)^(CP/12))-1,(nper-A807+1)*12/26,J806))/2,2),IF($E$8="Acc Weekly",ROUND((-PMT(((1+D807/CP)^(CP/12))-1,(nper-A807+1)*12/52,J806))/4,2),ROUND(-PMT(((1+D807/CP)^(CP/periods_per_year))-1,nper-A807+1,J806),2)))))))</f>
        <v/>
      </c>
      <c r="G807" s="13" t="str">
        <f>IF(OR(A807="",A807&lt;$X$2),"",IF(J806&lt;=F807,0,IF(IF(AND(A807&gt;=$X$2,MOD(A807-$X$2,int)=0),$X$3,0)+F807&gt;=J806+E807,J806+E807-F807,IF(AND(A807&gt;=$X$2,MOD(A807-$X$2,int)=0),$X$3,0)+IF(IF(AND(A807&gt;=$X$2,MOD(A807-$X$2,int)=0),$X$3,0)+IF(MOD(A807-$X$6,periods_per_year)=0,$X$5,0)+F807&lt;J806+E807,IF(MOD(A807-$X$6,periods_per_year)=0,$X$5,0),J806+E807-IF(AND(A807&gt;=$X$2,MOD(A807-$X$2,int)=0),$X$3,0)-F807))))</f>
        <v/>
      </c>
      <c r="H807" s="14"/>
      <c r="I807" s="13" t="str">
        <f t="shared" si="92"/>
        <v/>
      </c>
      <c r="J807" s="13" t="str">
        <f t="shared" si="93"/>
        <v/>
      </c>
      <c r="M807" s="17" t="str">
        <f>IF(S806="","",IF(OR(M806&gt;=nper,ROUND(S806,2)&lt;=0),"",M806+1))</f>
        <v/>
      </c>
      <c r="N807" s="18" t="str">
        <f>IF(M807="","",IF(OR(periods_per_year=26,periods_per_year=52),IF(periods_per_year=26,IF(M807=1,fpdate,N806+14),IF(periods_per_year=52,IF(M807=1,fpdate,N806+7),"n/a")),IF(periods_per_year=24,DATE(YEAR(fpdate),MONTH(fpdate)+(M807-1)/2+IF(AND(DAY(fpdate)&gt;=15,MOD(M807,2)=0),1,0),IF(MOD(M807,2)=0,IF(DAY(fpdate)&gt;=15,DAY(fpdate)-14,DAY(fpdate)+14),DAY(fpdate))),IF(DAY(DATE(YEAR(fpdate),MONTH(fpdate)+M807-1,DAY(fpdate)))&lt;&gt;DAY(fpdate),DATE(YEAR(fpdate),MONTH(fpdate)+M807,0),DATE(YEAR(fpdate),MONTH(fpdate)+M807-1,DAY(fpdate))))))</f>
        <v/>
      </c>
      <c r="O807" s="19" t="str">
        <f>IF(M807="","",IF(variable,IF(M807&lt;MortgageCalculator!$I$18*periods_per_year,start_rate,IF(MortgageCalculator!$I$22&gt;=0,MIN(MortgageCalculator!$I$19,start_rate+MortgageCalculator!$I$22*ROUNDUP((M807-MortgageCalculator!$I$18*periods_per_year)/MortgageCalculator!$I$21,0)),MAX(MortgageCalculator!$I$20,start_rate+MortgageCalculator!$I$22*ROUNDUP((M807-MortgageCalculator!$I$18*periods_per_year)/MortgageCalculator!$I$21,0)))),start_rate))</f>
        <v/>
      </c>
      <c r="P807" s="20" t="str">
        <f>IF(M807="","",ROUND((((1+O807/CP)^(CP/periods_per_year))-1)*S806,2))</f>
        <v/>
      </c>
      <c r="Q807" s="20" t="str">
        <f>IF(M807="","",IF(M807=nper,S806+P807,MIN(S806+P807,IF(O807=O806,Q806,ROUND(-PMT(((1+O807/CP)^(CP/periods_per_year))-1,nper-M807+1,S806),2)))))</f>
        <v/>
      </c>
      <c r="R807" s="20" t="str">
        <f t="shared" si="94"/>
        <v/>
      </c>
      <c r="S807" s="20" t="str">
        <f t="shared" si="95"/>
        <v/>
      </c>
    </row>
    <row r="808" spans="1:19" x14ac:dyDescent="0.2">
      <c r="A808" s="10" t="str">
        <f t="shared" si="88"/>
        <v/>
      </c>
      <c r="B808" s="11" t="str">
        <f t="shared" si="89"/>
        <v/>
      </c>
      <c r="C808" s="15" t="str">
        <f t="shared" si="90"/>
        <v/>
      </c>
      <c r="D808" s="12" t="str">
        <f>IF(A808="","",IF(variable,IF(OR(A808=1,A808&lt;$I$18*periods_per_year),start_rate,MIN($I$19,IF(MOD(A808-1,$I$21)=0,MAX($I$20,D807+$I$22),D807))),start_rate))</f>
        <v/>
      </c>
      <c r="E808" s="13" t="str">
        <f t="shared" si="91"/>
        <v/>
      </c>
      <c r="F808" s="13" t="str">
        <f>IF(A808="","",IF(A808=nper,J807+E808,MIN(J807+E808,IF(D808=D807,F807,IF($E$8="Acc Bi-Weekly",ROUND((-PMT(((1+D808/CP)^(CP/12))-1,(nper-A808+1)*12/26,J807))/2,2),IF($E$8="Acc Weekly",ROUND((-PMT(((1+D808/CP)^(CP/12))-1,(nper-A808+1)*12/52,J807))/4,2),ROUND(-PMT(((1+D808/CP)^(CP/periods_per_year))-1,nper-A808+1,J807),2)))))))</f>
        <v/>
      </c>
      <c r="G808" s="13" t="str">
        <f>IF(OR(A808="",A808&lt;$X$2),"",IF(J807&lt;=F808,0,IF(IF(AND(A808&gt;=$X$2,MOD(A808-$X$2,int)=0),$X$3,0)+F808&gt;=J807+E808,J807+E808-F808,IF(AND(A808&gt;=$X$2,MOD(A808-$X$2,int)=0),$X$3,0)+IF(IF(AND(A808&gt;=$X$2,MOD(A808-$X$2,int)=0),$X$3,0)+IF(MOD(A808-$X$6,periods_per_year)=0,$X$5,0)+F808&lt;J807+E808,IF(MOD(A808-$X$6,periods_per_year)=0,$X$5,0),J807+E808-IF(AND(A808&gt;=$X$2,MOD(A808-$X$2,int)=0),$X$3,0)-F808))))</f>
        <v/>
      </c>
      <c r="H808" s="14"/>
      <c r="I808" s="13" t="str">
        <f t="shared" si="92"/>
        <v/>
      </c>
      <c r="J808" s="13" t="str">
        <f t="shared" si="93"/>
        <v/>
      </c>
      <c r="M808" s="17" t="str">
        <f>IF(S807="","",IF(OR(M807&gt;=nper,ROUND(S807,2)&lt;=0),"",M807+1))</f>
        <v/>
      </c>
      <c r="N808" s="18" t="str">
        <f>IF(M808="","",IF(OR(periods_per_year=26,periods_per_year=52),IF(periods_per_year=26,IF(M808=1,fpdate,N807+14),IF(periods_per_year=52,IF(M808=1,fpdate,N807+7),"n/a")),IF(periods_per_year=24,DATE(YEAR(fpdate),MONTH(fpdate)+(M808-1)/2+IF(AND(DAY(fpdate)&gt;=15,MOD(M808,2)=0),1,0),IF(MOD(M808,2)=0,IF(DAY(fpdate)&gt;=15,DAY(fpdate)-14,DAY(fpdate)+14),DAY(fpdate))),IF(DAY(DATE(YEAR(fpdate),MONTH(fpdate)+M808-1,DAY(fpdate)))&lt;&gt;DAY(fpdate),DATE(YEAR(fpdate),MONTH(fpdate)+M808,0),DATE(YEAR(fpdate),MONTH(fpdate)+M808-1,DAY(fpdate))))))</f>
        <v/>
      </c>
      <c r="O808" s="19" t="str">
        <f>IF(M808="","",IF(variable,IF(M808&lt;MortgageCalculator!$I$18*periods_per_year,start_rate,IF(MortgageCalculator!$I$22&gt;=0,MIN(MortgageCalculator!$I$19,start_rate+MortgageCalculator!$I$22*ROUNDUP((M808-MortgageCalculator!$I$18*periods_per_year)/MortgageCalculator!$I$21,0)),MAX(MortgageCalculator!$I$20,start_rate+MortgageCalculator!$I$22*ROUNDUP((M808-MortgageCalculator!$I$18*periods_per_year)/MortgageCalculator!$I$21,0)))),start_rate))</f>
        <v/>
      </c>
      <c r="P808" s="20" t="str">
        <f>IF(M808="","",ROUND((((1+O808/CP)^(CP/periods_per_year))-1)*S807,2))</f>
        <v/>
      </c>
      <c r="Q808" s="20" t="str">
        <f>IF(M808="","",IF(M808=nper,S807+P808,MIN(S807+P808,IF(O808=O807,Q807,ROUND(-PMT(((1+O808/CP)^(CP/periods_per_year))-1,nper-M808+1,S807),2)))))</f>
        <v/>
      </c>
      <c r="R808" s="20" t="str">
        <f t="shared" si="94"/>
        <v/>
      </c>
      <c r="S808" s="20" t="str">
        <f t="shared" si="95"/>
        <v/>
      </c>
    </row>
    <row r="809" spans="1:19" x14ac:dyDescent="0.2">
      <c r="A809" s="10" t="str">
        <f t="shared" si="88"/>
        <v/>
      </c>
      <c r="B809" s="11" t="str">
        <f t="shared" si="89"/>
        <v/>
      </c>
      <c r="C809" s="15" t="str">
        <f t="shared" si="90"/>
        <v/>
      </c>
      <c r="D809" s="12" t="str">
        <f>IF(A809="","",IF(variable,IF(OR(A809=1,A809&lt;$I$18*periods_per_year),start_rate,MIN($I$19,IF(MOD(A809-1,$I$21)=0,MAX($I$20,D808+$I$22),D808))),start_rate))</f>
        <v/>
      </c>
      <c r="E809" s="13" t="str">
        <f t="shared" si="91"/>
        <v/>
      </c>
      <c r="F809" s="13" t="str">
        <f>IF(A809="","",IF(A809=nper,J808+E809,MIN(J808+E809,IF(D809=D808,F808,IF($E$8="Acc Bi-Weekly",ROUND((-PMT(((1+D809/CP)^(CP/12))-1,(nper-A809+1)*12/26,J808))/2,2),IF($E$8="Acc Weekly",ROUND((-PMT(((1+D809/CP)^(CP/12))-1,(nper-A809+1)*12/52,J808))/4,2),ROUND(-PMT(((1+D809/CP)^(CP/periods_per_year))-1,nper-A809+1,J808),2)))))))</f>
        <v/>
      </c>
      <c r="G809" s="13" t="str">
        <f>IF(OR(A809="",A809&lt;$X$2),"",IF(J808&lt;=F809,0,IF(IF(AND(A809&gt;=$X$2,MOD(A809-$X$2,int)=0),$X$3,0)+F809&gt;=J808+E809,J808+E809-F809,IF(AND(A809&gt;=$X$2,MOD(A809-$X$2,int)=0),$X$3,0)+IF(IF(AND(A809&gt;=$X$2,MOD(A809-$X$2,int)=0),$X$3,0)+IF(MOD(A809-$X$6,periods_per_year)=0,$X$5,0)+F809&lt;J808+E809,IF(MOD(A809-$X$6,periods_per_year)=0,$X$5,0),J808+E809-IF(AND(A809&gt;=$X$2,MOD(A809-$X$2,int)=0),$X$3,0)-F809))))</f>
        <v/>
      </c>
      <c r="H809" s="14"/>
      <c r="I809" s="13" t="str">
        <f t="shared" si="92"/>
        <v/>
      </c>
      <c r="J809" s="13" t="str">
        <f t="shared" si="93"/>
        <v/>
      </c>
      <c r="M809" s="17" t="str">
        <f>IF(S808="","",IF(OR(M808&gt;=nper,ROUND(S808,2)&lt;=0),"",M808+1))</f>
        <v/>
      </c>
      <c r="N809" s="18" t="str">
        <f>IF(M809="","",IF(OR(periods_per_year=26,periods_per_year=52),IF(periods_per_year=26,IF(M809=1,fpdate,N808+14),IF(periods_per_year=52,IF(M809=1,fpdate,N808+7),"n/a")),IF(periods_per_year=24,DATE(YEAR(fpdate),MONTH(fpdate)+(M809-1)/2+IF(AND(DAY(fpdate)&gt;=15,MOD(M809,2)=0),1,0),IF(MOD(M809,2)=0,IF(DAY(fpdate)&gt;=15,DAY(fpdate)-14,DAY(fpdate)+14),DAY(fpdate))),IF(DAY(DATE(YEAR(fpdate),MONTH(fpdate)+M809-1,DAY(fpdate)))&lt;&gt;DAY(fpdate),DATE(YEAR(fpdate),MONTH(fpdate)+M809,0),DATE(YEAR(fpdate),MONTH(fpdate)+M809-1,DAY(fpdate))))))</f>
        <v/>
      </c>
      <c r="O809" s="19" t="str">
        <f>IF(M809="","",IF(variable,IF(M809&lt;MortgageCalculator!$I$18*periods_per_year,start_rate,IF(MortgageCalculator!$I$22&gt;=0,MIN(MortgageCalculator!$I$19,start_rate+MortgageCalculator!$I$22*ROUNDUP((M809-MortgageCalculator!$I$18*periods_per_year)/MortgageCalculator!$I$21,0)),MAX(MortgageCalculator!$I$20,start_rate+MortgageCalculator!$I$22*ROUNDUP((M809-MortgageCalculator!$I$18*periods_per_year)/MortgageCalculator!$I$21,0)))),start_rate))</f>
        <v/>
      </c>
      <c r="P809" s="20" t="str">
        <f>IF(M809="","",ROUND((((1+O809/CP)^(CP/periods_per_year))-1)*S808,2))</f>
        <v/>
      </c>
      <c r="Q809" s="20" t="str">
        <f>IF(M809="","",IF(M809=nper,S808+P809,MIN(S808+P809,IF(O809=O808,Q808,ROUND(-PMT(((1+O809/CP)^(CP/periods_per_year))-1,nper-M809+1,S808),2)))))</f>
        <v/>
      </c>
      <c r="R809" s="20" t="str">
        <f t="shared" si="94"/>
        <v/>
      </c>
      <c r="S809" s="20" t="str">
        <f t="shared" si="95"/>
        <v/>
      </c>
    </row>
    <row r="810" spans="1:19" x14ac:dyDescent="0.2">
      <c r="A810" s="10" t="str">
        <f t="shared" si="88"/>
        <v/>
      </c>
      <c r="B810" s="11" t="str">
        <f t="shared" si="89"/>
        <v/>
      </c>
      <c r="C810" s="15" t="str">
        <f t="shared" si="90"/>
        <v/>
      </c>
      <c r="D810" s="12" t="str">
        <f>IF(A810="","",IF(variable,IF(OR(A810=1,A810&lt;$I$18*periods_per_year),start_rate,MIN($I$19,IF(MOD(A810-1,$I$21)=0,MAX($I$20,D809+$I$22),D809))),start_rate))</f>
        <v/>
      </c>
      <c r="E810" s="13" t="str">
        <f t="shared" si="91"/>
        <v/>
      </c>
      <c r="F810" s="13" t="str">
        <f>IF(A810="","",IF(A810=nper,J809+E810,MIN(J809+E810,IF(D810=D809,F809,IF($E$8="Acc Bi-Weekly",ROUND((-PMT(((1+D810/CP)^(CP/12))-1,(nper-A810+1)*12/26,J809))/2,2),IF($E$8="Acc Weekly",ROUND((-PMT(((1+D810/CP)^(CP/12))-1,(nper-A810+1)*12/52,J809))/4,2),ROUND(-PMT(((1+D810/CP)^(CP/periods_per_year))-1,nper-A810+1,J809),2)))))))</f>
        <v/>
      </c>
      <c r="G810" s="13" t="str">
        <f>IF(OR(A810="",A810&lt;$X$2),"",IF(J809&lt;=F810,0,IF(IF(AND(A810&gt;=$X$2,MOD(A810-$X$2,int)=0),$X$3,0)+F810&gt;=J809+E810,J809+E810-F810,IF(AND(A810&gt;=$X$2,MOD(A810-$X$2,int)=0),$X$3,0)+IF(IF(AND(A810&gt;=$X$2,MOD(A810-$X$2,int)=0),$X$3,0)+IF(MOD(A810-$X$6,periods_per_year)=0,$X$5,0)+F810&lt;J809+E810,IF(MOD(A810-$X$6,periods_per_year)=0,$X$5,0),J809+E810-IF(AND(A810&gt;=$X$2,MOD(A810-$X$2,int)=0),$X$3,0)-F810))))</f>
        <v/>
      </c>
      <c r="H810" s="14"/>
      <c r="I810" s="13" t="str">
        <f t="shared" si="92"/>
        <v/>
      </c>
      <c r="J810" s="13" t="str">
        <f t="shared" si="93"/>
        <v/>
      </c>
      <c r="M810" s="17" t="str">
        <f>IF(S809="","",IF(OR(M809&gt;=nper,ROUND(S809,2)&lt;=0),"",M809+1))</f>
        <v/>
      </c>
      <c r="N810" s="18" t="str">
        <f>IF(M810="","",IF(OR(periods_per_year=26,periods_per_year=52),IF(periods_per_year=26,IF(M810=1,fpdate,N809+14),IF(periods_per_year=52,IF(M810=1,fpdate,N809+7),"n/a")),IF(periods_per_year=24,DATE(YEAR(fpdate),MONTH(fpdate)+(M810-1)/2+IF(AND(DAY(fpdate)&gt;=15,MOD(M810,2)=0),1,0),IF(MOD(M810,2)=0,IF(DAY(fpdate)&gt;=15,DAY(fpdate)-14,DAY(fpdate)+14),DAY(fpdate))),IF(DAY(DATE(YEAR(fpdate),MONTH(fpdate)+M810-1,DAY(fpdate)))&lt;&gt;DAY(fpdate),DATE(YEAR(fpdate),MONTH(fpdate)+M810,0),DATE(YEAR(fpdate),MONTH(fpdate)+M810-1,DAY(fpdate))))))</f>
        <v/>
      </c>
      <c r="O810" s="19" t="str">
        <f>IF(M810="","",IF(variable,IF(M810&lt;MortgageCalculator!$I$18*periods_per_year,start_rate,IF(MortgageCalculator!$I$22&gt;=0,MIN(MortgageCalculator!$I$19,start_rate+MortgageCalculator!$I$22*ROUNDUP((M810-MortgageCalculator!$I$18*periods_per_year)/MortgageCalculator!$I$21,0)),MAX(MortgageCalculator!$I$20,start_rate+MortgageCalculator!$I$22*ROUNDUP((M810-MortgageCalculator!$I$18*periods_per_year)/MortgageCalculator!$I$21,0)))),start_rate))</f>
        <v/>
      </c>
      <c r="P810" s="20" t="str">
        <f>IF(M810="","",ROUND((((1+O810/CP)^(CP/periods_per_year))-1)*S809,2))</f>
        <v/>
      </c>
      <c r="Q810" s="20" t="str">
        <f>IF(M810="","",IF(M810=nper,S809+P810,MIN(S809+P810,IF(O810=O809,Q809,ROUND(-PMT(((1+O810/CP)^(CP/periods_per_year))-1,nper-M810+1,S809),2)))))</f>
        <v/>
      </c>
      <c r="R810" s="20" t="str">
        <f t="shared" si="94"/>
        <v/>
      </c>
      <c r="S810" s="20" t="str">
        <f t="shared" si="95"/>
        <v/>
      </c>
    </row>
    <row r="811" spans="1:19" x14ac:dyDescent="0.2">
      <c r="A811" s="10" t="str">
        <f t="shared" si="88"/>
        <v/>
      </c>
      <c r="B811" s="11" t="str">
        <f t="shared" si="89"/>
        <v/>
      </c>
      <c r="C811" s="15" t="str">
        <f t="shared" si="90"/>
        <v/>
      </c>
      <c r="D811" s="12" t="str">
        <f>IF(A811="","",IF(variable,IF(OR(A811=1,A811&lt;$I$18*periods_per_year),start_rate,MIN($I$19,IF(MOD(A811-1,$I$21)=0,MAX($I$20,D810+$I$22),D810))),start_rate))</f>
        <v/>
      </c>
      <c r="E811" s="13" t="str">
        <f t="shared" si="91"/>
        <v/>
      </c>
      <c r="F811" s="13" t="str">
        <f>IF(A811="","",IF(A811=nper,J810+E811,MIN(J810+E811,IF(D811=D810,F810,IF($E$8="Acc Bi-Weekly",ROUND((-PMT(((1+D811/CP)^(CP/12))-1,(nper-A811+1)*12/26,J810))/2,2),IF($E$8="Acc Weekly",ROUND((-PMT(((1+D811/CP)^(CP/12))-1,(nper-A811+1)*12/52,J810))/4,2),ROUND(-PMT(((1+D811/CP)^(CP/periods_per_year))-1,nper-A811+1,J810),2)))))))</f>
        <v/>
      </c>
      <c r="G811" s="13" t="str">
        <f>IF(OR(A811="",A811&lt;$X$2),"",IF(J810&lt;=F811,0,IF(IF(AND(A811&gt;=$X$2,MOD(A811-$X$2,int)=0),$X$3,0)+F811&gt;=J810+E811,J810+E811-F811,IF(AND(A811&gt;=$X$2,MOD(A811-$X$2,int)=0),$X$3,0)+IF(IF(AND(A811&gt;=$X$2,MOD(A811-$X$2,int)=0),$X$3,0)+IF(MOD(A811-$X$6,periods_per_year)=0,$X$5,0)+F811&lt;J810+E811,IF(MOD(A811-$X$6,periods_per_year)=0,$X$5,0),J810+E811-IF(AND(A811&gt;=$X$2,MOD(A811-$X$2,int)=0),$X$3,0)-F811))))</f>
        <v/>
      </c>
      <c r="H811" s="14"/>
      <c r="I811" s="13" t="str">
        <f t="shared" si="92"/>
        <v/>
      </c>
      <c r="J811" s="13" t="str">
        <f t="shared" si="93"/>
        <v/>
      </c>
      <c r="M811" s="17" t="str">
        <f>IF(S810="","",IF(OR(M810&gt;=nper,ROUND(S810,2)&lt;=0),"",M810+1))</f>
        <v/>
      </c>
      <c r="N811" s="18" t="str">
        <f>IF(M811="","",IF(OR(periods_per_year=26,periods_per_year=52),IF(periods_per_year=26,IF(M811=1,fpdate,N810+14),IF(periods_per_year=52,IF(M811=1,fpdate,N810+7),"n/a")),IF(periods_per_year=24,DATE(YEAR(fpdate),MONTH(fpdate)+(M811-1)/2+IF(AND(DAY(fpdate)&gt;=15,MOD(M811,2)=0),1,0),IF(MOD(M811,2)=0,IF(DAY(fpdate)&gt;=15,DAY(fpdate)-14,DAY(fpdate)+14),DAY(fpdate))),IF(DAY(DATE(YEAR(fpdate),MONTH(fpdate)+M811-1,DAY(fpdate)))&lt;&gt;DAY(fpdate),DATE(YEAR(fpdate),MONTH(fpdate)+M811,0),DATE(YEAR(fpdate),MONTH(fpdate)+M811-1,DAY(fpdate))))))</f>
        <v/>
      </c>
      <c r="O811" s="19" t="str">
        <f>IF(M811="","",IF(variable,IF(M811&lt;MortgageCalculator!$I$18*periods_per_year,start_rate,IF(MortgageCalculator!$I$22&gt;=0,MIN(MortgageCalculator!$I$19,start_rate+MortgageCalculator!$I$22*ROUNDUP((M811-MortgageCalculator!$I$18*periods_per_year)/MortgageCalculator!$I$21,0)),MAX(MortgageCalculator!$I$20,start_rate+MortgageCalculator!$I$22*ROUNDUP((M811-MortgageCalculator!$I$18*periods_per_year)/MortgageCalculator!$I$21,0)))),start_rate))</f>
        <v/>
      </c>
      <c r="P811" s="20" t="str">
        <f>IF(M811="","",ROUND((((1+O811/CP)^(CP/periods_per_year))-1)*S810,2))</f>
        <v/>
      </c>
      <c r="Q811" s="20" t="str">
        <f>IF(M811="","",IF(M811=nper,S810+P811,MIN(S810+P811,IF(O811=O810,Q810,ROUND(-PMT(((1+O811/CP)^(CP/periods_per_year))-1,nper-M811+1,S810),2)))))</f>
        <v/>
      </c>
      <c r="R811" s="20" t="str">
        <f t="shared" si="94"/>
        <v/>
      </c>
      <c r="S811" s="20" t="str">
        <f t="shared" si="95"/>
        <v/>
      </c>
    </row>
    <row r="812" spans="1:19" x14ac:dyDescent="0.2">
      <c r="A812" s="10" t="str">
        <f t="shared" ref="A812:A875" si="96">IF(J811="","",IF(OR(A811&gt;=nper,ROUND(J811,2)&lt;=0),"",A811+1))</f>
        <v/>
      </c>
      <c r="B812" s="11" t="str">
        <f t="shared" ref="B812:B875" si="97">IF(A812="","",IF(OR(periods_per_year=26,periods_per_year=52),IF(periods_per_year=26,IF(A812=1,fpdate,B811+14),IF(periods_per_year=52,IF(A812=1,fpdate,B811+7),"n/a")),IF(periods_per_year=24,DATE(YEAR(fpdate),MONTH(fpdate)+(A812-1)/2+IF(AND(DAY(fpdate)&gt;=15,MOD(A812,2)=0),1,0),IF(MOD(A812,2)=0,IF(DAY(fpdate)&gt;=15,DAY(fpdate)-14,DAY(fpdate)+14),DAY(fpdate))),IF(DAY(DATE(YEAR(fpdate),MONTH(fpdate)+A812-1,DAY(fpdate)))&lt;&gt;DAY(fpdate),DATE(YEAR(fpdate),MONTH(fpdate)+A812,0),DATE(YEAR(fpdate),MONTH(fpdate)+A812-1,DAY(fpdate))))))</f>
        <v/>
      </c>
      <c r="C812" s="15" t="str">
        <f t="shared" ref="C812:C875" si="98">IF(A812="","",IF(MOD(A812,periods_per_year)=0,A812/periods_per_year,""))</f>
        <v/>
      </c>
      <c r="D812" s="12" t="str">
        <f>IF(A812="","",IF(variable,IF(OR(A812=1,A812&lt;$I$18*periods_per_year),start_rate,MIN($I$19,IF(MOD(A812-1,$I$21)=0,MAX($I$20,D811+$I$22),D811))),start_rate))</f>
        <v/>
      </c>
      <c r="E812" s="13" t="str">
        <f t="shared" ref="E812:E875" si="99">IF(A812="","",ROUND((((1+D812/CP)^(CP/periods_per_year))-1)*J811,2))</f>
        <v/>
      </c>
      <c r="F812" s="13" t="str">
        <f>IF(A812="","",IF(A812=nper,J811+E812,MIN(J811+E812,IF(D812=D811,F811,IF($E$8="Acc Bi-Weekly",ROUND((-PMT(((1+D812/CP)^(CP/12))-1,(nper-A812+1)*12/26,J811))/2,2),IF($E$8="Acc Weekly",ROUND((-PMT(((1+D812/CP)^(CP/12))-1,(nper-A812+1)*12/52,J811))/4,2),ROUND(-PMT(((1+D812/CP)^(CP/periods_per_year))-1,nper-A812+1,J811),2)))))))</f>
        <v/>
      </c>
      <c r="G812" s="13" t="str">
        <f>IF(OR(A812="",A812&lt;$X$2),"",IF(J811&lt;=F812,0,IF(IF(AND(A812&gt;=$X$2,MOD(A812-$X$2,int)=0),$X$3,0)+F812&gt;=J811+E812,J811+E812-F812,IF(AND(A812&gt;=$X$2,MOD(A812-$X$2,int)=0),$X$3,0)+IF(IF(AND(A812&gt;=$X$2,MOD(A812-$X$2,int)=0),$X$3,0)+IF(MOD(A812-$X$6,periods_per_year)=0,$X$5,0)+F812&lt;J811+E812,IF(MOD(A812-$X$6,periods_per_year)=0,$X$5,0),J811+E812-IF(AND(A812&gt;=$X$2,MOD(A812-$X$2,int)=0),$X$3,0)-F812))))</f>
        <v/>
      </c>
      <c r="H812" s="14"/>
      <c r="I812" s="13" t="str">
        <f t="shared" ref="I812:I875" si="100">IF(A812="","",F812-E812+H812+IF(G812="",0,G812))</f>
        <v/>
      </c>
      <c r="J812" s="13" t="str">
        <f t="shared" ref="J812:J875" si="101">IF(A812="","",J811-I812)</f>
        <v/>
      </c>
      <c r="M812" s="17" t="str">
        <f>IF(S811="","",IF(OR(M811&gt;=nper,ROUND(S811,2)&lt;=0),"",M811+1))</f>
        <v/>
      </c>
      <c r="N812" s="18" t="str">
        <f>IF(M812="","",IF(OR(periods_per_year=26,periods_per_year=52),IF(periods_per_year=26,IF(M812=1,fpdate,N811+14),IF(periods_per_year=52,IF(M812=1,fpdate,N811+7),"n/a")),IF(periods_per_year=24,DATE(YEAR(fpdate),MONTH(fpdate)+(M812-1)/2+IF(AND(DAY(fpdate)&gt;=15,MOD(M812,2)=0),1,0),IF(MOD(M812,2)=0,IF(DAY(fpdate)&gt;=15,DAY(fpdate)-14,DAY(fpdate)+14),DAY(fpdate))),IF(DAY(DATE(YEAR(fpdate),MONTH(fpdate)+M812-1,DAY(fpdate)))&lt;&gt;DAY(fpdate),DATE(YEAR(fpdate),MONTH(fpdate)+M812,0),DATE(YEAR(fpdate),MONTH(fpdate)+M812-1,DAY(fpdate))))))</f>
        <v/>
      </c>
      <c r="O812" s="19" t="str">
        <f>IF(M812="","",IF(variable,IF(M812&lt;MortgageCalculator!$I$18*periods_per_year,start_rate,IF(MortgageCalculator!$I$22&gt;=0,MIN(MortgageCalculator!$I$19,start_rate+MortgageCalculator!$I$22*ROUNDUP((M812-MortgageCalculator!$I$18*periods_per_year)/MortgageCalculator!$I$21,0)),MAX(MortgageCalculator!$I$20,start_rate+MortgageCalculator!$I$22*ROUNDUP((M812-MortgageCalculator!$I$18*periods_per_year)/MortgageCalculator!$I$21,0)))),start_rate))</f>
        <v/>
      </c>
      <c r="P812" s="20" t="str">
        <f>IF(M812="","",ROUND((((1+O812/CP)^(CP/periods_per_year))-1)*S811,2))</f>
        <v/>
      </c>
      <c r="Q812" s="20" t="str">
        <f>IF(M812="","",IF(M812=nper,S811+P812,MIN(S811+P812,IF(O812=O811,Q811,ROUND(-PMT(((1+O812/CP)^(CP/periods_per_year))-1,nper-M812+1,S811),2)))))</f>
        <v/>
      </c>
      <c r="R812" s="20" t="str">
        <f t="shared" ref="R812:R875" si="102">IF(M812="","",Q812-P812)</f>
        <v/>
      </c>
      <c r="S812" s="20" t="str">
        <f t="shared" ref="S812:S875" si="103">IF(M812="","",S811-R812)</f>
        <v/>
      </c>
    </row>
    <row r="813" spans="1:19" x14ac:dyDescent="0.2">
      <c r="A813" s="10" t="str">
        <f t="shared" si="96"/>
        <v/>
      </c>
      <c r="B813" s="11" t="str">
        <f t="shared" si="97"/>
        <v/>
      </c>
      <c r="C813" s="15" t="str">
        <f t="shared" si="98"/>
        <v/>
      </c>
      <c r="D813" s="12" t="str">
        <f>IF(A813="","",IF(variable,IF(OR(A813=1,A813&lt;$I$18*periods_per_year),start_rate,MIN($I$19,IF(MOD(A813-1,$I$21)=0,MAX($I$20,D812+$I$22),D812))),start_rate))</f>
        <v/>
      </c>
      <c r="E813" s="13" t="str">
        <f t="shared" si="99"/>
        <v/>
      </c>
      <c r="F813" s="13" t="str">
        <f>IF(A813="","",IF(A813=nper,J812+E813,MIN(J812+E813,IF(D813=D812,F812,IF($E$8="Acc Bi-Weekly",ROUND((-PMT(((1+D813/CP)^(CP/12))-1,(nper-A813+1)*12/26,J812))/2,2),IF($E$8="Acc Weekly",ROUND((-PMT(((1+D813/CP)^(CP/12))-1,(nper-A813+1)*12/52,J812))/4,2),ROUND(-PMT(((1+D813/CP)^(CP/periods_per_year))-1,nper-A813+1,J812),2)))))))</f>
        <v/>
      </c>
      <c r="G813" s="13" t="str">
        <f>IF(OR(A813="",A813&lt;$X$2),"",IF(J812&lt;=F813,0,IF(IF(AND(A813&gt;=$X$2,MOD(A813-$X$2,int)=0),$X$3,0)+F813&gt;=J812+E813,J812+E813-F813,IF(AND(A813&gt;=$X$2,MOD(A813-$X$2,int)=0),$X$3,0)+IF(IF(AND(A813&gt;=$X$2,MOD(A813-$X$2,int)=0),$X$3,0)+IF(MOD(A813-$X$6,periods_per_year)=0,$X$5,0)+F813&lt;J812+E813,IF(MOD(A813-$X$6,periods_per_year)=0,$X$5,0),J812+E813-IF(AND(A813&gt;=$X$2,MOD(A813-$X$2,int)=0),$X$3,0)-F813))))</f>
        <v/>
      </c>
      <c r="H813" s="14"/>
      <c r="I813" s="13" t="str">
        <f t="shared" si="100"/>
        <v/>
      </c>
      <c r="J813" s="13" t="str">
        <f t="shared" si="101"/>
        <v/>
      </c>
      <c r="M813" s="17" t="str">
        <f>IF(S812="","",IF(OR(M812&gt;=nper,ROUND(S812,2)&lt;=0),"",M812+1))</f>
        <v/>
      </c>
      <c r="N813" s="18" t="str">
        <f>IF(M813="","",IF(OR(periods_per_year=26,periods_per_year=52),IF(periods_per_year=26,IF(M813=1,fpdate,N812+14),IF(periods_per_year=52,IF(M813=1,fpdate,N812+7),"n/a")),IF(periods_per_year=24,DATE(YEAR(fpdate),MONTH(fpdate)+(M813-1)/2+IF(AND(DAY(fpdate)&gt;=15,MOD(M813,2)=0),1,0),IF(MOD(M813,2)=0,IF(DAY(fpdate)&gt;=15,DAY(fpdate)-14,DAY(fpdate)+14),DAY(fpdate))),IF(DAY(DATE(YEAR(fpdate),MONTH(fpdate)+M813-1,DAY(fpdate)))&lt;&gt;DAY(fpdate),DATE(YEAR(fpdate),MONTH(fpdate)+M813,0),DATE(YEAR(fpdate),MONTH(fpdate)+M813-1,DAY(fpdate))))))</f>
        <v/>
      </c>
      <c r="O813" s="19" t="str">
        <f>IF(M813="","",IF(variable,IF(M813&lt;MortgageCalculator!$I$18*periods_per_year,start_rate,IF(MortgageCalculator!$I$22&gt;=0,MIN(MortgageCalculator!$I$19,start_rate+MortgageCalculator!$I$22*ROUNDUP((M813-MortgageCalculator!$I$18*periods_per_year)/MortgageCalculator!$I$21,0)),MAX(MortgageCalculator!$I$20,start_rate+MortgageCalculator!$I$22*ROUNDUP((M813-MortgageCalculator!$I$18*periods_per_year)/MortgageCalculator!$I$21,0)))),start_rate))</f>
        <v/>
      </c>
      <c r="P813" s="20" t="str">
        <f>IF(M813="","",ROUND((((1+O813/CP)^(CP/periods_per_year))-1)*S812,2))</f>
        <v/>
      </c>
      <c r="Q813" s="20" t="str">
        <f>IF(M813="","",IF(M813=nper,S812+P813,MIN(S812+P813,IF(O813=O812,Q812,ROUND(-PMT(((1+O813/CP)^(CP/periods_per_year))-1,nper-M813+1,S812),2)))))</f>
        <v/>
      </c>
      <c r="R813" s="20" t="str">
        <f t="shared" si="102"/>
        <v/>
      </c>
      <c r="S813" s="20" t="str">
        <f t="shared" si="103"/>
        <v/>
      </c>
    </row>
    <row r="814" spans="1:19" x14ac:dyDescent="0.2">
      <c r="A814" s="10" t="str">
        <f t="shared" si="96"/>
        <v/>
      </c>
      <c r="B814" s="11" t="str">
        <f t="shared" si="97"/>
        <v/>
      </c>
      <c r="C814" s="15" t="str">
        <f t="shared" si="98"/>
        <v/>
      </c>
      <c r="D814" s="12" t="str">
        <f>IF(A814="","",IF(variable,IF(OR(A814=1,A814&lt;$I$18*periods_per_year),start_rate,MIN($I$19,IF(MOD(A814-1,$I$21)=0,MAX($I$20,D813+$I$22),D813))),start_rate))</f>
        <v/>
      </c>
      <c r="E814" s="13" t="str">
        <f t="shared" si="99"/>
        <v/>
      </c>
      <c r="F814" s="13" t="str">
        <f>IF(A814="","",IF(A814=nper,J813+E814,MIN(J813+E814,IF(D814=D813,F813,IF($E$8="Acc Bi-Weekly",ROUND((-PMT(((1+D814/CP)^(CP/12))-1,(nper-A814+1)*12/26,J813))/2,2),IF($E$8="Acc Weekly",ROUND((-PMT(((1+D814/CP)^(CP/12))-1,(nper-A814+1)*12/52,J813))/4,2),ROUND(-PMT(((1+D814/CP)^(CP/periods_per_year))-1,nper-A814+1,J813),2)))))))</f>
        <v/>
      </c>
      <c r="G814" s="13" t="str">
        <f>IF(OR(A814="",A814&lt;$X$2),"",IF(J813&lt;=F814,0,IF(IF(AND(A814&gt;=$X$2,MOD(A814-$X$2,int)=0),$X$3,0)+F814&gt;=J813+E814,J813+E814-F814,IF(AND(A814&gt;=$X$2,MOD(A814-$X$2,int)=0),$X$3,0)+IF(IF(AND(A814&gt;=$X$2,MOD(A814-$X$2,int)=0),$X$3,0)+IF(MOD(A814-$X$6,periods_per_year)=0,$X$5,0)+F814&lt;J813+E814,IF(MOD(A814-$X$6,periods_per_year)=0,$X$5,0),J813+E814-IF(AND(A814&gt;=$X$2,MOD(A814-$X$2,int)=0),$X$3,0)-F814))))</f>
        <v/>
      </c>
      <c r="H814" s="14"/>
      <c r="I814" s="13" t="str">
        <f t="shared" si="100"/>
        <v/>
      </c>
      <c r="J814" s="13" t="str">
        <f t="shared" si="101"/>
        <v/>
      </c>
      <c r="M814" s="17" t="str">
        <f>IF(S813="","",IF(OR(M813&gt;=nper,ROUND(S813,2)&lt;=0),"",M813+1))</f>
        <v/>
      </c>
      <c r="N814" s="18" t="str">
        <f>IF(M814="","",IF(OR(periods_per_year=26,periods_per_year=52),IF(periods_per_year=26,IF(M814=1,fpdate,N813+14),IF(periods_per_year=52,IF(M814=1,fpdate,N813+7),"n/a")),IF(periods_per_year=24,DATE(YEAR(fpdate),MONTH(fpdate)+(M814-1)/2+IF(AND(DAY(fpdate)&gt;=15,MOD(M814,2)=0),1,0),IF(MOD(M814,2)=0,IF(DAY(fpdate)&gt;=15,DAY(fpdate)-14,DAY(fpdate)+14),DAY(fpdate))),IF(DAY(DATE(YEAR(fpdate),MONTH(fpdate)+M814-1,DAY(fpdate)))&lt;&gt;DAY(fpdate),DATE(YEAR(fpdate),MONTH(fpdate)+M814,0),DATE(YEAR(fpdate),MONTH(fpdate)+M814-1,DAY(fpdate))))))</f>
        <v/>
      </c>
      <c r="O814" s="19" t="str">
        <f>IF(M814="","",IF(variable,IF(M814&lt;MortgageCalculator!$I$18*periods_per_year,start_rate,IF(MortgageCalculator!$I$22&gt;=0,MIN(MortgageCalculator!$I$19,start_rate+MortgageCalculator!$I$22*ROUNDUP((M814-MortgageCalculator!$I$18*periods_per_year)/MortgageCalculator!$I$21,0)),MAX(MortgageCalculator!$I$20,start_rate+MortgageCalculator!$I$22*ROUNDUP((M814-MortgageCalculator!$I$18*periods_per_year)/MortgageCalculator!$I$21,0)))),start_rate))</f>
        <v/>
      </c>
      <c r="P814" s="20" t="str">
        <f>IF(M814="","",ROUND((((1+O814/CP)^(CP/periods_per_year))-1)*S813,2))</f>
        <v/>
      </c>
      <c r="Q814" s="20" t="str">
        <f>IF(M814="","",IF(M814=nper,S813+P814,MIN(S813+P814,IF(O814=O813,Q813,ROUND(-PMT(((1+O814/CP)^(CP/periods_per_year))-1,nper-M814+1,S813),2)))))</f>
        <v/>
      </c>
      <c r="R814" s="20" t="str">
        <f t="shared" si="102"/>
        <v/>
      </c>
      <c r="S814" s="20" t="str">
        <f t="shared" si="103"/>
        <v/>
      </c>
    </row>
    <row r="815" spans="1:19" x14ac:dyDescent="0.2">
      <c r="A815" s="10" t="str">
        <f t="shared" si="96"/>
        <v/>
      </c>
      <c r="B815" s="11" t="str">
        <f t="shared" si="97"/>
        <v/>
      </c>
      <c r="C815" s="15" t="str">
        <f t="shared" si="98"/>
        <v/>
      </c>
      <c r="D815" s="12" t="str">
        <f>IF(A815="","",IF(variable,IF(OR(A815=1,A815&lt;$I$18*periods_per_year),start_rate,MIN($I$19,IF(MOD(A815-1,$I$21)=0,MAX($I$20,D814+$I$22),D814))),start_rate))</f>
        <v/>
      </c>
      <c r="E815" s="13" t="str">
        <f t="shared" si="99"/>
        <v/>
      </c>
      <c r="F815" s="13" t="str">
        <f>IF(A815="","",IF(A815=nper,J814+E815,MIN(J814+E815,IF(D815=D814,F814,IF($E$8="Acc Bi-Weekly",ROUND((-PMT(((1+D815/CP)^(CP/12))-1,(nper-A815+1)*12/26,J814))/2,2),IF($E$8="Acc Weekly",ROUND((-PMT(((1+D815/CP)^(CP/12))-1,(nper-A815+1)*12/52,J814))/4,2),ROUND(-PMT(((1+D815/CP)^(CP/periods_per_year))-1,nper-A815+1,J814),2)))))))</f>
        <v/>
      </c>
      <c r="G815" s="13" t="str">
        <f>IF(OR(A815="",A815&lt;$X$2),"",IF(J814&lt;=F815,0,IF(IF(AND(A815&gt;=$X$2,MOD(A815-$X$2,int)=0),$X$3,0)+F815&gt;=J814+E815,J814+E815-F815,IF(AND(A815&gt;=$X$2,MOD(A815-$X$2,int)=0),$X$3,0)+IF(IF(AND(A815&gt;=$X$2,MOD(A815-$X$2,int)=0),$X$3,0)+IF(MOD(A815-$X$6,periods_per_year)=0,$X$5,0)+F815&lt;J814+E815,IF(MOD(A815-$X$6,periods_per_year)=0,$X$5,0),J814+E815-IF(AND(A815&gt;=$X$2,MOD(A815-$X$2,int)=0),$X$3,0)-F815))))</f>
        <v/>
      </c>
      <c r="H815" s="14"/>
      <c r="I815" s="13" t="str">
        <f t="shared" si="100"/>
        <v/>
      </c>
      <c r="J815" s="13" t="str">
        <f t="shared" si="101"/>
        <v/>
      </c>
      <c r="M815" s="17" t="str">
        <f>IF(S814="","",IF(OR(M814&gt;=nper,ROUND(S814,2)&lt;=0),"",M814+1))</f>
        <v/>
      </c>
      <c r="N815" s="18" t="str">
        <f>IF(M815="","",IF(OR(periods_per_year=26,periods_per_year=52),IF(periods_per_year=26,IF(M815=1,fpdate,N814+14),IF(periods_per_year=52,IF(M815=1,fpdate,N814+7),"n/a")),IF(periods_per_year=24,DATE(YEAR(fpdate),MONTH(fpdate)+(M815-1)/2+IF(AND(DAY(fpdate)&gt;=15,MOD(M815,2)=0),1,0),IF(MOD(M815,2)=0,IF(DAY(fpdate)&gt;=15,DAY(fpdate)-14,DAY(fpdate)+14),DAY(fpdate))),IF(DAY(DATE(YEAR(fpdate),MONTH(fpdate)+M815-1,DAY(fpdate)))&lt;&gt;DAY(fpdate),DATE(YEAR(fpdate),MONTH(fpdate)+M815,0),DATE(YEAR(fpdate),MONTH(fpdate)+M815-1,DAY(fpdate))))))</f>
        <v/>
      </c>
      <c r="O815" s="19" t="str">
        <f>IF(M815="","",IF(variable,IF(M815&lt;MortgageCalculator!$I$18*periods_per_year,start_rate,IF(MortgageCalculator!$I$22&gt;=0,MIN(MortgageCalculator!$I$19,start_rate+MortgageCalculator!$I$22*ROUNDUP((M815-MortgageCalculator!$I$18*periods_per_year)/MortgageCalculator!$I$21,0)),MAX(MortgageCalculator!$I$20,start_rate+MortgageCalculator!$I$22*ROUNDUP((M815-MortgageCalculator!$I$18*periods_per_year)/MortgageCalculator!$I$21,0)))),start_rate))</f>
        <v/>
      </c>
      <c r="P815" s="20" t="str">
        <f>IF(M815="","",ROUND((((1+O815/CP)^(CP/periods_per_year))-1)*S814,2))</f>
        <v/>
      </c>
      <c r="Q815" s="20" t="str">
        <f>IF(M815="","",IF(M815=nper,S814+P815,MIN(S814+P815,IF(O815=O814,Q814,ROUND(-PMT(((1+O815/CP)^(CP/periods_per_year))-1,nper-M815+1,S814),2)))))</f>
        <v/>
      </c>
      <c r="R815" s="20" t="str">
        <f t="shared" si="102"/>
        <v/>
      </c>
      <c r="S815" s="20" t="str">
        <f t="shared" si="103"/>
        <v/>
      </c>
    </row>
    <row r="816" spans="1:19" x14ac:dyDescent="0.2">
      <c r="A816" s="10" t="str">
        <f t="shared" si="96"/>
        <v/>
      </c>
      <c r="B816" s="11" t="str">
        <f t="shared" si="97"/>
        <v/>
      </c>
      <c r="C816" s="15" t="str">
        <f t="shared" si="98"/>
        <v/>
      </c>
      <c r="D816" s="12" t="str">
        <f>IF(A816="","",IF(variable,IF(OR(A816=1,A816&lt;$I$18*periods_per_year),start_rate,MIN($I$19,IF(MOD(A816-1,$I$21)=0,MAX($I$20,D815+$I$22),D815))),start_rate))</f>
        <v/>
      </c>
      <c r="E816" s="13" t="str">
        <f t="shared" si="99"/>
        <v/>
      </c>
      <c r="F816" s="13" t="str">
        <f>IF(A816="","",IF(A816=nper,J815+E816,MIN(J815+E816,IF(D816=D815,F815,IF($E$8="Acc Bi-Weekly",ROUND((-PMT(((1+D816/CP)^(CP/12))-1,(nper-A816+1)*12/26,J815))/2,2),IF($E$8="Acc Weekly",ROUND((-PMT(((1+D816/CP)^(CP/12))-1,(nper-A816+1)*12/52,J815))/4,2),ROUND(-PMT(((1+D816/CP)^(CP/periods_per_year))-1,nper-A816+1,J815),2)))))))</f>
        <v/>
      </c>
      <c r="G816" s="13" t="str">
        <f>IF(OR(A816="",A816&lt;$X$2),"",IF(J815&lt;=F816,0,IF(IF(AND(A816&gt;=$X$2,MOD(A816-$X$2,int)=0),$X$3,0)+F816&gt;=J815+E816,J815+E816-F816,IF(AND(A816&gt;=$X$2,MOD(A816-$X$2,int)=0),$X$3,0)+IF(IF(AND(A816&gt;=$X$2,MOD(A816-$X$2,int)=0),$X$3,0)+IF(MOD(A816-$X$6,periods_per_year)=0,$X$5,0)+F816&lt;J815+E816,IF(MOD(A816-$X$6,periods_per_year)=0,$X$5,0),J815+E816-IF(AND(A816&gt;=$X$2,MOD(A816-$X$2,int)=0),$X$3,0)-F816))))</f>
        <v/>
      </c>
      <c r="H816" s="14"/>
      <c r="I816" s="13" t="str">
        <f t="shared" si="100"/>
        <v/>
      </c>
      <c r="J816" s="13" t="str">
        <f t="shared" si="101"/>
        <v/>
      </c>
      <c r="M816" s="17" t="str">
        <f>IF(S815="","",IF(OR(M815&gt;=nper,ROUND(S815,2)&lt;=0),"",M815+1))</f>
        <v/>
      </c>
      <c r="N816" s="18" t="str">
        <f>IF(M816="","",IF(OR(periods_per_year=26,periods_per_year=52),IF(periods_per_year=26,IF(M816=1,fpdate,N815+14),IF(periods_per_year=52,IF(M816=1,fpdate,N815+7),"n/a")),IF(periods_per_year=24,DATE(YEAR(fpdate),MONTH(fpdate)+(M816-1)/2+IF(AND(DAY(fpdate)&gt;=15,MOD(M816,2)=0),1,0),IF(MOD(M816,2)=0,IF(DAY(fpdate)&gt;=15,DAY(fpdate)-14,DAY(fpdate)+14),DAY(fpdate))),IF(DAY(DATE(YEAR(fpdate),MONTH(fpdate)+M816-1,DAY(fpdate)))&lt;&gt;DAY(fpdate),DATE(YEAR(fpdate),MONTH(fpdate)+M816,0),DATE(YEAR(fpdate),MONTH(fpdate)+M816-1,DAY(fpdate))))))</f>
        <v/>
      </c>
      <c r="O816" s="19" t="str">
        <f>IF(M816="","",IF(variable,IF(M816&lt;MortgageCalculator!$I$18*periods_per_year,start_rate,IF(MortgageCalculator!$I$22&gt;=0,MIN(MortgageCalculator!$I$19,start_rate+MortgageCalculator!$I$22*ROUNDUP((M816-MortgageCalculator!$I$18*periods_per_year)/MortgageCalculator!$I$21,0)),MAX(MortgageCalculator!$I$20,start_rate+MortgageCalculator!$I$22*ROUNDUP((M816-MortgageCalculator!$I$18*periods_per_year)/MortgageCalculator!$I$21,0)))),start_rate))</f>
        <v/>
      </c>
      <c r="P816" s="20" t="str">
        <f>IF(M816="","",ROUND((((1+O816/CP)^(CP/periods_per_year))-1)*S815,2))</f>
        <v/>
      </c>
      <c r="Q816" s="20" t="str">
        <f>IF(M816="","",IF(M816=nper,S815+P816,MIN(S815+P816,IF(O816=O815,Q815,ROUND(-PMT(((1+O816/CP)^(CP/periods_per_year))-1,nper-M816+1,S815),2)))))</f>
        <v/>
      </c>
      <c r="R816" s="20" t="str">
        <f t="shared" si="102"/>
        <v/>
      </c>
      <c r="S816" s="20" t="str">
        <f t="shared" si="103"/>
        <v/>
      </c>
    </row>
    <row r="817" spans="1:19" x14ac:dyDescent="0.2">
      <c r="A817" s="10" t="str">
        <f t="shared" si="96"/>
        <v/>
      </c>
      <c r="B817" s="11" t="str">
        <f t="shared" si="97"/>
        <v/>
      </c>
      <c r="C817" s="15" t="str">
        <f t="shared" si="98"/>
        <v/>
      </c>
      <c r="D817" s="12" t="str">
        <f>IF(A817="","",IF(variable,IF(OR(A817=1,A817&lt;$I$18*periods_per_year),start_rate,MIN($I$19,IF(MOD(A817-1,$I$21)=0,MAX($I$20,D816+$I$22),D816))),start_rate))</f>
        <v/>
      </c>
      <c r="E817" s="13" t="str">
        <f t="shared" si="99"/>
        <v/>
      </c>
      <c r="F817" s="13" t="str">
        <f>IF(A817="","",IF(A817=nper,J816+E817,MIN(J816+E817,IF(D817=D816,F816,IF($E$8="Acc Bi-Weekly",ROUND((-PMT(((1+D817/CP)^(CP/12))-1,(nper-A817+1)*12/26,J816))/2,2),IF($E$8="Acc Weekly",ROUND((-PMT(((1+D817/CP)^(CP/12))-1,(nper-A817+1)*12/52,J816))/4,2),ROUND(-PMT(((1+D817/CP)^(CP/periods_per_year))-1,nper-A817+1,J816),2)))))))</f>
        <v/>
      </c>
      <c r="G817" s="13" t="str">
        <f>IF(OR(A817="",A817&lt;$X$2),"",IF(J816&lt;=F817,0,IF(IF(AND(A817&gt;=$X$2,MOD(A817-$X$2,int)=0),$X$3,0)+F817&gt;=J816+E817,J816+E817-F817,IF(AND(A817&gt;=$X$2,MOD(A817-$X$2,int)=0),$X$3,0)+IF(IF(AND(A817&gt;=$X$2,MOD(A817-$X$2,int)=0),$X$3,0)+IF(MOD(A817-$X$6,periods_per_year)=0,$X$5,0)+F817&lt;J816+E817,IF(MOD(A817-$X$6,periods_per_year)=0,$X$5,0),J816+E817-IF(AND(A817&gt;=$X$2,MOD(A817-$X$2,int)=0),$X$3,0)-F817))))</f>
        <v/>
      </c>
      <c r="H817" s="14"/>
      <c r="I817" s="13" t="str">
        <f t="shared" si="100"/>
        <v/>
      </c>
      <c r="J817" s="13" t="str">
        <f t="shared" si="101"/>
        <v/>
      </c>
      <c r="M817" s="17" t="str">
        <f>IF(S816="","",IF(OR(M816&gt;=nper,ROUND(S816,2)&lt;=0),"",M816+1))</f>
        <v/>
      </c>
      <c r="N817" s="18" t="str">
        <f>IF(M817="","",IF(OR(periods_per_year=26,periods_per_year=52),IF(periods_per_year=26,IF(M817=1,fpdate,N816+14),IF(periods_per_year=52,IF(M817=1,fpdate,N816+7),"n/a")),IF(periods_per_year=24,DATE(YEAR(fpdate),MONTH(fpdate)+(M817-1)/2+IF(AND(DAY(fpdate)&gt;=15,MOD(M817,2)=0),1,0),IF(MOD(M817,2)=0,IF(DAY(fpdate)&gt;=15,DAY(fpdate)-14,DAY(fpdate)+14),DAY(fpdate))),IF(DAY(DATE(YEAR(fpdate),MONTH(fpdate)+M817-1,DAY(fpdate)))&lt;&gt;DAY(fpdate),DATE(YEAR(fpdate),MONTH(fpdate)+M817,0),DATE(YEAR(fpdate),MONTH(fpdate)+M817-1,DAY(fpdate))))))</f>
        <v/>
      </c>
      <c r="O817" s="19" t="str">
        <f>IF(M817="","",IF(variable,IF(M817&lt;MortgageCalculator!$I$18*periods_per_year,start_rate,IF(MortgageCalculator!$I$22&gt;=0,MIN(MortgageCalculator!$I$19,start_rate+MortgageCalculator!$I$22*ROUNDUP((M817-MortgageCalculator!$I$18*periods_per_year)/MortgageCalculator!$I$21,0)),MAX(MortgageCalculator!$I$20,start_rate+MortgageCalculator!$I$22*ROUNDUP((M817-MortgageCalculator!$I$18*periods_per_year)/MortgageCalculator!$I$21,0)))),start_rate))</f>
        <v/>
      </c>
      <c r="P817" s="20" t="str">
        <f>IF(M817="","",ROUND((((1+O817/CP)^(CP/periods_per_year))-1)*S816,2))</f>
        <v/>
      </c>
      <c r="Q817" s="20" t="str">
        <f>IF(M817="","",IF(M817=nper,S816+P817,MIN(S816+P817,IF(O817=O816,Q816,ROUND(-PMT(((1+O817/CP)^(CP/periods_per_year))-1,nper-M817+1,S816),2)))))</f>
        <v/>
      </c>
      <c r="R817" s="20" t="str">
        <f t="shared" si="102"/>
        <v/>
      </c>
      <c r="S817" s="20" t="str">
        <f t="shared" si="103"/>
        <v/>
      </c>
    </row>
    <row r="818" spans="1:19" x14ac:dyDescent="0.2">
      <c r="A818" s="10" t="str">
        <f t="shared" si="96"/>
        <v/>
      </c>
      <c r="B818" s="11" t="str">
        <f t="shared" si="97"/>
        <v/>
      </c>
      <c r="C818" s="15" t="str">
        <f t="shared" si="98"/>
        <v/>
      </c>
      <c r="D818" s="12" t="str">
        <f>IF(A818="","",IF(variable,IF(OR(A818=1,A818&lt;$I$18*periods_per_year),start_rate,MIN($I$19,IF(MOD(A818-1,$I$21)=0,MAX($I$20,D817+$I$22),D817))),start_rate))</f>
        <v/>
      </c>
      <c r="E818" s="13" t="str">
        <f t="shared" si="99"/>
        <v/>
      </c>
      <c r="F818" s="13" t="str">
        <f>IF(A818="","",IF(A818=nper,J817+E818,MIN(J817+E818,IF(D818=D817,F817,IF($E$8="Acc Bi-Weekly",ROUND((-PMT(((1+D818/CP)^(CP/12))-1,(nper-A818+1)*12/26,J817))/2,2),IF($E$8="Acc Weekly",ROUND((-PMT(((1+D818/CP)^(CP/12))-1,(nper-A818+1)*12/52,J817))/4,2),ROUND(-PMT(((1+D818/CP)^(CP/periods_per_year))-1,nper-A818+1,J817),2)))))))</f>
        <v/>
      </c>
      <c r="G818" s="13" t="str">
        <f>IF(OR(A818="",A818&lt;$X$2),"",IF(J817&lt;=F818,0,IF(IF(AND(A818&gt;=$X$2,MOD(A818-$X$2,int)=0),$X$3,0)+F818&gt;=J817+E818,J817+E818-F818,IF(AND(A818&gt;=$X$2,MOD(A818-$X$2,int)=0),$X$3,0)+IF(IF(AND(A818&gt;=$X$2,MOD(A818-$X$2,int)=0),$X$3,0)+IF(MOD(A818-$X$6,periods_per_year)=0,$X$5,0)+F818&lt;J817+E818,IF(MOD(A818-$X$6,periods_per_year)=0,$X$5,0),J817+E818-IF(AND(A818&gt;=$X$2,MOD(A818-$X$2,int)=0),$X$3,0)-F818))))</f>
        <v/>
      </c>
      <c r="H818" s="14"/>
      <c r="I818" s="13" t="str">
        <f t="shared" si="100"/>
        <v/>
      </c>
      <c r="J818" s="13" t="str">
        <f t="shared" si="101"/>
        <v/>
      </c>
      <c r="M818" s="17" t="str">
        <f>IF(S817="","",IF(OR(M817&gt;=nper,ROUND(S817,2)&lt;=0),"",M817+1))</f>
        <v/>
      </c>
      <c r="N818" s="18" t="str">
        <f>IF(M818="","",IF(OR(periods_per_year=26,periods_per_year=52),IF(periods_per_year=26,IF(M818=1,fpdate,N817+14),IF(periods_per_year=52,IF(M818=1,fpdate,N817+7),"n/a")),IF(periods_per_year=24,DATE(YEAR(fpdate),MONTH(fpdate)+(M818-1)/2+IF(AND(DAY(fpdate)&gt;=15,MOD(M818,2)=0),1,0),IF(MOD(M818,2)=0,IF(DAY(fpdate)&gt;=15,DAY(fpdate)-14,DAY(fpdate)+14),DAY(fpdate))),IF(DAY(DATE(YEAR(fpdate),MONTH(fpdate)+M818-1,DAY(fpdate)))&lt;&gt;DAY(fpdate),DATE(YEAR(fpdate),MONTH(fpdate)+M818,0),DATE(YEAR(fpdate),MONTH(fpdate)+M818-1,DAY(fpdate))))))</f>
        <v/>
      </c>
      <c r="O818" s="19" t="str">
        <f>IF(M818="","",IF(variable,IF(M818&lt;MortgageCalculator!$I$18*periods_per_year,start_rate,IF(MortgageCalculator!$I$22&gt;=0,MIN(MortgageCalculator!$I$19,start_rate+MortgageCalculator!$I$22*ROUNDUP((M818-MortgageCalculator!$I$18*periods_per_year)/MortgageCalculator!$I$21,0)),MAX(MortgageCalculator!$I$20,start_rate+MortgageCalculator!$I$22*ROUNDUP((M818-MortgageCalculator!$I$18*periods_per_year)/MortgageCalculator!$I$21,0)))),start_rate))</f>
        <v/>
      </c>
      <c r="P818" s="20" t="str">
        <f>IF(M818="","",ROUND((((1+O818/CP)^(CP/periods_per_year))-1)*S817,2))</f>
        <v/>
      </c>
      <c r="Q818" s="20" t="str">
        <f>IF(M818="","",IF(M818=nper,S817+P818,MIN(S817+P818,IF(O818=O817,Q817,ROUND(-PMT(((1+O818/CP)^(CP/periods_per_year))-1,nper-M818+1,S817),2)))))</f>
        <v/>
      </c>
      <c r="R818" s="20" t="str">
        <f t="shared" si="102"/>
        <v/>
      </c>
      <c r="S818" s="20" t="str">
        <f t="shared" si="103"/>
        <v/>
      </c>
    </row>
    <row r="819" spans="1:19" x14ac:dyDescent="0.2">
      <c r="A819" s="10" t="str">
        <f t="shared" si="96"/>
        <v/>
      </c>
      <c r="B819" s="11" t="str">
        <f t="shared" si="97"/>
        <v/>
      </c>
      <c r="C819" s="15" t="str">
        <f t="shared" si="98"/>
        <v/>
      </c>
      <c r="D819" s="12" t="str">
        <f>IF(A819="","",IF(variable,IF(OR(A819=1,A819&lt;$I$18*periods_per_year),start_rate,MIN($I$19,IF(MOD(A819-1,$I$21)=0,MAX($I$20,D818+$I$22),D818))),start_rate))</f>
        <v/>
      </c>
      <c r="E819" s="13" t="str">
        <f t="shared" si="99"/>
        <v/>
      </c>
      <c r="F819" s="13" t="str">
        <f>IF(A819="","",IF(A819=nper,J818+E819,MIN(J818+E819,IF(D819=D818,F818,IF($E$8="Acc Bi-Weekly",ROUND((-PMT(((1+D819/CP)^(CP/12))-1,(nper-A819+1)*12/26,J818))/2,2),IF($E$8="Acc Weekly",ROUND((-PMT(((1+D819/CP)^(CP/12))-1,(nper-A819+1)*12/52,J818))/4,2),ROUND(-PMT(((1+D819/CP)^(CP/periods_per_year))-1,nper-A819+1,J818),2)))))))</f>
        <v/>
      </c>
      <c r="G819" s="13" t="str">
        <f>IF(OR(A819="",A819&lt;$X$2),"",IF(J818&lt;=F819,0,IF(IF(AND(A819&gt;=$X$2,MOD(A819-$X$2,int)=0),$X$3,0)+F819&gt;=J818+E819,J818+E819-F819,IF(AND(A819&gt;=$X$2,MOD(A819-$X$2,int)=0),$X$3,0)+IF(IF(AND(A819&gt;=$X$2,MOD(A819-$X$2,int)=0),$X$3,0)+IF(MOD(A819-$X$6,periods_per_year)=0,$X$5,0)+F819&lt;J818+E819,IF(MOD(A819-$X$6,periods_per_year)=0,$X$5,0),J818+E819-IF(AND(A819&gt;=$X$2,MOD(A819-$X$2,int)=0),$X$3,0)-F819))))</f>
        <v/>
      </c>
      <c r="H819" s="14"/>
      <c r="I819" s="13" t="str">
        <f t="shared" si="100"/>
        <v/>
      </c>
      <c r="J819" s="13" t="str">
        <f t="shared" si="101"/>
        <v/>
      </c>
      <c r="M819" s="17" t="str">
        <f>IF(S818="","",IF(OR(M818&gt;=nper,ROUND(S818,2)&lt;=0),"",M818+1))</f>
        <v/>
      </c>
      <c r="N819" s="18" t="str">
        <f>IF(M819="","",IF(OR(periods_per_year=26,periods_per_year=52),IF(periods_per_year=26,IF(M819=1,fpdate,N818+14),IF(periods_per_year=52,IF(M819=1,fpdate,N818+7),"n/a")),IF(periods_per_year=24,DATE(YEAR(fpdate),MONTH(fpdate)+(M819-1)/2+IF(AND(DAY(fpdate)&gt;=15,MOD(M819,2)=0),1,0),IF(MOD(M819,2)=0,IF(DAY(fpdate)&gt;=15,DAY(fpdate)-14,DAY(fpdate)+14),DAY(fpdate))),IF(DAY(DATE(YEAR(fpdate),MONTH(fpdate)+M819-1,DAY(fpdate)))&lt;&gt;DAY(fpdate),DATE(YEAR(fpdate),MONTH(fpdate)+M819,0),DATE(YEAR(fpdate),MONTH(fpdate)+M819-1,DAY(fpdate))))))</f>
        <v/>
      </c>
      <c r="O819" s="19" t="str">
        <f>IF(M819="","",IF(variable,IF(M819&lt;MortgageCalculator!$I$18*periods_per_year,start_rate,IF(MortgageCalculator!$I$22&gt;=0,MIN(MortgageCalculator!$I$19,start_rate+MortgageCalculator!$I$22*ROUNDUP((M819-MortgageCalculator!$I$18*periods_per_year)/MortgageCalculator!$I$21,0)),MAX(MortgageCalculator!$I$20,start_rate+MortgageCalculator!$I$22*ROUNDUP((M819-MortgageCalculator!$I$18*periods_per_year)/MortgageCalculator!$I$21,0)))),start_rate))</f>
        <v/>
      </c>
      <c r="P819" s="20" t="str">
        <f>IF(M819="","",ROUND((((1+O819/CP)^(CP/periods_per_year))-1)*S818,2))</f>
        <v/>
      </c>
      <c r="Q819" s="20" t="str">
        <f>IF(M819="","",IF(M819=nper,S818+P819,MIN(S818+P819,IF(O819=O818,Q818,ROUND(-PMT(((1+O819/CP)^(CP/periods_per_year))-1,nper-M819+1,S818),2)))))</f>
        <v/>
      </c>
      <c r="R819" s="20" t="str">
        <f t="shared" si="102"/>
        <v/>
      </c>
      <c r="S819" s="20" t="str">
        <f t="shared" si="103"/>
        <v/>
      </c>
    </row>
    <row r="820" spans="1:19" x14ac:dyDescent="0.2">
      <c r="A820" s="10" t="str">
        <f t="shared" si="96"/>
        <v/>
      </c>
      <c r="B820" s="11" t="str">
        <f t="shared" si="97"/>
        <v/>
      </c>
      <c r="C820" s="15" t="str">
        <f t="shared" si="98"/>
        <v/>
      </c>
      <c r="D820" s="12" t="str">
        <f>IF(A820="","",IF(variable,IF(OR(A820=1,A820&lt;$I$18*periods_per_year),start_rate,MIN($I$19,IF(MOD(A820-1,$I$21)=0,MAX($I$20,D819+$I$22),D819))),start_rate))</f>
        <v/>
      </c>
      <c r="E820" s="13" t="str">
        <f t="shared" si="99"/>
        <v/>
      </c>
      <c r="F820" s="13" t="str">
        <f>IF(A820="","",IF(A820=nper,J819+E820,MIN(J819+E820,IF(D820=D819,F819,IF($E$8="Acc Bi-Weekly",ROUND((-PMT(((1+D820/CP)^(CP/12))-1,(nper-A820+1)*12/26,J819))/2,2),IF($E$8="Acc Weekly",ROUND((-PMT(((1+D820/CP)^(CP/12))-1,(nper-A820+1)*12/52,J819))/4,2),ROUND(-PMT(((1+D820/CP)^(CP/periods_per_year))-1,nper-A820+1,J819),2)))))))</f>
        <v/>
      </c>
      <c r="G820" s="13" t="str">
        <f>IF(OR(A820="",A820&lt;$X$2),"",IF(J819&lt;=F820,0,IF(IF(AND(A820&gt;=$X$2,MOD(A820-$X$2,int)=0),$X$3,0)+F820&gt;=J819+E820,J819+E820-F820,IF(AND(A820&gt;=$X$2,MOD(A820-$X$2,int)=0),$X$3,0)+IF(IF(AND(A820&gt;=$X$2,MOD(A820-$X$2,int)=0),$X$3,0)+IF(MOD(A820-$X$6,periods_per_year)=0,$X$5,0)+F820&lt;J819+E820,IF(MOD(A820-$X$6,periods_per_year)=0,$X$5,0),J819+E820-IF(AND(A820&gt;=$X$2,MOD(A820-$X$2,int)=0),$X$3,0)-F820))))</f>
        <v/>
      </c>
      <c r="H820" s="14"/>
      <c r="I820" s="13" t="str">
        <f t="shared" si="100"/>
        <v/>
      </c>
      <c r="J820" s="13" t="str">
        <f t="shared" si="101"/>
        <v/>
      </c>
      <c r="M820" s="17" t="str">
        <f>IF(S819="","",IF(OR(M819&gt;=nper,ROUND(S819,2)&lt;=0),"",M819+1))</f>
        <v/>
      </c>
      <c r="N820" s="18" t="str">
        <f>IF(M820="","",IF(OR(periods_per_year=26,periods_per_year=52),IF(periods_per_year=26,IF(M820=1,fpdate,N819+14),IF(periods_per_year=52,IF(M820=1,fpdate,N819+7),"n/a")),IF(periods_per_year=24,DATE(YEAR(fpdate),MONTH(fpdate)+(M820-1)/2+IF(AND(DAY(fpdate)&gt;=15,MOD(M820,2)=0),1,0),IF(MOD(M820,2)=0,IF(DAY(fpdate)&gt;=15,DAY(fpdate)-14,DAY(fpdate)+14),DAY(fpdate))),IF(DAY(DATE(YEAR(fpdate),MONTH(fpdate)+M820-1,DAY(fpdate)))&lt;&gt;DAY(fpdate),DATE(YEAR(fpdate),MONTH(fpdate)+M820,0),DATE(YEAR(fpdate),MONTH(fpdate)+M820-1,DAY(fpdate))))))</f>
        <v/>
      </c>
      <c r="O820" s="19" t="str">
        <f>IF(M820="","",IF(variable,IF(M820&lt;MortgageCalculator!$I$18*periods_per_year,start_rate,IF(MortgageCalculator!$I$22&gt;=0,MIN(MortgageCalculator!$I$19,start_rate+MortgageCalculator!$I$22*ROUNDUP((M820-MortgageCalculator!$I$18*periods_per_year)/MortgageCalculator!$I$21,0)),MAX(MortgageCalculator!$I$20,start_rate+MortgageCalculator!$I$22*ROUNDUP((M820-MortgageCalculator!$I$18*periods_per_year)/MortgageCalculator!$I$21,0)))),start_rate))</f>
        <v/>
      </c>
      <c r="P820" s="20" t="str">
        <f>IF(M820="","",ROUND((((1+O820/CP)^(CP/periods_per_year))-1)*S819,2))</f>
        <v/>
      </c>
      <c r="Q820" s="20" t="str">
        <f>IF(M820="","",IF(M820=nper,S819+P820,MIN(S819+P820,IF(O820=O819,Q819,ROUND(-PMT(((1+O820/CP)^(CP/periods_per_year))-1,nper-M820+1,S819),2)))))</f>
        <v/>
      </c>
      <c r="R820" s="20" t="str">
        <f t="shared" si="102"/>
        <v/>
      </c>
      <c r="S820" s="20" t="str">
        <f t="shared" si="103"/>
        <v/>
      </c>
    </row>
    <row r="821" spans="1:19" x14ac:dyDescent="0.2">
      <c r="A821" s="10" t="str">
        <f t="shared" si="96"/>
        <v/>
      </c>
      <c r="B821" s="11" t="str">
        <f t="shared" si="97"/>
        <v/>
      </c>
      <c r="C821" s="15" t="str">
        <f t="shared" si="98"/>
        <v/>
      </c>
      <c r="D821" s="12" t="str">
        <f>IF(A821="","",IF(variable,IF(OR(A821=1,A821&lt;$I$18*periods_per_year),start_rate,MIN($I$19,IF(MOD(A821-1,$I$21)=0,MAX($I$20,D820+$I$22),D820))),start_rate))</f>
        <v/>
      </c>
      <c r="E821" s="13" t="str">
        <f t="shared" si="99"/>
        <v/>
      </c>
      <c r="F821" s="13" t="str">
        <f>IF(A821="","",IF(A821=nper,J820+E821,MIN(J820+E821,IF(D821=D820,F820,IF($E$8="Acc Bi-Weekly",ROUND((-PMT(((1+D821/CP)^(CP/12))-1,(nper-A821+1)*12/26,J820))/2,2),IF($E$8="Acc Weekly",ROUND((-PMT(((1+D821/CP)^(CP/12))-1,(nper-A821+1)*12/52,J820))/4,2),ROUND(-PMT(((1+D821/CP)^(CP/periods_per_year))-1,nper-A821+1,J820),2)))))))</f>
        <v/>
      </c>
      <c r="G821" s="13" t="str">
        <f>IF(OR(A821="",A821&lt;$X$2),"",IF(J820&lt;=F821,0,IF(IF(AND(A821&gt;=$X$2,MOD(A821-$X$2,int)=0),$X$3,0)+F821&gt;=J820+E821,J820+E821-F821,IF(AND(A821&gt;=$X$2,MOD(A821-$X$2,int)=0),$X$3,0)+IF(IF(AND(A821&gt;=$X$2,MOD(A821-$X$2,int)=0),$X$3,0)+IF(MOD(A821-$X$6,periods_per_year)=0,$X$5,0)+F821&lt;J820+E821,IF(MOD(A821-$X$6,periods_per_year)=0,$X$5,0),J820+E821-IF(AND(A821&gt;=$X$2,MOD(A821-$X$2,int)=0),$X$3,0)-F821))))</f>
        <v/>
      </c>
      <c r="H821" s="14"/>
      <c r="I821" s="13" t="str">
        <f t="shared" si="100"/>
        <v/>
      </c>
      <c r="J821" s="13" t="str">
        <f t="shared" si="101"/>
        <v/>
      </c>
      <c r="M821" s="17" t="str">
        <f>IF(S820="","",IF(OR(M820&gt;=nper,ROUND(S820,2)&lt;=0),"",M820+1))</f>
        <v/>
      </c>
      <c r="N821" s="18" t="str">
        <f>IF(M821="","",IF(OR(periods_per_year=26,periods_per_year=52),IF(periods_per_year=26,IF(M821=1,fpdate,N820+14),IF(periods_per_year=52,IF(M821=1,fpdate,N820+7),"n/a")),IF(periods_per_year=24,DATE(YEAR(fpdate),MONTH(fpdate)+(M821-1)/2+IF(AND(DAY(fpdate)&gt;=15,MOD(M821,2)=0),1,0),IF(MOD(M821,2)=0,IF(DAY(fpdate)&gt;=15,DAY(fpdate)-14,DAY(fpdate)+14),DAY(fpdate))),IF(DAY(DATE(YEAR(fpdate),MONTH(fpdate)+M821-1,DAY(fpdate)))&lt;&gt;DAY(fpdate),DATE(YEAR(fpdate),MONTH(fpdate)+M821,0),DATE(YEAR(fpdate),MONTH(fpdate)+M821-1,DAY(fpdate))))))</f>
        <v/>
      </c>
      <c r="O821" s="19" t="str">
        <f>IF(M821="","",IF(variable,IF(M821&lt;MortgageCalculator!$I$18*periods_per_year,start_rate,IF(MortgageCalculator!$I$22&gt;=0,MIN(MortgageCalculator!$I$19,start_rate+MortgageCalculator!$I$22*ROUNDUP((M821-MortgageCalculator!$I$18*periods_per_year)/MortgageCalculator!$I$21,0)),MAX(MortgageCalculator!$I$20,start_rate+MortgageCalculator!$I$22*ROUNDUP((M821-MortgageCalculator!$I$18*periods_per_year)/MortgageCalculator!$I$21,0)))),start_rate))</f>
        <v/>
      </c>
      <c r="P821" s="20" t="str">
        <f>IF(M821="","",ROUND((((1+O821/CP)^(CP/periods_per_year))-1)*S820,2))</f>
        <v/>
      </c>
      <c r="Q821" s="20" t="str">
        <f>IF(M821="","",IF(M821=nper,S820+P821,MIN(S820+P821,IF(O821=O820,Q820,ROUND(-PMT(((1+O821/CP)^(CP/periods_per_year))-1,nper-M821+1,S820),2)))))</f>
        <v/>
      </c>
      <c r="R821" s="20" t="str">
        <f t="shared" si="102"/>
        <v/>
      </c>
      <c r="S821" s="20" t="str">
        <f t="shared" si="103"/>
        <v/>
      </c>
    </row>
    <row r="822" spans="1:19" x14ac:dyDescent="0.2">
      <c r="A822" s="10" t="str">
        <f t="shared" si="96"/>
        <v/>
      </c>
      <c r="B822" s="11" t="str">
        <f t="shared" si="97"/>
        <v/>
      </c>
      <c r="C822" s="15" t="str">
        <f t="shared" si="98"/>
        <v/>
      </c>
      <c r="D822" s="12" t="str">
        <f>IF(A822="","",IF(variable,IF(OR(A822=1,A822&lt;$I$18*periods_per_year),start_rate,MIN($I$19,IF(MOD(A822-1,$I$21)=0,MAX($I$20,D821+$I$22),D821))),start_rate))</f>
        <v/>
      </c>
      <c r="E822" s="13" t="str">
        <f t="shared" si="99"/>
        <v/>
      </c>
      <c r="F822" s="13" t="str">
        <f>IF(A822="","",IF(A822=nper,J821+E822,MIN(J821+E822,IF(D822=D821,F821,IF($E$8="Acc Bi-Weekly",ROUND((-PMT(((1+D822/CP)^(CP/12))-1,(nper-A822+1)*12/26,J821))/2,2),IF($E$8="Acc Weekly",ROUND((-PMT(((1+D822/CP)^(CP/12))-1,(nper-A822+1)*12/52,J821))/4,2),ROUND(-PMT(((1+D822/CP)^(CP/periods_per_year))-1,nper-A822+1,J821),2)))))))</f>
        <v/>
      </c>
      <c r="G822" s="13" t="str">
        <f>IF(OR(A822="",A822&lt;$X$2),"",IF(J821&lt;=F822,0,IF(IF(AND(A822&gt;=$X$2,MOD(A822-$X$2,int)=0),$X$3,0)+F822&gt;=J821+E822,J821+E822-F822,IF(AND(A822&gt;=$X$2,MOD(A822-$X$2,int)=0),$X$3,0)+IF(IF(AND(A822&gt;=$X$2,MOD(A822-$X$2,int)=0),$X$3,0)+IF(MOD(A822-$X$6,periods_per_year)=0,$X$5,0)+F822&lt;J821+E822,IF(MOD(A822-$X$6,periods_per_year)=0,$X$5,0),J821+E822-IF(AND(A822&gt;=$X$2,MOD(A822-$X$2,int)=0),$X$3,0)-F822))))</f>
        <v/>
      </c>
      <c r="H822" s="14"/>
      <c r="I822" s="13" t="str">
        <f t="shared" si="100"/>
        <v/>
      </c>
      <c r="J822" s="13" t="str">
        <f t="shared" si="101"/>
        <v/>
      </c>
      <c r="M822" s="17" t="str">
        <f>IF(S821="","",IF(OR(M821&gt;=nper,ROUND(S821,2)&lt;=0),"",M821+1))</f>
        <v/>
      </c>
      <c r="N822" s="18" t="str">
        <f>IF(M822="","",IF(OR(periods_per_year=26,periods_per_year=52),IF(periods_per_year=26,IF(M822=1,fpdate,N821+14),IF(periods_per_year=52,IF(M822=1,fpdate,N821+7),"n/a")),IF(periods_per_year=24,DATE(YEAR(fpdate),MONTH(fpdate)+(M822-1)/2+IF(AND(DAY(fpdate)&gt;=15,MOD(M822,2)=0),1,0),IF(MOD(M822,2)=0,IF(DAY(fpdate)&gt;=15,DAY(fpdate)-14,DAY(fpdate)+14),DAY(fpdate))),IF(DAY(DATE(YEAR(fpdate),MONTH(fpdate)+M822-1,DAY(fpdate)))&lt;&gt;DAY(fpdate),DATE(YEAR(fpdate),MONTH(fpdate)+M822,0),DATE(YEAR(fpdate),MONTH(fpdate)+M822-1,DAY(fpdate))))))</f>
        <v/>
      </c>
      <c r="O822" s="19" t="str">
        <f>IF(M822="","",IF(variable,IF(M822&lt;MortgageCalculator!$I$18*periods_per_year,start_rate,IF(MortgageCalculator!$I$22&gt;=0,MIN(MortgageCalculator!$I$19,start_rate+MortgageCalculator!$I$22*ROUNDUP((M822-MortgageCalculator!$I$18*periods_per_year)/MortgageCalculator!$I$21,0)),MAX(MortgageCalculator!$I$20,start_rate+MortgageCalculator!$I$22*ROUNDUP((M822-MortgageCalculator!$I$18*periods_per_year)/MortgageCalculator!$I$21,0)))),start_rate))</f>
        <v/>
      </c>
      <c r="P822" s="20" t="str">
        <f>IF(M822="","",ROUND((((1+O822/CP)^(CP/periods_per_year))-1)*S821,2))</f>
        <v/>
      </c>
      <c r="Q822" s="20" t="str">
        <f>IF(M822="","",IF(M822=nper,S821+P822,MIN(S821+P822,IF(O822=O821,Q821,ROUND(-PMT(((1+O822/CP)^(CP/periods_per_year))-1,nper-M822+1,S821),2)))))</f>
        <v/>
      </c>
      <c r="R822" s="20" t="str">
        <f t="shared" si="102"/>
        <v/>
      </c>
      <c r="S822" s="20" t="str">
        <f t="shared" si="103"/>
        <v/>
      </c>
    </row>
    <row r="823" spans="1:19" x14ac:dyDescent="0.2">
      <c r="A823" s="10" t="str">
        <f t="shared" si="96"/>
        <v/>
      </c>
      <c r="B823" s="11" t="str">
        <f t="shared" si="97"/>
        <v/>
      </c>
      <c r="C823" s="15" t="str">
        <f t="shared" si="98"/>
        <v/>
      </c>
      <c r="D823" s="12" t="str">
        <f>IF(A823="","",IF(variable,IF(OR(A823=1,A823&lt;$I$18*periods_per_year),start_rate,MIN($I$19,IF(MOD(A823-1,$I$21)=0,MAX($I$20,D822+$I$22),D822))),start_rate))</f>
        <v/>
      </c>
      <c r="E823" s="13" t="str">
        <f t="shared" si="99"/>
        <v/>
      </c>
      <c r="F823" s="13" t="str">
        <f>IF(A823="","",IF(A823=nper,J822+E823,MIN(J822+E823,IF(D823=D822,F822,IF($E$8="Acc Bi-Weekly",ROUND((-PMT(((1+D823/CP)^(CP/12))-1,(nper-A823+1)*12/26,J822))/2,2),IF($E$8="Acc Weekly",ROUND((-PMT(((1+D823/CP)^(CP/12))-1,(nper-A823+1)*12/52,J822))/4,2),ROUND(-PMT(((1+D823/CP)^(CP/periods_per_year))-1,nper-A823+1,J822),2)))))))</f>
        <v/>
      </c>
      <c r="G823" s="13" t="str">
        <f>IF(OR(A823="",A823&lt;$X$2),"",IF(J822&lt;=F823,0,IF(IF(AND(A823&gt;=$X$2,MOD(A823-$X$2,int)=0),$X$3,0)+F823&gt;=J822+E823,J822+E823-F823,IF(AND(A823&gt;=$X$2,MOD(A823-$X$2,int)=0),$X$3,0)+IF(IF(AND(A823&gt;=$X$2,MOD(A823-$X$2,int)=0),$X$3,0)+IF(MOD(A823-$X$6,periods_per_year)=0,$X$5,0)+F823&lt;J822+E823,IF(MOD(A823-$X$6,periods_per_year)=0,$X$5,0),J822+E823-IF(AND(A823&gt;=$X$2,MOD(A823-$X$2,int)=0),$X$3,0)-F823))))</f>
        <v/>
      </c>
      <c r="H823" s="14"/>
      <c r="I823" s="13" t="str">
        <f t="shared" si="100"/>
        <v/>
      </c>
      <c r="J823" s="13" t="str">
        <f t="shared" si="101"/>
        <v/>
      </c>
      <c r="M823" s="17" t="str">
        <f>IF(S822="","",IF(OR(M822&gt;=nper,ROUND(S822,2)&lt;=0),"",M822+1))</f>
        <v/>
      </c>
      <c r="N823" s="18" t="str">
        <f>IF(M823="","",IF(OR(periods_per_year=26,periods_per_year=52),IF(periods_per_year=26,IF(M823=1,fpdate,N822+14),IF(periods_per_year=52,IF(M823=1,fpdate,N822+7),"n/a")),IF(periods_per_year=24,DATE(YEAR(fpdate),MONTH(fpdate)+(M823-1)/2+IF(AND(DAY(fpdate)&gt;=15,MOD(M823,2)=0),1,0),IF(MOD(M823,2)=0,IF(DAY(fpdate)&gt;=15,DAY(fpdate)-14,DAY(fpdate)+14),DAY(fpdate))),IF(DAY(DATE(YEAR(fpdate),MONTH(fpdate)+M823-1,DAY(fpdate)))&lt;&gt;DAY(fpdate),DATE(YEAR(fpdate),MONTH(fpdate)+M823,0),DATE(YEAR(fpdate),MONTH(fpdate)+M823-1,DAY(fpdate))))))</f>
        <v/>
      </c>
      <c r="O823" s="19" t="str">
        <f>IF(M823="","",IF(variable,IF(M823&lt;MortgageCalculator!$I$18*periods_per_year,start_rate,IF(MortgageCalculator!$I$22&gt;=0,MIN(MortgageCalculator!$I$19,start_rate+MortgageCalculator!$I$22*ROUNDUP((M823-MortgageCalculator!$I$18*periods_per_year)/MortgageCalculator!$I$21,0)),MAX(MortgageCalculator!$I$20,start_rate+MortgageCalculator!$I$22*ROUNDUP((M823-MortgageCalculator!$I$18*periods_per_year)/MortgageCalculator!$I$21,0)))),start_rate))</f>
        <v/>
      </c>
      <c r="P823" s="20" t="str">
        <f>IF(M823="","",ROUND((((1+O823/CP)^(CP/periods_per_year))-1)*S822,2))</f>
        <v/>
      </c>
      <c r="Q823" s="20" t="str">
        <f>IF(M823="","",IF(M823=nper,S822+P823,MIN(S822+P823,IF(O823=O822,Q822,ROUND(-PMT(((1+O823/CP)^(CP/periods_per_year))-1,nper-M823+1,S822),2)))))</f>
        <v/>
      </c>
      <c r="R823" s="20" t="str">
        <f t="shared" si="102"/>
        <v/>
      </c>
      <c r="S823" s="20" t="str">
        <f t="shared" si="103"/>
        <v/>
      </c>
    </row>
    <row r="824" spans="1:19" x14ac:dyDescent="0.2">
      <c r="A824" s="10" t="str">
        <f t="shared" si="96"/>
        <v/>
      </c>
      <c r="B824" s="11" t="str">
        <f t="shared" si="97"/>
        <v/>
      </c>
      <c r="C824" s="15" t="str">
        <f t="shared" si="98"/>
        <v/>
      </c>
      <c r="D824" s="12" t="str">
        <f>IF(A824="","",IF(variable,IF(OR(A824=1,A824&lt;$I$18*periods_per_year),start_rate,MIN($I$19,IF(MOD(A824-1,$I$21)=0,MAX($I$20,D823+$I$22),D823))),start_rate))</f>
        <v/>
      </c>
      <c r="E824" s="13" t="str">
        <f t="shared" si="99"/>
        <v/>
      </c>
      <c r="F824" s="13" t="str">
        <f>IF(A824="","",IF(A824=nper,J823+E824,MIN(J823+E824,IF(D824=D823,F823,IF($E$8="Acc Bi-Weekly",ROUND((-PMT(((1+D824/CP)^(CP/12))-1,(nper-A824+1)*12/26,J823))/2,2),IF($E$8="Acc Weekly",ROUND((-PMT(((1+D824/CP)^(CP/12))-1,(nper-A824+1)*12/52,J823))/4,2),ROUND(-PMT(((1+D824/CP)^(CP/periods_per_year))-1,nper-A824+1,J823),2)))))))</f>
        <v/>
      </c>
      <c r="G824" s="13" t="str">
        <f>IF(OR(A824="",A824&lt;$X$2),"",IF(J823&lt;=F824,0,IF(IF(AND(A824&gt;=$X$2,MOD(A824-$X$2,int)=0),$X$3,0)+F824&gt;=J823+E824,J823+E824-F824,IF(AND(A824&gt;=$X$2,MOD(A824-$X$2,int)=0),$X$3,0)+IF(IF(AND(A824&gt;=$X$2,MOD(A824-$X$2,int)=0),$X$3,0)+IF(MOD(A824-$X$6,periods_per_year)=0,$X$5,0)+F824&lt;J823+E824,IF(MOD(A824-$X$6,periods_per_year)=0,$X$5,0),J823+E824-IF(AND(A824&gt;=$X$2,MOD(A824-$X$2,int)=0),$X$3,0)-F824))))</f>
        <v/>
      </c>
      <c r="H824" s="14"/>
      <c r="I824" s="13" t="str">
        <f t="shared" si="100"/>
        <v/>
      </c>
      <c r="J824" s="13" t="str">
        <f t="shared" si="101"/>
        <v/>
      </c>
      <c r="M824" s="17" t="str">
        <f>IF(S823="","",IF(OR(M823&gt;=nper,ROUND(S823,2)&lt;=0),"",M823+1))</f>
        <v/>
      </c>
      <c r="N824" s="18" t="str">
        <f>IF(M824="","",IF(OR(periods_per_year=26,periods_per_year=52),IF(periods_per_year=26,IF(M824=1,fpdate,N823+14),IF(periods_per_year=52,IF(M824=1,fpdate,N823+7),"n/a")),IF(periods_per_year=24,DATE(YEAR(fpdate),MONTH(fpdate)+(M824-1)/2+IF(AND(DAY(fpdate)&gt;=15,MOD(M824,2)=0),1,0),IF(MOD(M824,2)=0,IF(DAY(fpdate)&gt;=15,DAY(fpdate)-14,DAY(fpdate)+14),DAY(fpdate))),IF(DAY(DATE(YEAR(fpdate),MONTH(fpdate)+M824-1,DAY(fpdate)))&lt;&gt;DAY(fpdate),DATE(YEAR(fpdate),MONTH(fpdate)+M824,0),DATE(YEAR(fpdate),MONTH(fpdate)+M824-1,DAY(fpdate))))))</f>
        <v/>
      </c>
      <c r="O824" s="19" t="str">
        <f>IF(M824="","",IF(variable,IF(M824&lt;MortgageCalculator!$I$18*periods_per_year,start_rate,IF(MortgageCalculator!$I$22&gt;=0,MIN(MortgageCalculator!$I$19,start_rate+MortgageCalculator!$I$22*ROUNDUP((M824-MortgageCalculator!$I$18*periods_per_year)/MortgageCalculator!$I$21,0)),MAX(MortgageCalculator!$I$20,start_rate+MortgageCalculator!$I$22*ROUNDUP((M824-MortgageCalculator!$I$18*periods_per_year)/MortgageCalculator!$I$21,0)))),start_rate))</f>
        <v/>
      </c>
      <c r="P824" s="20" t="str">
        <f>IF(M824="","",ROUND((((1+O824/CP)^(CP/periods_per_year))-1)*S823,2))</f>
        <v/>
      </c>
      <c r="Q824" s="20" t="str">
        <f>IF(M824="","",IF(M824=nper,S823+P824,MIN(S823+P824,IF(O824=O823,Q823,ROUND(-PMT(((1+O824/CP)^(CP/periods_per_year))-1,nper-M824+1,S823),2)))))</f>
        <v/>
      </c>
      <c r="R824" s="20" t="str">
        <f t="shared" si="102"/>
        <v/>
      </c>
      <c r="S824" s="20" t="str">
        <f t="shared" si="103"/>
        <v/>
      </c>
    </row>
    <row r="825" spans="1:19" x14ac:dyDescent="0.2">
      <c r="A825" s="10" t="str">
        <f t="shared" si="96"/>
        <v/>
      </c>
      <c r="B825" s="11" t="str">
        <f t="shared" si="97"/>
        <v/>
      </c>
      <c r="C825" s="15" t="str">
        <f t="shared" si="98"/>
        <v/>
      </c>
      <c r="D825" s="12" t="str">
        <f>IF(A825="","",IF(variable,IF(OR(A825=1,A825&lt;$I$18*periods_per_year),start_rate,MIN($I$19,IF(MOD(A825-1,$I$21)=0,MAX($I$20,D824+$I$22),D824))),start_rate))</f>
        <v/>
      </c>
      <c r="E825" s="13" t="str">
        <f t="shared" si="99"/>
        <v/>
      </c>
      <c r="F825" s="13" t="str">
        <f>IF(A825="","",IF(A825=nper,J824+E825,MIN(J824+E825,IF(D825=D824,F824,IF($E$8="Acc Bi-Weekly",ROUND((-PMT(((1+D825/CP)^(CP/12))-1,(nper-A825+1)*12/26,J824))/2,2),IF($E$8="Acc Weekly",ROUND((-PMT(((1+D825/CP)^(CP/12))-1,(nper-A825+1)*12/52,J824))/4,2),ROUND(-PMT(((1+D825/CP)^(CP/periods_per_year))-1,nper-A825+1,J824),2)))))))</f>
        <v/>
      </c>
      <c r="G825" s="13" t="str">
        <f>IF(OR(A825="",A825&lt;$X$2),"",IF(J824&lt;=F825,0,IF(IF(AND(A825&gt;=$X$2,MOD(A825-$X$2,int)=0),$X$3,0)+F825&gt;=J824+E825,J824+E825-F825,IF(AND(A825&gt;=$X$2,MOD(A825-$X$2,int)=0),$X$3,0)+IF(IF(AND(A825&gt;=$X$2,MOD(A825-$X$2,int)=0),$X$3,0)+IF(MOD(A825-$X$6,periods_per_year)=0,$X$5,0)+F825&lt;J824+E825,IF(MOD(A825-$X$6,periods_per_year)=0,$X$5,0),J824+E825-IF(AND(A825&gt;=$X$2,MOD(A825-$X$2,int)=0),$X$3,0)-F825))))</f>
        <v/>
      </c>
      <c r="H825" s="14"/>
      <c r="I825" s="13" t="str">
        <f t="shared" si="100"/>
        <v/>
      </c>
      <c r="J825" s="13" t="str">
        <f t="shared" si="101"/>
        <v/>
      </c>
      <c r="M825" s="17" t="str">
        <f>IF(S824="","",IF(OR(M824&gt;=nper,ROUND(S824,2)&lt;=0),"",M824+1))</f>
        <v/>
      </c>
      <c r="N825" s="18" t="str">
        <f>IF(M825="","",IF(OR(periods_per_year=26,periods_per_year=52),IF(periods_per_year=26,IF(M825=1,fpdate,N824+14),IF(periods_per_year=52,IF(M825=1,fpdate,N824+7),"n/a")),IF(periods_per_year=24,DATE(YEAR(fpdate),MONTH(fpdate)+(M825-1)/2+IF(AND(DAY(fpdate)&gt;=15,MOD(M825,2)=0),1,0),IF(MOD(M825,2)=0,IF(DAY(fpdate)&gt;=15,DAY(fpdate)-14,DAY(fpdate)+14),DAY(fpdate))),IF(DAY(DATE(YEAR(fpdate),MONTH(fpdate)+M825-1,DAY(fpdate)))&lt;&gt;DAY(fpdate),DATE(YEAR(fpdate),MONTH(fpdate)+M825,0),DATE(YEAR(fpdate),MONTH(fpdate)+M825-1,DAY(fpdate))))))</f>
        <v/>
      </c>
      <c r="O825" s="19" t="str">
        <f>IF(M825="","",IF(variable,IF(M825&lt;MortgageCalculator!$I$18*periods_per_year,start_rate,IF(MortgageCalculator!$I$22&gt;=0,MIN(MortgageCalculator!$I$19,start_rate+MortgageCalculator!$I$22*ROUNDUP((M825-MortgageCalculator!$I$18*periods_per_year)/MortgageCalculator!$I$21,0)),MAX(MortgageCalculator!$I$20,start_rate+MortgageCalculator!$I$22*ROUNDUP((M825-MortgageCalculator!$I$18*periods_per_year)/MortgageCalculator!$I$21,0)))),start_rate))</f>
        <v/>
      </c>
      <c r="P825" s="20" t="str">
        <f>IF(M825="","",ROUND((((1+O825/CP)^(CP/periods_per_year))-1)*S824,2))</f>
        <v/>
      </c>
      <c r="Q825" s="20" t="str">
        <f>IF(M825="","",IF(M825=nper,S824+P825,MIN(S824+P825,IF(O825=O824,Q824,ROUND(-PMT(((1+O825/CP)^(CP/periods_per_year))-1,nper-M825+1,S824),2)))))</f>
        <v/>
      </c>
      <c r="R825" s="20" t="str">
        <f t="shared" si="102"/>
        <v/>
      </c>
      <c r="S825" s="20" t="str">
        <f t="shared" si="103"/>
        <v/>
      </c>
    </row>
    <row r="826" spans="1:19" x14ac:dyDescent="0.2">
      <c r="A826" s="10" t="str">
        <f t="shared" si="96"/>
        <v/>
      </c>
      <c r="B826" s="11" t="str">
        <f t="shared" si="97"/>
        <v/>
      </c>
      <c r="C826" s="15" t="str">
        <f t="shared" si="98"/>
        <v/>
      </c>
      <c r="D826" s="12" t="str">
        <f>IF(A826="","",IF(variable,IF(OR(A826=1,A826&lt;$I$18*periods_per_year),start_rate,MIN($I$19,IF(MOD(A826-1,$I$21)=0,MAX($I$20,D825+$I$22),D825))),start_rate))</f>
        <v/>
      </c>
      <c r="E826" s="13" t="str">
        <f t="shared" si="99"/>
        <v/>
      </c>
      <c r="F826" s="13" t="str">
        <f>IF(A826="","",IF(A826=nper,J825+E826,MIN(J825+E826,IF(D826=D825,F825,IF($E$8="Acc Bi-Weekly",ROUND((-PMT(((1+D826/CP)^(CP/12))-1,(nper-A826+1)*12/26,J825))/2,2),IF($E$8="Acc Weekly",ROUND((-PMT(((1+D826/CP)^(CP/12))-1,(nper-A826+1)*12/52,J825))/4,2),ROUND(-PMT(((1+D826/CP)^(CP/periods_per_year))-1,nper-A826+1,J825),2)))))))</f>
        <v/>
      </c>
      <c r="G826" s="13" t="str">
        <f>IF(OR(A826="",A826&lt;$X$2),"",IF(J825&lt;=F826,0,IF(IF(AND(A826&gt;=$X$2,MOD(A826-$X$2,int)=0),$X$3,0)+F826&gt;=J825+E826,J825+E826-F826,IF(AND(A826&gt;=$X$2,MOD(A826-$X$2,int)=0),$X$3,0)+IF(IF(AND(A826&gt;=$X$2,MOD(A826-$X$2,int)=0),$X$3,0)+IF(MOD(A826-$X$6,periods_per_year)=0,$X$5,0)+F826&lt;J825+E826,IF(MOD(A826-$X$6,periods_per_year)=0,$X$5,0),J825+E826-IF(AND(A826&gt;=$X$2,MOD(A826-$X$2,int)=0),$X$3,0)-F826))))</f>
        <v/>
      </c>
      <c r="H826" s="14"/>
      <c r="I826" s="13" t="str">
        <f t="shared" si="100"/>
        <v/>
      </c>
      <c r="J826" s="13" t="str">
        <f t="shared" si="101"/>
        <v/>
      </c>
      <c r="M826" s="17" t="str">
        <f>IF(S825="","",IF(OR(M825&gt;=nper,ROUND(S825,2)&lt;=0),"",M825+1))</f>
        <v/>
      </c>
      <c r="N826" s="18" t="str">
        <f>IF(M826="","",IF(OR(periods_per_year=26,periods_per_year=52),IF(periods_per_year=26,IF(M826=1,fpdate,N825+14),IF(periods_per_year=52,IF(M826=1,fpdate,N825+7),"n/a")),IF(periods_per_year=24,DATE(YEAR(fpdate),MONTH(fpdate)+(M826-1)/2+IF(AND(DAY(fpdate)&gt;=15,MOD(M826,2)=0),1,0),IF(MOD(M826,2)=0,IF(DAY(fpdate)&gt;=15,DAY(fpdate)-14,DAY(fpdate)+14),DAY(fpdate))),IF(DAY(DATE(YEAR(fpdate),MONTH(fpdate)+M826-1,DAY(fpdate)))&lt;&gt;DAY(fpdate),DATE(YEAR(fpdate),MONTH(fpdate)+M826,0),DATE(YEAR(fpdate),MONTH(fpdate)+M826-1,DAY(fpdate))))))</f>
        <v/>
      </c>
      <c r="O826" s="19" t="str">
        <f>IF(M826="","",IF(variable,IF(M826&lt;MortgageCalculator!$I$18*periods_per_year,start_rate,IF(MortgageCalculator!$I$22&gt;=0,MIN(MortgageCalculator!$I$19,start_rate+MortgageCalculator!$I$22*ROUNDUP((M826-MortgageCalculator!$I$18*periods_per_year)/MortgageCalculator!$I$21,0)),MAX(MortgageCalculator!$I$20,start_rate+MortgageCalculator!$I$22*ROUNDUP((M826-MortgageCalculator!$I$18*periods_per_year)/MortgageCalculator!$I$21,0)))),start_rate))</f>
        <v/>
      </c>
      <c r="P826" s="20" t="str">
        <f>IF(M826="","",ROUND((((1+O826/CP)^(CP/periods_per_year))-1)*S825,2))</f>
        <v/>
      </c>
      <c r="Q826" s="20" t="str">
        <f>IF(M826="","",IF(M826=nper,S825+P826,MIN(S825+P826,IF(O826=O825,Q825,ROUND(-PMT(((1+O826/CP)^(CP/periods_per_year))-1,nper-M826+1,S825),2)))))</f>
        <v/>
      </c>
      <c r="R826" s="20" t="str">
        <f t="shared" si="102"/>
        <v/>
      </c>
      <c r="S826" s="20" t="str">
        <f t="shared" si="103"/>
        <v/>
      </c>
    </row>
    <row r="827" spans="1:19" x14ac:dyDescent="0.2">
      <c r="A827" s="10" t="str">
        <f t="shared" si="96"/>
        <v/>
      </c>
      <c r="B827" s="11" t="str">
        <f t="shared" si="97"/>
        <v/>
      </c>
      <c r="C827" s="15" t="str">
        <f t="shared" si="98"/>
        <v/>
      </c>
      <c r="D827" s="12" t="str">
        <f>IF(A827="","",IF(variable,IF(OR(A827=1,A827&lt;$I$18*periods_per_year),start_rate,MIN($I$19,IF(MOD(A827-1,$I$21)=0,MAX($I$20,D826+$I$22),D826))),start_rate))</f>
        <v/>
      </c>
      <c r="E827" s="13" t="str">
        <f t="shared" si="99"/>
        <v/>
      </c>
      <c r="F827" s="13" t="str">
        <f>IF(A827="","",IF(A827=nper,J826+E827,MIN(J826+E827,IF(D827=D826,F826,IF($E$8="Acc Bi-Weekly",ROUND((-PMT(((1+D827/CP)^(CP/12))-1,(nper-A827+1)*12/26,J826))/2,2),IF($E$8="Acc Weekly",ROUND((-PMT(((1+D827/CP)^(CP/12))-1,(nper-A827+1)*12/52,J826))/4,2),ROUND(-PMT(((1+D827/CP)^(CP/periods_per_year))-1,nper-A827+1,J826),2)))))))</f>
        <v/>
      </c>
      <c r="G827" s="13" t="str">
        <f>IF(OR(A827="",A827&lt;$X$2),"",IF(J826&lt;=F827,0,IF(IF(AND(A827&gt;=$X$2,MOD(A827-$X$2,int)=0),$X$3,0)+F827&gt;=J826+E827,J826+E827-F827,IF(AND(A827&gt;=$X$2,MOD(A827-$X$2,int)=0),$X$3,0)+IF(IF(AND(A827&gt;=$X$2,MOD(A827-$X$2,int)=0),$X$3,0)+IF(MOD(A827-$X$6,periods_per_year)=0,$X$5,0)+F827&lt;J826+E827,IF(MOD(A827-$X$6,periods_per_year)=0,$X$5,0),J826+E827-IF(AND(A827&gt;=$X$2,MOD(A827-$X$2,int)=0),$X$3,0)-F827))))</f>
        <v/>
      </c>
      <c r="H827" s="14"/>
      <c r="I827" s="13" t="str">
        <f t="shared" si="100"/>
        <v/>
      </c>
      <c r="J827" s="13" t="str">
        <f t="shared" si="101"/>
        <v/>
      </c>
      <c r="M827" s="17" t="str">
        <f>IF(S826="","",IF(OR(M826&gt;=nper,ROUND(S826,2)&lt;=0),"",M826+1))</f>
        <v/>
      </c>
      <c r="N827" s="18" t="str">
        <f>IF(M827="","",IF(OR(periods_per_year=26,periods_per_year=52),IF(periods_per_year=26,IF(M827=1,fpdate,N826+14),IF(periods_per_year=52,IF(M827=1,fpdate,N826+7),"n/a")),IF(periods_per_year=24,DATE(YEAR(fpdate),MONTH(fpdate)+(M827-1)/2+IF(AND(DAY(fpdate)&gt;=15,MOD(M827,2)=0),1,0),IF(MOD(M827,2)=0,IF(DAY(fpdate)&gt;=15,DAY(fpdate)-14,DAY(fpdate)+14),DAY(fpdate))),IF(DAY(DATE(YEAR(fpdate),MONTH(fpdate)+M827-1,DAY(fpdate)))&lt;&gt;DAY(fpdate),DATE(YEAR(fpdate),MONTH(fpdate)+M827,0),DATE(YEAR(fpdate),MONTH(fpdate)+M827-1,DAY(fpdate))))))</f>
        <v/>
      </c>
      <c r="O827" s="19" t="str">
        <f>IF(M827="","",IF(variable,IF(M827&lt;MortgageCalculator!$I$18*periods_per_year,start_rate,IF(MortgageCalculator!$I$22&gt;=0,MIN(MortgageCalculator!$I$19,start_rate+MortgageCalculator!$I$22*ROUNDUP((M827-MortgageCalculator!$I$18*periods_per_year)/MortgageCalculator!$I$21,0)),MAX(MortgageCalculator!$I$20,start_rate+MortgageCalculator!$I$22*ROUNDUP((M827-MortgageCalculator!$I$18*periods_per_year)/MortgageCalculator!$I$21,0)))),start_rate))</f>
        <v/>
      </c>
      <c r="P827" s="20" t="str">
        <f>IF(M827="","",ROUND((((1+O827/CP)^(CP/periods_per_year))-1)*S826,2))</f>
        <v/>
      </c>
      <c r="Q827" s="20" t="str">
        <f>IF(M827="","",IF(M827=nper,S826+P827,MIN(S826+P827,IF(O827=O826,Q826,ROUND(-PMT(((1+O827/CP)^(CP/periods_per_year))-1,nper-M827+1,S826),2)))))</f>
        <v/>
      </c>
      <c r="R827" s="20" t="str">
        <f t="shared" si="102"/>
        <v/>
      </c>
      <c r="S827" s="20" t="str">
        <f t="shared" si="103"/>
        <v/>
      </c>
    </row>
    <row r="828" spans="1:19" x14ac:dyDescent="0.2">
      <c r="A828" s="10" t="str">
        <f t="shared" si="96"/>
        <v/>
      </c>
      <c r="B828" s="11" t="str">
        <f t="shared" si="97"/>
        <v/>
      </c>
      <c r="C828" s="15" t="str">
        <f t="shared" si="98"/>
        <v/>
      </c>
      <c r="D828" s="12" t="str">
        <f>IF(A828="","",IF(variable,IF(OR(A828=1,A828&lt;$I$18*periods_per_year),start_rate,MIN($I$19,IF(MOD(A828-1,$I$21)=0,MAX($I$20,D827+$I$22),D827))),start_rate))</f>
        <v/>
      </c>
      <c r="E828" s="13" t="str">
        <f t="shared" si="99"/>
        <v/>
      </c>
      <c r="F828" s="13" t="str">
        <f>IF(A828="","",IF(A828=nper,J827+E828,MIN(J827+E828,IF(D828=D827,F827,IF($E$8="Acc Bi-Weekly",ROUND((-PMT(((1+D828/CP)^(CP/12))-1,(nper-A828+1)*12/26,J827))/2,2),IF($E$8="Acc Weekly",ROUND((-PMT(((1+D828/CP)^(CP/12))-1,(nper-A828+1)*12/52,J827))/4,2),ROUND(-PMT(((1+D828/CP)^(CP/periods_per_year))-1,nper-A828+1,J827),2)))))))</f>
        <v/>
      </c>
      <c r="G828" s="13" t="str">
        <f>IF(OR(A828="",A828&lt;$X$2),"",IF(J827&lt;=F828,0,IF(IF(AND(A828&gt;=$X$2,MOD(A828-$X$2,int)=0),$X$3,0)+F828&gt;=J827+E828,J827+E828-F828,IF(AND(A828&gt;=$X$2,MOD(A828-$X$2,int)=0),$X$3,0)+IF(IF(AND(A828&gt;=$X$2,MOD(A828-$X$2,int)=0),$X$3,0)+IF(MOD(A828-$X$6,periods_per_year)=0,$X$5,0)+F828&lt;J827+E828,IF(MOD(A828-$X$6,periods_per_year)=0,$X$5,0),J827+E828-IF(AND(A828&gt;=$X$2,MOD(A828-$X$2,int)=0),$X$3,0)-F828))))</f>
        <v/>
      </c>
      <c r="H828" s="14"/>
      <c r="I828" s="13" t="str">
        <f t="shared" si="100"/>
        <v/>
      </c>
      <c r="J828" s="13" t="str">
        <f t="shared" si="101"/>
        <v/>
      </c>
      <c r="M828" s="17" t="str">
        <f>IF(S827="","",IF(OR(M827&gt;=nper,ROUND(S827,2)&lt;=0),"",M827+1))</f>
        <v/>
      </c>
      <c r="N828" s="18" t="str">
        <f>IF(M828="","",IF(OR(periods_per_year=26,periods_per_year=52),IF(periods_per_year=26,IF(M828=1,fpdate,N827+14),IF(periods_per_year=52,IF(M828=1,fpdate,N827+7),"n/a")),IF(periods_per_year=24,DATE(YEAR(fpdate),MONTH(fpdate)+(M828-1)/2+IF(AND(DAY(fpdate)&gt;=15,MOD(M828,2)=0),1,0),IF(MOD(M828,2)=0,IF(DAY(fpdate)&gt;=15,DAY(fpdate)-14,DAY(fpdate)+14),DAY(fpdate))),IF(DAY(DATE(YEAR(fpdate),MONTH(fpdate)+M828-1,DAY(fpdate)))&lt;&gt;DAY(fpdate),DATE(YEAR(fpdate),MONTH(fpdate)+M828,0),DATE(YEAR(fpdate),MONTH(fpdate)+M828-1,DAY(fpdate))))))</f>
        <v/>
      </c>
      <c r="O828" s="19" t="str">
        <f>IF(M828="","",IF(variable,IF(M828&lt;MortgageCalculator!$I$18*periods_per_year,start_rate,IF(MortgageCalculator!$I$22&gt;=0,MIN(MortgageCalculator!$I$19,start_rate+MortgageCalculator!$I$22*ROUNDUP((M828-MortgageCalculator!$I$18*periods_per_year)/MortgageCalculator!$I$21,0)),MAX(MortgageCalculator!$I$20,start_rate+MortgageCalculator!$I$22*ROUNDUP((M828-MortgageCalculator!$I$18*periods_per_year)/MortgageCalculator!$I$21,0)))),start_rate))</f>
        <v/>
      </c>
      <c r="P828" s="20" t="str">
        <f>IF(M828="","",ROUND((((1+O828/CP)^(CP/periods_per_year))-1)*S827,2))</f>
        <v/>
      </c>
      <c r="Q828" s="20" t="str">
        <f>IF(M828="","",IF(M828=nper,S827+P828,MIN(S827+P828,IF(O828=O827,Q827,ROUND(-PMT(((1+O828/CP)^(CP/periods_per_year))-1,nper-M828+1,S827),2)))))</f>
        <v/>
      </c>
      <c r="R828" s="20" t="str">
        <f t="shared" si="102"/>
        <v/>
      </c>
      <c r="S828" s="20" t="str">
        <f t="shared" si="103"/>
        <v/>
      </c>
    </row>
    <row r="829" spans="1:19" x14ac:dyDescent="0.2">
      <c r="A829" s="10" t="str">
        <f t="shared" si="96"/>
        <v/>
      </c>
      <c r="B829" s="11" t="str">
        <f t="shared" si="97"/>
        <v/>
      </c>
      <c r="C829" s="15" t="str">
        <f t="shared" si="98"/>
        <v/>
      </c>
      <c r="D829" s="12" t="str">
        <f>IF(A829="","",IF(variable,IF(OR(A829=1,A829&lt;$I$18*periods_per_year),start_rate,MIN($I$19,IF(MOD(A829-1,$I$21)=0,MAX($I$20,D828+$I$22),D828))),start_rate))</f>
        <v/>
      </c>
      <c r="E829" s="13" t="str">
        <f t="shared" si="99"/>
        <v/>
      </c>
      <c r="F829" s="13" t="str">
        <f>IF(A829="","",IF(A829=nper,J828+E829,MIN(J828+E829,IF(D829=D828,F828,IF($E$8="Acc Bi-Weekly",ROUND((-PMT(((1+D829/CP)^(CP/12))-1,(nper-A829+1)*12/26,J828))/2,2),IF($E$8="Acc Weekly",ROUND((-PMT(((1+D829/CP)^(CP/12))-1,(nper-A829+1)*12/52,J828))/4,2),ROUND(-PMT(((1+D829/CP)^(CP/periods_per_year))-1,nper-A829+1,J828),2)))))))</f>
        <v/>
      </c>
      <c r="G829" s="13" t="str">
        <f>IF(OR(A829="",A829&lt;$X$2),"",IF(J828&lt;=F829,0,IF(IF(AND(A829&gt;=$X$2,MOD(A829-$X$2,int)=0),$X$3,0)+F829&gt;=J828+E829,J828+E829-F829,IF(AND(A829&gt;=$X$2,MOD(A829-$X$2,int)=0),$X$3,0)+IF(IF(AND(A829&gt;=$X$2,MOD(A829-$X$2,int)=0),$X$3,0)+IF(MOD(A829-$X$6,periods_per_year)=0,$X$5,0)+F829&lt;J828+E829,IF(MOD(A829-$X$6,periods_per_year)=0,$X$5,0),J828+E829-IF(AND(A829&gt;=$X$2,MOD(A829-$X$2,int)=0),$X$3,0)-F829))))</f>
        <v/>
      </c>
      <c r="H829" s="14"/>
      <c r="I829" s="13" t="str">
        <f t="shared" si="100"/>
        <v/>
      </c>
      <c r="J829" s="13" t="str">
        <f t="shared" si="101"/>
        <v/>
      </c>
      <c r="M829" s="17" t="str">
        <f>IF(S828="","",IF(OR(M828&gt;=nper,ROUND(S828,2)&lt;=0),"",M828+1))</f>
        <v/>
      </c>
      <c r="N829" s="18" t="str">
        <f>IF(M829="","",IF(OR(periods_per_year=26,periods_per_year=52),IF(periods_per_year=26,IF(M829=1,fpdate,N828+14),IF(periods_per_year=52,IF(M829=1,fpdate,N828+7),"n/a")),IF(periods_per_year=24,DATE(YEAR(fpdate),MONTH(fpdate)+(M829-1)/2+IF(AND(DAY(fpdate)&gt;=15,MOD(M829,2)=0),1,0),IF(MOD(M829,2)=0,IF(DAY(fpdate)&gt;=15,DAY(fpdate)-14,DAY(fpdate)+14),DAY(fpdate))),IF(DAY(DATE(YEAR(fpdate),MONTH(fpdate)+M829-1,DAY(fpdate)))&lt;&gt;DAY(fpdate),DATE(YEAR(fpdate),MONTH(fpdate)+M829,0),DATE(YEAR(fpdate),MONTH(fpdate)+M829-1,DAY(fpdate))))))</f>
        <v/>
      </c>
      <c r="O829" s="19" t="str">
        <f>IF(M829="","",IF(variable,IF(M829&lt;MortgageCalculator!$I$18*periods_per_year,start_rate,IF(MortgageCalculator!$I$22&gt;=0,MIN(MortgageCalculator!$I$19,start_rate+MortgageCalculator!$I$22*ROUNDUP((M829-MortgageCalculator!$I$18*periods_per_year)/MortgageCalculator!$I$21,0)),MAX(MortgageCalculator!$I$20,start_rate+MortgageCalculator!$I$22*ROUNDUP((M829-MortgageCalculator!$I$18*periods_per_year)/MortgageCalculator!$I$21,0)))),start_rate))</f>
        <v/>
      </c>
      <c r="P829" s="20" t="str">
        <f>IF(M829="","",ROUND((((1+O829/CP)^(CP/periods_per_year))-1)*S828,2))</f>
        <v/>
      </c>
      <c r="Q829" s="20" t="str">
        <f>IF(M829="","",IF(M829=nper,S828+P829,MIN(S828+P829,IF(O829=O828,Q828,ROUND(-PMT(((1+O829/CP)^(CP/periods_per_year))-1,nper-M829+1,S828),2)))))</f>
        <v/>
      </c>
      <c r="R829" s="20" t="str">
        <f t="shared" si="102"/>
        <v/>
      </c>
      <c r="S829" s="20" t="str">
        <f t="shared" si="103"/>
        <v/>
      </c>
    </row>
    <row r="830" spans="1:19" x14ac:dyDescent="0.2">
      <c r="A830" s="10" t="str">
        <f t="shared" si="96"/>
        <v/>
      </c>
      <c r="B830" s="11" t="str">
        <f t="shared" si="97"/>
        <v/>
      </c>
      <c r="C830" s="15" t="str">
        <f t="shared" si="98"/>
        <v/>
      </c>
      <c r="D830" s="12" t="str">
        <f>IF(A830="","",IF(variable,IF(OR(A830=1,A830&lt;$I$18*periods_per_year),start_rate,MIN($I$19,IF(MOD(A830-1,$I$21)=0,MAX($I$20,D829+$I$22),D829))),start_rate))</f>
        <v/>
      </c>
      <c r="E830" s="13" t="str">
        <f t="shared" si="99"/>
        <v/>
      </c>
      <c r="F830" s="13" t="str">
        <f>IF(A830="","",IF(A830=nper,J829+E830,MIN(J829+E830,IF(D830=D829,F829,IF($E$8="Acc Bi-Weekly",ROUND((-PMT(((1+D830/CP)^(CP/12))-1,(nper-A830+1)*12/26,J829))/2,2),IF($E$8="Acc Weekly",ROUND((-PMT(((1+D830/CP)^(CP/12))-1,(nper-A830+1)*12/52,J829))/4,2),ROUND(-PMT(((1+D830/CP)^(CP/periods_per_year))-1,nper-A830+1,J829),2)))))))</f>
        <v/>
      </c>
      <c r="G830" s="13" t="str">
        <f>IF(OR(A830="",A830&lt;$X$2),"",IF(J829&lt;=F830,0,IF(IF(AND(A830&gt;=$X$2,MOD(A830-$X$2,int)=0),$X$3,0)+F830&gt;=J829+E830,J829+E830-F830,IF(AND(A830&gt;=$X$2,MOD(A830-$X$2,int)=0),$X$3,0)+IF(IF(AND(A830&gt;=$X$2,MOD(A830-$X$2,int)=0),$X$3,0)+IF(MOD(A830-$X$6,periods_per_year)=0,$X$5,0)+F830&lt;J829+E830,IF(MOD(A830-$X$6,periods_per_year)=0,$X$5,0),J829+E830-IF(AND(A830&gt;=$X$2,MOD(A830-$X$2,int)=0),$X$3,0)-F830))))</f>
        <v/>
      </c>
      <c r="H830" s="14"/>
      <c r="I830" s="13" t="str">
        <f t="shared" si="100"/>
        <v/>
      </c>
      <c r="J830" s="13" t="str">
        <f t="shared" si="101"/>
        <v/>
      </c>
      <c r="M830" s="17" t="str">
        <f>IF(S829="","",IF(OR(M829&gt;=nper,ROUND(S829,2)&lt;=0),"",M829+1))</f>
        <v/>
      </c>
      <c r="N830" s="18" t="str">
        <f>IF(M830="","",IF(OR(periods_per_year=26,periods_per_year=52),IF(periods_per_year=26,IF(M830=1,fpdate,N829+14),IF(periods_per_year=52,IF(M830=1,fpdate,N829+7),"n/a")),IF(periods_per_year=24,DATE(YEAR(fpdate),MONTH(fpdate)+(M830-1)/2+IF(AND(DAY(fpdate)&gt;=15,MOD(M830,2)=0),1,0),IF(MOD(M830,2)=0,IF(DAY(fpdate)&gt;=15,DAY(fpdate)-14,DAY(fpdate)+14),DAY(fpdate))),IF(DAY(DATE(YEAR(fpdate),MONTH(fpdate)+M830-1,DAY(fpdate)))&lt;&gt;DAY(fpdate),DATE(YEAR(fpdate),MONTH(fpdate)+M830,0),DATE(YEAR(fpdate),MONTH(fpdate)+M830-1,DAY(fpdate))))))</f>
        <v/>
      </c>
      <c r="O830" s="19" t="str">
        <f>IF(M830="","",IF(variable,IF(M830&lt;MortgageCalculator!$I$18*periods_per_year,start_rate,IF(MortgageCalculator!$I$22&gt;=0,MIN(MortgageCalculator!$I$19,start_rate+MortgageCalculator!$I$22*ROUNDUP((M830-MortgageCalculator!$I$18*periods_per_year)/MortgageCalculator!$I$21,0)),MAX(MortgageCalculator!$I$20,start_rate+MortgageCalculator!$I$22*ROUNDUP((M830-MortgageCalculator!$I$18*periods_per_year)/MortgageCalculator!$I$21,0)))),start_rate))</f>
        <v/>
      </c>
      <c r="P830" s="20" t="str">
        <f>IF(M830="","",ROUND((((1+O830/CP)^(CP/periods_per_year))-1)*S829,2))</f>
        <v/>
      </c>
      <c r="Q830" s="20" t="str">
        <f>IF(M830="","",IF(M830=nper,S829+P830,MIN(S829+P830,IF(O830=O829,Q829,ROUND(-PMT(((1+O830/CP)^(CP/periods_per_year))-1,nper-M830+1,S829),2)))))</f>
        <v/>
      </c>
      <c r="R830" s="20" t="str">
        <f t="shared" si="102"/>
        <v/>
      </c>
      <c r="S830" s="20" t="str">
        <f t="shared" si="103"/>
        <v/>
      </c>
    </row>
    <row r="831" spans="1:19" x14ac:dyDescent="0.2">
      <c r="A831" s="10" t="str">
        <f t="shared" si="96"/>
        <v/>
      </c>
      <c r="B831" s="11" t="str">
        <f t="shared" si="97"/>
        <v/>
      </c>
      <c r="C831" s="15" t="str">
        <f t="shared" si="98"/>
        <v/>
      </c>
      <c r="D831" s="12" t="str">
        <f>IF(A831="","",IF(variable,IF(OR(A831=1,A831&lt;$I$18*periods_per_year),start_rate,MIN($I$19,IF(MOD(A831-1,$I$21)=0,MAX($I$20,D830+$I$22),D830))),start_rate))</f>
        <v/>
      </c>
      <c r="E831" s="13" t="str">
        <f t="shared" si="99"/>
        <v/>
      </c>
      <c r="F831" s="13" t="str">
        <f>IF(A831="","",IF(A831=nper,J830+E831,MIN(J830+E831,IF(D831=D830,F830,IF($E$8="Acc Bi-Weekly",ROUND((-PMT(((1+D831/CP)^(CP/12))-1,(nper-A831+1)*12/26,J830))/2,2),IF($E$8="Acc Weekly",ROUND((-PMT(((1+D831/CP)^(CP/12))-1,(nper-A831+1)*12/52,J830))/4,2),ROUND(-PMT(((1+D831/CP)^(CP/periods_per_year))-1,nper-A831+1,J830),2)))))))</f>
        <v/>
      </c>
      <c r="G831" s="13" t="str">
        <f>IF(OR(A831="",A831&lt;$X$2),"",IF(J830&lt;=F831,0,IF(IF(AND(A831&gt;=$X$2,MOD(A831-$X$2,int)=0),$X$3,0)+F831&gt;=J830+E831,J830+E831-F831,IF(AND(A831&gt;=$X$2,MOD(A831-$X$2,int)=0),$X$3,0)+IF(IF(AND(A831&gt;=$X$2,MOD(A831-$X$2,int)=0),$X$3,0)+IF(MOD(A831-$X$6,periods_per_year)=0,$X$5,0)+F831&lt;J830+E831,IF(MOD(A831-$X$6,periods_per_year)=0,$X$5,0),J830+E831-IF(AND(A831&gt;=$X$2,MOD(A831-$X$2,int)=0),$X$3,0)-F831))))</f>
        <v/>
      </c>
      <c r="H831" s="14"/>
      <c r="I831" s="13" t="str">
        <f t="shared" si="100"/>
        <v/>
      </c>
      <c r="J831" s="13" t="str">
        <f t="shared" si="101"/>
        <v/>
      </c>
      <c r="M831" s="17" t="str">
        <f>IF(S830="","",IF(OR(M830&gt;=nper,ROUND(S830,2)&lt;=0),"",M830+1))</f>
        <v/>
      </c>
      <c r="N831" s="18" t="str">
        <f>IF(M831="","",IF(OR(periods_per_year=26,periods_per_year=52),IF(periods_per_year=26,IF(M831=1,fpdate,N830+14),IF(periods_per_year=52,IF(M831=1,fpdate,N830+7),"n/a")),IF(periods_per_year=24,DATE(YEAR(fpdate),MONTH(fpdate)+(M831-1)/2+IF(AND(DAY(fpdate)&gt;=15,MOD(M831,2)=0),1,0),IF(MOD(M831,2)=0,IF(DAY(fpdate)&gt;=15,DAY(fpdate)-14,DAY(fpdate)+14),DAY(fpdate))),IF(DAY(DATE(YEAR(fpdate),MONTH(fpdate)+M831-1,DAY(fpdate)))&lt;&gt;DAY(fpdate),DATE(YEAR(fpdate),MONTH(fpdate)+M831,0),DATE(YEAR(fpdate),MONTH(fpdate)+M831-1,DAY(fpdate))))))</f>
        <v/>
      </c>
      <c r="O831" s="19" t="str">
        <f>IF(M831="","",IF(variable,IF(M831&lt;MortgageCalculator!$I$18*periods_per_year,start_rate,IF(MortgageCalculator!$I$22&gt;=0,MIN(MortgageCalculator!$I$19,start_rate+MortgageCalculator!$I$22*ROUNDUP((M831-MortgageCalculator!$I$18*periods_per_year)/MortgageCalculator!$I$21,0)),MAX(MortgageCalculator!$I$20,start_rate+MortgageCalculator!$I$22*ROUNDUP((M831-MortgageCalculator!$I$18*periods_per_year)/MortgageCalculator!$I$21,0)))),start_rate))</f>
        <v/>
      </c>
      <c r="P831" s="20" t="str">
        <f>IF(M831="","",ROUND((((1+O831/CP)^(CP/periods_per_year))-1)*S830,2))</f>
        <v/>
      </c>
      <c r="Q831" s="20" t="str">
        <f>IF(M831="","",IF(M831=nper,S830+P831,MIN(S830+P831,IF(O831=O830,Q830,ROUND(-PMT(((1+O831/CP)^(CP/periods_per_year))-1,nper-M831+1,S830),2)))))</f>
        <v/>
      </c>
      <c r="R831" s="20" t="str">
        <f t="shared" si="102"/>
        <v/>
      </c>
      <c r="S831" s="20" t="str">
        <f t="shared" si="103"/>
        <v/>
      </c>
    </row>
    <row r="832" spans="1:19" x14ac:dyDescent="0.2">
      <c r="A832" s="10" t="str">
        <f t="shared" si="96"/>
        <v/>
      </c>
      <c r="B832" s="11" t="str">
        <f t="shared" si="97"/>
        <v/>
      </c>
      <c r="C832" s="15" t="str">
        <f t="shared" si="98"/>
        <v/>
      </c>
      <c r="D832" s="12" t="str">
        <f>IF(A832="","",IF(variable,IF(OR(A832=1,A832&lt;$I$18*periods_per_year),start_rate,MIN($I$19,IF(MOD(A832-1,$I$21)=0,MAX($I$20,D831+$I$22),D831))),start_rate))</f>
        <v/>
      </c>
      <c r="E832" s="13" t="str">
        <f t="shared" si="99"/>
        <v/>
      </c>
      <c r="F832" s="13" t="str">
        <f>IF(A832="","",IF(A832=nper,J831+E832,MIN(J831+E832,IF(D832=D831,F831,IF($E$8="Acc Bi-Weekly",ROUND((-PMT(((1+D832/CP)^(CP/12))-1,(nper-A832+1)*12/26,J831))/2,2),IF($E$8="Acc Weekly",ROUND((-PMT(((1+D832/CP)^(CP/12))-1,(nper-A832+1)*12/52,J831))/4,2),ROUND(-PMT(((1+D832/CP)^(CP/periods_per_year))-1,nper-A832+1,J831),2)))))))</f>
        <v/>
      </c>
      <c r="G832" s="13" t="str">
        <f>IF(OR(A832="",A832&lt;$X$2),"",IF(J831&lt;=F832,0,IF(IF(AND(A832&gt;=$X$2,MOD(A832-$X$2,int)=0),$X$3,0)+F832&gt;=J831+E832,J831+E832-F832,IF(AND(A832&gt;=$X$2,MOD(A832-$X$2,int)=0),$X$3,0)+IF(IF(AND(A832&gt;=$X$2,MOD(A832-$X$2,int)=0),$X$3,0)+IF(MOD(A832-$X$6,periods_per_year)=0,$X$5,0)+F832&lt;J831+E832,IF(MOD(A832-$X$6,periods_per_year)=0,$X$5,0),J831+E832-IF(AND(A832&gt;=$X$2,MOD(A832-$X$2,int)=0),$X$3,0)-F832))))</f>
        <v/>
      </c>
      <c r="H832" s="14"/>
      <c r="I832" s="13" t="str">
        <f t="shared" si="100"/>
        <v/>
      </c>
      <c r="J832" s="13" t="str">
        <f t="shared" si="101"/>
        <v/>
      </c>
      <c r="M832" s="17" t="str">
        <f>IF(S831="","",IF(OR(M831&gt;=nper,ROUND(S831,2)&lt;=0),"",M831+1))</f>
        <v/>
      </c>
      <c r="N832" s="18" t="str">
        <f>IF(M832="","",IF(OR(periods_per_year=26,periods_per_year=52),IF(periods_per_year=26,IF(M832=1,fpdate,N831+14),IF(periods_per_year=52,IF(M832=1,fpdate,N831+7),"n/a")),IF(periods_per_year=24,DATE(YEAR(fpdate),MONTH(fpdate)+(M832-1)/2+IF(AND(DAY(fpdate)&gt;=15,MOD(M832,2)=0),1,0),IF(MOD(M832,2)=0,IF(DAY(fpdate)&gt;=15,DAY(fpdate)-14,DAY(fpdate)+14),DAY(fpdate))),IF(DAY(DATE(YEAR(fpdate),MONTH(fpdate)+M832-1,DAY(fpdate)))&lt;&gt;DAY(fpdate),DATE(YEAR(fpdate),MONTH(fpdate)+M832,0),DATE(YEAR(fpdate),MONTH(fpdate)+M832-1,DAY(fpdate))))))</f>
        <v/>
      </c>
      <c r="O832" s="19" t="str">
        <f>IF(M832="","",IF(variable,IF(M832&lt;MortgageCalculator!$I$18*periods_per_year,start_rate,IF(MortgageCalculator!$I$22&gt;=0,MIN(MortgageCalculator!$I$19,start_rate+MortgageCalculator!$I$22*ROUNDUP((M832-MortgageCalculator!$I$18*periods_per_year)/MortgageCalculator!$I$21,0)),MAX(MortgageCalculator!$I$20,start_rate+MortgageCalculator!$I$22*ROUNDUP((M832-MortgageCalculator!$I$18*periods_per_year)/MortgageCalculator!$I$21,0)))),start_rate))</f>
        <v/>
      </c>
      <c r="P832" s="20" t="str">
        <f>IF(M832="","",ROUND((((1+O832/CP)^(CP/periods_per_year))-1)*S831,2))</f>
        <v/>
      </c>
      <c r="Q832" s="20" t="str">
        <f>IF(M832="","",IF(M832=nper,S831+P832,MIN(S831+P832,IF(O832=O831,Q831,ROUND(-PMT(((1+O832/CP)^(CP/periods_per_year))-1,nper-M832+1,S831),2)))))</f>
        <v/>
      </c>
      <c r="R832" s="20" t="str">
        <f t="shared" si="102"/>
        <v/>
      </c>
      <c r="S832" s="20" t="str">
        <f t="shared" si="103"/>
        <v/>
      </c>
    </row>
    <row r="833" spans="1:19" x14ac:dyDescent="0.2">
      <c r="A833" s="10" t="str">
        <f t="shared" si="96"/>
        <v/>
      </c>
      <c r="B833" s="11" t="str">
        <f t="shared" si="97"/>
        <v/>
      </c>
      <c r="C833" s="15" t="str">
        <f t="shared" si="98"/>
        <v/>
      </c>
      <c r="D833" s="12" t="str">
        <f>IF(A833="","",IF(variable,IF(OR(A833=1,A833&lt;$I$18*periods_per_year),start_rate,MIN($I$19,IF(MOD(A833-1,$I$21)=0,MAX($I$20,D832+$I$22),D832))),start_rate))</f>
        <v/>
      </c>
      <c r="E833" s="13" t="str">
        <f t="shared" si="99"/>
        <v/>
      </c>
      <c r="F833" s="13" t="str">
        <f>IF(A833="","",IF(A833=nper,J832+E833,MIN(J832+E833,IF(D833=D832,F832,IF($E$8="Acc Bi-Weekly",ROUND((-PMT(((1+D833/CP)^(CP/12))-1,(nper-A833+1)*12/26,J832))/2,2),IF($E$8="Acc Weekly",ROUND((-PMT(((1+D833/CP)^(CP/12))-1,(nper-A833+1)*12/52,J832))/4,2),ROUND(-PMT(((1+D833/CP)^(CP/periods_per_year))-1,nper-A833+1,J832),2)))))))</f>
        <v/>
      </c>
      <c r="G833" s="13" t="str">
        <f>IF(OR(A833="",A833&lt;$X$2),"",IF(J832&lt;=F833,0,IF(IF(AND(A833&gt;=$X$2,MOD(A833-$X$2,int)=0),$X$3,0)+F833&gt;=J832+E833,J832+E833-F833,IF(AND(A833&gt;=$X$2,MOD(A833-$X$2,int)=0),$X$3,0)+IF(IF(AND(A833&gt;=$X$2,MOD(A833-$X$2,int)=0),$X$3,0)+IF(MOD(A833-$X$6,periods_per_year)=0,$X$5,0)+F833&lt;J832+E833,IF(MOD(A833-$X$6,periods_per_year)=0,$X$5,0),J832+E833-IF(AND(A833&gt;=$X$2,MOD(A833-$X$2,int)=0),$X$3,0)-F833))))</f>
        <v/>
      </c>
      <c r="H833" s="14"/>
      <c r="I833" s="13" t="str">
        <f t="shared" si="100"/>
        <v/>
      </c>
      <c r="J833" s="13" t="str">
        <f t="shared" si="101"/>
        <v/>
      </c>
      <c r="M833" s="17" t="str">
        <f>IF(S832="","",IF(OR(M832&gt;=nper,ROUND(S832,2)&lt;=0),"",M832+1))</f>
        <v/>
      </c>
      <c r="N833" s="18" t="str">
        <f>IF(M833="","",IF(OR(periods_per_year=26,periods_per_year=52),IF(periods_per_year=26,IF(M833=1,fpdate,N832+14),IF(periods_per_year=52,IF(M833=1,fpdate,N832+7),"n/a")),IF(periods_per_year=24,DATE(YEAR(fpdate),MONTH(fpdate)+(M833-1)/2+IF(AND(DAY(fpdate)&gt;=15,MOD(M833,2)=0),1,0),IF(MOD(M833,2)=0,IF(DAY(fpdate)&gt;=15,DAY(fpdate)-14,DAY(fpdate)+14),DAY(fpdate))),IF(DAY(DATE(YEAR(fpdate),MONTH(fpdate)+M833-1,DAY(fpdate)))&lt;&gt;DAY(fpdate),DATE(YEAR(fpdate),MONTH(fpdate)+M833,0),DATE(YEAR(fpdate),MONTH(fpdate)+M833-1,DAY(fpdate))))))</f>
        <v/>
      </c>
      <c r="O833" s="19" t="str">
        <f>IF(M833="","",IF(variable,IF(M833&lt;MortgageCalculator!$I$18*periods_per_year,start_rate,IF(MortgageCalculator!$I$22&gt;=0,MIN(MortgageCalculator!$I$19,start_rate+MortgageCalculator!$I$22*ROUNDUP((M833-MortgageCalculator!$I$18*periods_per_year)/MortgageCalculator!$I$21,0)),MAX(MortgageCalculator!$I$20,start_rate+MortgageCalculator!$I$22*ROUNDUP((M833-MortgageCalculator!$I$18*periods_per_year)/MortgageCalculator!$I$21,0)))),start_rate))</f>
        <v/>
      </c>
      <c r="P833" s="20" t="str">
        <f>IF(M833="","",ROUND((((1+O833/CP)^(CP/periods_per_year))-1)*S832,2))</f>
        <v/>
      </c>
      <c r="Q833" s="20" t="str">
        <f>IF(M833="","",IF(M833=nper,S832+P833,MIN(S832+P833,IF(O833=O832,Q832,ROUND(-PMT(((1+O833/CP)^(CP/periods_per_year))-1,nper-M833+1,S832),2)))))</f>
        <v/>
      </c>
      <c r="R833" s="20" t="str">
        <f t="shared" si="102"/>
        <v/>
      </c>
      <c r="S833" s="20" t="str">
        <f t="shared" si="103"/>
        <v/>
      </c>
    </row>
    <row r="834" spans="1:19" x14ac:dyDescent="0.2">
      <c r="A834" s="10" t="str">
        <f t="shared" si="96"/>
        <v/>
      </c>
      <c r="B834" s="11" t="str">
        <f t="shared" si="97"/>
        <v/>
      </c>
      <c r="C834" s="15" t="str">
        <f t="shared" si="98"/>
        <v/>
      </c>
      <c r="D834" s="12" t="str">
        <f>IF(A834="","",IF(variable,IF(OR(A834=1,A834&lt;$I$18*periods_per_year),start_rate,MIN($I$19,IF(MOD(A834-1,$I$21)=0,MAX($I$20,D833+$I$22),D833))),start_rate))</f>
        <v/>
      </c>
      <c r="E834" s="13" t="str">
        <f t="shared" si="99"/>
        <v/>
      </c>
      <c r="F834" s="13" t="str">
        <f>IF(A834="","",IF(A834=nper,J833+E834,MIN(J833+E834,IF(D834=D833,F833,IF($E$8="Acc Bi-Weekly",ROUND((-PMT(((1+D834/CP)^(CP/12))-1,(nper-A834+1)*12/26,J833))/2,2),IF($E$8="Acc Weekly",ROUND((-PMT(((1+D834/CP)^(CP/12))-1,(nper-A834+1)*12/52,J833))/4,2),ROUND(-PMT(((1+D834/CP)^(CP/periods_per_year))-1,nper-A834+1,J833),2)))))))</f>
        <v/>
      </c>
      <c r="G834" s="13" t="str">
        <f>IF(OR(A834="",A834&lt;$X$2),"",IF(J833&lt;=F834,0,IF(IF(AND(A834&gt;=$X$2,MOD(A834-$X$2,int)=0),$X$3,0)+F834&gt;=J833+E834,J833+E834-F834,IF(AND(A834&gt;=$X$2,MOD(A834-$X$2,int)=0),$X$3,0)+IF(IF(AND(A834&gt;=$X$2,MOD(A834-$X$2,int)=0),$X$3,0)+IF(MOD(A834-$X$6,periods_per_year)=0,$X$5,0)+F834&lt;J833+E834,IF(MOD(A834-$X$6,periods_per_year)=0,$X$5,0),J833+E834-IF(AND(A834&gt;=$X$2,MOD(A834-$X$2,int)=0),$X$3,0)-F834))))</f>
        <v/>
      </c>
      <c r="H834" s="14"/>
      <c r="I834" s="13" t="str">
        <f t="shared" si="100"/>
        <v/>
      </c>
      <c r="J834" s="13" t="str">
        <f t="shared" si="101"/>
        <v/>
      </c>
      <c r="M834" s="17" t="str">
        <f>IF(S833="","",IF(OR(M833&gt;=nper,ROUND(S833,2)&lt;=0),"",M833+1))</f>
        <v/>
      </c>
      <c r="N834" s="18" t="str">
        <f>IF(M834="","",IF(OR(periods_per_year=26,periods_per_year=52),IF(periods_per_year=26,IF(M834=1,fpdate,N833+14),IF(periods_per_year=52,IF(M834=1,fpdate,N833+7),"n/a")),IF(periods_per_year=24,DATE(YEAR(fpdate),MONTH(fpdate)+(M834-1)/2+IF(AND(DAY(fpdate)&gt;=15,MOD(M834,2)=0),1,0),IF(MOD(M834,2)=0,IF(DAY(fpdate)&gt;=15,DAY(fpdate)-14,DAY(fpdate)+14),DAY(fpdate))),IF(DAY(DATE(YEAR(fpdate),MONTH(fpdate)+M834-1,DAY(fpdate)))&lt;&gt;DAY(fpdate),DATE(YEAR(fpdate),MONTH(fpdate)+M834,0),DATE(YEAR(fpdate),MONTH(fpdate)+M834-1,DAY(fpdate))))))</f>
        <v/>
      </c>
      <c r="O834" s="19" t="str">
        <f>IF(M834="","",IF(variable,IF(M834&lt;MortgageCalculator!$I$18*periods_per_year,start_rate,IF(MortgageCalculator!$I$22&gt;=0,MIN(MortgageCalculator!$I$19,start_rate+MortgageCalculator!$I$22*ROUNDUP((M834-MortgageCalculator!$I$18*periods_per_year)/MortgageCalculator!$I$21,0)),MAX(MortgageCalculator!$I$20,start_rate+MortgageCalculator!$I$22*ROUNDUP((M834-MortgageCalculator!$I$18*periods_per_year)/MortgageCalculator!$I$21,0)))),start_rate))</f>
        <v/>
      </c>
      <c r="P834" s="20" t="str">
        <f>IF(M834="","",ROUND((((1+O834/CP)^(CP/periods_per_year))-1)*S833,2))</f>
        <v/>
      </c>
      <c r="Q834" s="20" t="str">
        <f>IF(M834="","",IF(M834=nper,S833+P834,MIN(S833+P834,IF(O834=O833,Q833,ROUND(-PMT(((1+O834/CP)^(CP/periods_per_year))-1,nper-M834+1,S833),2)))))</f>
        <v/>
      </c>
      <c r="R834" s="20" t="str">
        <f t="shared" si="102"/>
        <v/>
      </c>
      <c r="S834" s="20" t="str">
        <f t="shared" si="103"/>
        <v/>
      </c>
    </row>
    <row r="835" spans="1:19" x14ac:dyDescent="0.2">
      <c r="A835" s="10" t="str">
        <f t="shared" si="96"/>
        <v/>
      </c>
      <c r="B835" s="11" t="str">
        <f t="shared" si="97"/>
        <v/>
      </c>
      <c r="C835" s="15" t="str">
        <f t="shared" si="98"/>
        <v/>
      </c>
      <c r="D835" s="12" t="str">
        <f>IF(A835="","",IF(variable,IF(OR(A835=1,A835&lt;$I$18*periods_per_year),start_rate,MIN($I$19,IF(MOD(A835-1,$I$21)=0,MAX($I$20,D834+$I$22),D834))),start_rate))</f>
        <v/>
      </c>
      <c r="E835" s="13" t="str">
        <f t="shared" si="99"/>
        <v/>
      </c>
      <c r="F835" s="13" t="str">
        <f>IF(A835="","",IF(A835=nper,J834+E835,MIN(J834+E835,IF(D835=D834,F834,IF($E$8="Acc Bi-Weekly",ROUND((-PMT(((1+D835/CP)^(CP/12))-1,(nper-A835+1)*12/26,J834))/2,2),IF($E$8="Acc Weekly",ROUND((-PMT(((1+D835/CP)^(CP/12))-1,(nper-A835+1)*12/52,J834))/4,2),ROUND(-PMT(((1+D835/CP)^(CP/periods_per_year))-1,nper-A835+1,J834),2)))))))</f>
        <v/>
      </c>
      <c r="G835" s="13" t="str">
        <f>IF(OR(A835="",A835&lt;$X$2),"",IF(J834&lt;=F835,0,IF(IF(AND(A835&gt;=$X$2,MOD(A835-$X$2,int)=0),$X$3,0)+F835&gt;=J834+E835,J834+E835-F835,IF(AND(A835&gt;=$X$2,MOD(A835-$X$2,int)=0),$X$3,0)+IF(IF(AND(A835&gt;=$X$2,MOD(A835-$X$2,int)=0),$X$3,0)+IF(MOD(A835-$X$6,periods_per_year)=0,$X$5,0)+F835&lt;J834+E835,IF(MOD(A835-$X$6,periods_per_year)=0,$X$5,0),J834+E835-IF(AND(A835&gt;=$X$2,MOD(A835-$X$2,int)=0),$X$3,0)-F835))))</f>
        <v/>
      </c>
      <c r="H835" s="14"/>
      <c r="I835" s="13" t="str">
        <f t="shared" si="100"/>
        <v/>
      </c>
      <c r="J835" s="13" t="str">
        <f t="shared" si="101"/>
        <v/>
      </c>
      <c r="M835" s="17" t="str">
        <f>IF(S834="","",IF(OR(M834&gt;=nper,ROUND(S834,2)&lt;=0),"",M834+1))</f>
        <v/>
      </c>
      <c r="N835" s="18" t="str">
        <f>IF(M835="","",IF(OR(periods_per_year=26,periods_per_year=52),IF(periods_per_year=26,IF(M835=1,fpdate,N834+14),IF(periods_per_year=52,IF(M835=1,fpdate,N834+7),"n/a")),IF(periods_per_year=24,DATE(YEAR(fpdate),MONTH(fpdate)+(M835-1)/2+IF(AND(DAY(fpdate)&gt;=15,MOD(M835,2)=0),1,0),IF(MOD(M835,2)=0,IF(DAY(fpdate)&gt;=15,DAY(fpdate)-14,DAY(fpdate)+14),DAY(fpdate))),IF(DAY(DATE(YEAR(fpdate),MONTH(fpdate)+M835-1,DAY(fpdate)))&lt;&gt;DAY(fpdate),DATE(YEAR(fpdate),MONTH(fpdate)+M835,0),DATE(YEAR(fpdate),MONTH(fpdate)+M835-1,DAY(fpdate))))))</f>
        <v/>
      </c>
      <c r="O835" s="19" t="str">
        <f>IF(M835="","",IF(variable,IF(M835&lt;MortgageCalculator!$I$18*periods_per_year,start_rate,IF(MortgageCalculator!$I$22&gt;=0,MIN(MortgageCalculator!$I$19,start_rate+MortgageCalculator!$I$22*ROUNDUP((M835-MortgageCalculator!$I$18*periods_per_year)/MortgageCalculator!$I$21,0)),MAX(MortgageCalculator!$I$20,start_rate+MortgageCalculator!$I$22*ROUNDUP((M835-MortgageCalculator!$I$18*periods_per_year)/MortgageCalculator!$I$21,0)))),start_rate))</f>
        <v/>
      </c>
      <c r="P835" s="20" t="str">
        <f>IF(M835="","",ROUND((((1+O835/CP)^(CP/periods_per_year))-1)*S834,2))</f>
        <v/>
      </c>
      <c r="Q835" s="20" t="str">
        <f>IF(M835="","",IF(M835=nper,S834+P835,MIN(S834+P835,IF(O835=O834,Q834,ROUND(-PMT(((1+O835/CP)^(CP/periods_per_year))-1,nper-M835+1,S834),2)))))</f>
        <v/>
      </c>
      <c r="R835" s="20" t="str">
        <f t="shared" si="102"/>
        <v/>
      </c>
      <c r="S835" s="20" t="str">
        <f t="shared" si="103"/>
        <v/>
      </c>
    </row>
    <row r="836" spans="1:19" x14ac:dyDescent="0.2">
      <c r="A836" s="10" t="str">
        <f t="shared" si="96"/>
        <v/>
      </c>
      <c r="B836" s="11" t="str">
        <f t="shared" si="97"/>
        <v/>
      </c>
      <c r="C836" s="15" t="str">
        <f t="shared" si="98"/>
        <v/>
      </c>
      <c r="D836" s="12" t="str">
        <f>IF(A836="","",IF(variable,IF(OR(A836=1,A836&lt;$I$18*periods_per_year),start_rate,MIN($I$19,IF(MOD(A836-1,$I$21)=0,MAX($I$20,D835+$I$22),D835))),start_rate))</f>
        <v/>
      </c>
      <c r="E836" s="13" t="str">
        <f t="shared" si="99"/>
        <v/>
      </c>
      <c r="F836" s="13" t="str">
        <f>IF(A836="","",IF(A836=nper,J835+E836,MIN(J835+E836,IF(D836=D835,F835,IF($E$8="Acc Bi-Weekly",ROUND((-PMT(((1+D836/CP)^(CP/12))-1,(nper-A836+1)*12/26,J835))/2,2),IF($E$8="Acc Weekly",ROUND((-PMT(((1+D836/CP)^(CP/12))-1,(nper-A836+1)*12/52,J835))/4,2),ROUND(-PMT(((1+D836/CP)^(CP/periods_per_year))-1,nper-A836+1,J835),2)))))))</f>
        <v/>
      </c>
      <c r="G836" s="13" t="str">
        <f>IF(OR(A836="",A836&lt;$X$2),"",IF(J835&lt;=F836,0,IF(IF(AND(A836&gt;=$X$2,MOD(A836-$X$2,int)=0),$X$3,0)+F836&gt;=J835+E836,J835+E836-F836,IF(AND(A836&gt;=$X$2,MOD(A836-$X$2,int)=0),$X$3,0)+IF(IF(AND(A836&gt;=$X$2,MOD(A836-$X$2,int)=0),$X$3,0)+IF(MOD(A836-$X$6,periods_per_year)=0,$X$5,0)+F836&lt;J835+E836,IF(MOD(A836-$X$6,periods_per_year)=0,$X$5,0),J835+E836-IF(AND(A836&gt;=$X$2,MOD(A836-$X$2,int)=0),$X$3,0)-F836))))</f>
        <v/>
      </c>
      <c r="H836" s="14"/>
      <c r="I836" s="13" t="str">
        <f t="shared" si="100"/>
        <v/>
      </c>
      <c r="J836" s="13" t="str">
        <f t="shared" si="101"/>
        <v/>
      </c>
      <c r="M836" s="17" t="str">
        <f>IF(S835="","",IF(OR(M835&gt;=nper,ROUND(S835,2)&lt;=0),"",M835+1))</f>
        <v/>
      </c>
      <c r="N836" s="18" t="str">
        <f>IF(M836="","",IF(OR(periods_per_year=26,periods_per_year=52),IF(periods_per_year=26,IF(M836=1,fpdate,N835+14),IF(periods_per_year=52,IF(M836=1,fpdate,N835+7),"n/a")),IF(periods_per_year=24,DATE(YEAR(fpdate),MONTH(fpdate)+(M836-1)/2+IF(AND(DAY(fpdate)&gt;=15,MOD(M836,2)=0),1,0),IF(MOD(M836,2)=0,IF(DAY(fpdate)&gt;=15,DAY(fpdate)-14,DAY(fpdate)+14),DAY(fpdate))),IF(DAY(DATE(YEAR(fpdate),MONTH(fpdate)+M836-1,DAY(fpdate)))&lt;&gt;DAY(fpdate),DATE(YEAR(fpdate),MONTH(fpdate)+M836,0),DATE(YEAR(fpdate),MONTH(fpdate)+M836-1,DAY(fpdate))))))</f>
        <v/>
      </c>
      <c r="O836" s="19" t="str">
        <f>IF(M836="","",IF(variable,IF(M836&lt;MortgageCalculator!$I$18*periods_per_year,start_rate,IF(MortgageCalculator!$I$22&gt;=0,MIN(MortgageCalculator!$I$19,start_rate+MortgageCalculator!$I$22*ROUNDUP((M836-MortgageCalculator!$I$18*periods_per_year)/MortgageCalculator!$I$21,0)),MAX(MortgageCalculator!$I$20,start_rate+MortgageCalculator!$I$22*ROUNDUP((M836-MortgageCalculator!$I$18*periods_per_year)/MortgageCalculator!$I$21,0)))),start_rate))</f>
        <v/>
      </c>
      <c r="P836" s="20" t="str">
        <f>IF(M836="","",ROUND((((1+O836/CP)^(CP/periods_per_year))-1)*S835,2))</f>
        <v/>
      </c>
      <c r="Q836" s="20" t="str">
        <f>IF(M836="","",IF(M836=nper,S835+P836,MIN(S835+P836,IF(O836=O835,Q835,ROUND(-PMT(((1+O836/CP)^(CP/periods_per_year))-1,nper-M836+1,S835),2)))))</f>
        <v/>
      </c>
      <c r="R836" s="20" t="str">
        <f t="shared" si="102"/>
        <v/>
      </c>
      <c r="S836" s="20" t="str">
        <f t="shared" si="103"/>
        <v/>
      </c>
    </row>
    <row r="837" spans="1:19" x14ac:dyDescent="0.2">
      <c r="A837" s="10" t="str">
        <f t="shared" si="96"/>
        <v/>
      </c>
      <c r="B837" s="11" t="str">
        <f t="shared" si="97"/>
        <v/>
      </c>
      <c r="C837" s="15" t="str">
        <f t="shared" si="98"/>
        <v/>
      </c>
      <c r="D837" s="12" t="str">
        <f>IF(A837="","",IF(variable,IF(OR(A837=1,A837&lt;$I$18*periods_per_year),start_rate,MIN($I$19,IF(MOD(A837-1,$I$21)=0,MAX($I$20,D836+$I$22),D836))),start_rate))</f>
        <v/>
      </c>
      <c r="E837" s="13" t="str">
        <f t="shared" si="99"/>
        <v/>
      </c>
      <c r="F837" s="13" t="str">
        <f>IF(A837="","",IF(A837=nper,J836+E837,MIN(J836+E837,IF(D837=D836,F836,IF($E$8="Acc Bi-Weekly",ROUND((-PMT(((1+D837/CP)^(CP/12))-1,(nper-A837+1)*12/26,J836))/2,2),IF($E$8="Acc Weekly",ROUND((-PMT(((1+D837/CP)^(CP/12))-1,(nper-A837+1)*12/52,J836))/4,2),ROUND(-PMT(((1+D837/CP)^(CP/periods_per_year))-1,nper-A837+1,J836),2)))))))</f>
        <v/>
      </c>
      <c r="G837" s="13" t="str">
        <f>IF(OR(A837="",A837&lt;$X$2),"",IF(J836&lt;=F837,0,IF(IF(AND(A837&gt;=$X$2,MOD(A837-$X$2,int)=0),$X$3,0)+F837&gt;=J836+E837,J836+E837-F837,IF(AND(A837&gt;=$X$2,MOD(A837-$X$2,int)=0),$X$3,0)+IF(IF(AND(A837&gt;=$X$2,MOD(A837-$X$2,int)=0),$X$3,0)+IF(MOD(A837-$X$6,periods_per_year)=0,$X$5,0)+F837&lt;J836+E837,IF(MOD(A837-$X$6,periods_per_year)=0,$X$5,0),J836+E837-IF(AND(A837&gt;=$X$2,MOD(A837-$X$2,int)=0),$X$3,0)-F837))))</f>
        <v/>
      </c>
      <c r="H837" s="14"/>
      <c r="I837" s="13" t="str">
        <f t="shared" si="100"/>
        <v/>
      </c>
      <c r="J837" s="13" t="str">
        <f t="shared" si="101"/>
        <v/>
      </c>
      <c r="M837" s="17" t="str">
        <f>IF(S836="","",IF(OR(M836&gt;=nper,ROUND(S836,2)&lt;=0),"",M836+1))</f>
        <v/>
      </c>
      <c r="N837" s="18" t="str">
        <f>IF(M837="","",IF(OR(periods_per_year=26,periods_per_year=52),IF(periods_per_year=26,IF(M837=1,fpdate,N836+14),IF(periods_per_year=52,IF(M837=1,fpdate,N836+7),"n/a")),IF(periods_per_year=24,DATE(YEAR(fpdate),MONTH(fpdate)+(M837-1)/2+IF(AND(DAY(fpdate)&gt;=15,MOD(M837,2)=0),1,0),IF(MOD(M837,2)=0,IF(DAY(fpdate)&gt;=15,DAY(fpdate)-14,DAY(fpdate)+14),DAY(fpdate))),IF(DAY(DATE(YEAR(fpdate),MONTH(fpdate)+M837-1,DAY(fpdate)))&lt;&gt;DAY(fpdate),DATE(YEAR(fpdate),MONTH(fpdate)+M837,0),DATE(YEAR(fpdate),MONTH(fpdate)+M837-1,DAY(fpdate))))))</f>
        <v/>
      </c>
      <c r="O837" s="19" t="str">
        <f>IF(M837="","",IF(variable,IF(M837&lt;MortgageCalculator!$I$18*periods_per_year,start_rate,IF(MortgageCalculator!$I$22&gt;=0,MIN(MortgageCalculator!$I$19,start_rate+MortgageCalculator!$I$22*ROUNDUP((M837-MortgageCalculator!$I$18*periods_per_year)/MortgageCalculator!$I$21,0)),MAX(MortgageCalculator!$I$20,start_rate+MortgageCalculator!$I$22*ROUNDUP((M837-MortgageCalculator!$I$18*periods_per_year)/MortgageCalculator!$I$21,0)))),start_rate))</f>
        <v/>
      </c>
      <c r="P837" s="20" t="str">
        <f>IF(M837="","",ROUND((((1+O837/CP)^(CP/periods_per_year))-1)*S836,2))</f>
        <v/>
      </c>
      <c r="Q837" s="20" t="str">
        <f>IF(M837="","",IF(M837=nper,S836+P837,MIN(S836+P837,IF(O837=O836,Q836,ROUND(-PMT(((1+O837/CP)^(CP/periods_per_year))-1,nper-M837+1,S836),2)))))</f>
        <v/>
      </c>
      <c r="R837" s="20" t="str">
        <f t="shared" si="102"/>
        <v/>
      </c>
      <c r="S837" s="20" t="str">
        <f t="shared" si="103"/>
        <v/>
      </c>
    </row>
    <row r="838" spans="1:19" x14ac:dyDescent="0.2">
      <c r="A838" s="10" t="str">
        <f t="shared" si="96"/>
        <v/>
      </c>
      <c r="B838" s="11" t="str">
        <f t="shared" si="97"/>
        <v/>
      </c>
      <c r="C838" s="15" t="str">
        <f t="shared" si="98"/>
        <v/>
      </c>
      <c r="D838" s="12" t="str">
        <f>IF(A838="","",IF(variable,IF(OR(A838=1,A838&lt;$I$18*periods_per_year),start_rate,MIN($I$19,IF(MOD(A838-1,$I$21)=0,MAX($I$20,D837+$I$22),D837))),start_rate))</f>
        <v/>
      </c>
      <c r="E838" s="13" t="str">
        <f t="shared" si="99"/>
        <v/>
      </c>
      <c r="F838" s="13" t="str">
        <f>IF(A838="","",IF(A838=nper,J837+E838,MIN(J837+E838,IF(D838=D837,F837,IF($E$8="Acc Bi-Weekly",ROUND((-PMT(((1+D838/CP)^(CP/12))-1,(nper-A838+1)*12/26,J837))/2,2),IF($E$8="Acc Weekly",ROUND((-PMT(((1+D838/CP)^(CP/12))-1,(nper-A838+1)*12/52,J837))/4,2),ROUND(-PMT(((1+D838/CP)^(CP/periods_per_year))-1,nper-A838+1,J837),2)))))))</f>
        <v/>
      </c>
      <c r="G838" s="13" t="str">
        <f>IF(OR(A838="",A838&lt;$X$2),"",IF(J837&lt;=F838,0,IF(IF(AND(A838&gt;=$X$2,MOD(A838-$X$2,int)=0),$X$3,0)+F838&gt;=J837+E838,J837+E838-F838,IF(AND(A838&gt;=$X$2,MOD(A838-$X$2,int)=0),$X$3,0)+IF(IF(AND(A838&gt;=$X$2,MOD(A838-$X$2,int)=0),$X$3,0)+IF(MOD(A838-$X$6,periods_per_year)=0,$X$5,0)+F838&lt;J837+E838,IF(MOD(A838-$X$6,periods_per_year)=0,$X$5,0),J837+E838-IF(AND(A838&gt;=$X$2,MOD(A838-$X$2,int)=0),$X$3,0)-F838))))</f>
        <v/>
      </c>
      <c r="H838" s="14"/>
      <c r="I838" s="13" t="str">
        <f t="shared" si="100"/>
        <v/>
      </c>
      <c r="J838" s="13" t="str">
        <f t="shared" si="101"/>
        <v/>
      </c>
      <c r="M838" s="17" t="str">
        <f>IF(S837="","",IF(OR(M837&gt;=nper,ROUND(S837,2)&lt;=0),"",M837+1))</f>
        <v/>
      </c>
      <c r="N838" s="18" t="str">
        <f>IF(M838="","",IF(OR(periods_per_year=26,periods_per_year=52),IF(periods_per_year=26,IF(M838=1,fpdate,N837+14),IF(periods_per_year=52,IF(M838=1,fpdate,N837+7),"n/a")),IF(periods_per_year=24,DATE(YEAR(fpdate),MONTH(fpdate)+(M838-1)/2+IF(AND(DAY(fpdate)&gt;=15,MOD(M838,2)=0),1,0),IF(MOD(M838,2)=0,IF(DAY(fpdate)&gt;=15,DAY(fpdate)-14,DAY(fpdate)+14),DAY(fpdate))),IF(DAY(DATE(YEAR(fpdate),MONTH(fpdate)+M838-1,DAY(fpdate)))&lt;&gt;DAY(fpdate),DATE(YEAR(fpdate),MONTH(fpdate)+M838,0),DATE(YEAR(fpdate),MONTH(fpdate)+M838-1,DAY(fpdate))))))</f>
        <v/>
      </c>
      <c r="O838" s="19" t="str">
        <f>IF(M838="","",IF(variable,IF(M838&lt;MortgageCalculator!$I$18*periods_per_year,start_rate,IF(MortgageCalculator!$I$22&gt;=0,MIN(MortgageCalculator!$I$19,start_rate+MortgageCalculator!$I$22*ROUNDUP((M838-MortgageCalculator!$I$18*periods_per_year)/MortgageCalculator!$I$21,0)),MAX(MortgageCalculator!$I$20,start_rate+MortgageCalculator!$I$22*ROUNDUP((M838-MortgageCalculator!$I$18*periods_per_year)/MortgageCalculator!$I$21,0)))),start_rate))</f>
        <v/>
      </c>
      <c r="P838" s="20" t="str">
        <f>IF(M838="","",ROUND((((1+O838/CP)^(CP/periods_per_year))-1)*S837,2))</f>
        <v/>
      </c>
      <c r="Q838" s="20" t="str">
        <f>IF(M838="","",IF(M838=nper,S837+P838,MIN(S837+P838,IF(O838=O837,Q837,ROUND(-PMT(((1+O838/CP)^(CP/periods_per_year))-1,nper-M838+1,S837),2)))))</f>
        <v/>
      </c>
      <c r="R838" s="20" t="str">
        <f t="shared" si="102"/>
        <v/>
      </c>
      <c r="S838" s="20" t="str">
        <f t="shared" si="103"/>
        <v/>
      </c>
    </row>
    <row r="839" spans="1:19" x14ac:dyDescent="0.2">
      <c r="A839" s="10" t="str">
        <f t="shared" si="96"/>
        <v/>
      </c>
      <c r="B839" s="11" t="str">
        <f t="shared" si="97"/>
        <v/>
      </c>
      <c r="C839" s="15" t="str">
        <f t="shared" si="98"/>
        <v/>
      </c>
      <c r="D839" s="12" t="str">
        <f>IF(A839="","",IF(variable,IF(OR(A839=1,A839&lt;$I$18*periods_per_year),start_rate,MIN($I$19,IF(MOD(A839-1,$I$21)=0,MAX($I$20,D838+$I$22),D838))),start_rate))</f>
        <v/>
      </c>
      <c r="E839" s="13" t="str">
        <f t="shared" si="99"/>
        <v/>
      </c>
      <c r="F839" s="13" t="str">
        <f>IF(A839="","",IF(A839=nper,J838+E839,MIN(J838+E839,IF(D839=D838,F838,IF($E$8="Acc Bi-Weekly",ROUND((-PMT(((1+D839/CP)^(CP/12))-1,(nper-A839+1)*12/26,J838))/2,2),IF($E$8="Acc Weekly",ROUND((-PMT(((1+D839/CP)^(CP/12))-1,(nper-A839+1)*12/52,J838))/4,2),ROUND(-PMT(((1+D839/CP)^(CP/periods_per_year))-1,nper-A839+1,J838),2)))))))</f>
        <v/>
      </c>
      <c r="G839" s="13" t="str">
        <f>IF(OR(A839="",A839&lt;$X$2),"",IF(J838&lt;=F839,0,IF(IF(AND(A839&gt;=$X$2,MOD(A839-$X$2,int)=0),$X$3,0)+F839&gt;=J838+E839,J838+E839-F839,IF(AND(A839&gt;=$X$2,MOD(A839-$X$2,int)=0),$X$3,0)+IF(IF(AND(A839&gt;=$X$2,MOD(A839-$X$2,int)=0),$X$3,0)+IF(MOD(A839-$X$6,periods_per_year)=0,$X$5,0)+F839&lt;J838+E839,IF(MOD(A839-$X$6,periods_per_year)=0,$X$5,0),J838+E839-IF(AND(A839&gt;=$X$2,MOD(A839-$X$2,int)=0),$X$3,0)-F839))))</f>
        <v/>
      </c>
      <c r="H839" s="14"/>
      <c r="I839" s="13" t="str">
        <f t="shared" si="100"/>
        <v/>
      </c>
      <c r="J839" s="13" t="str">
        <f t="shared" si="101"/>
        <v/>
      </c>
      <c r="M839" s="17" t="str">
        <f>IF(S838="","",IF(OR(M838&gt;=nper,ROUND(S838,2)&lt;=0),"",M838+1))</f>
        <v/>
      </c>
      <c r="N839" s="18" t="str">
        <f>IF(M839="","",IF(OR(periods_per_year=26,periods_per_year=52),IF(periods_per_year=26,IF(M839=1,fpdate,N838+14),IF(periods_per_year=52,IF(M839=1,fpdate,N838+7),"n/a")),IF(periods_per_year=24,DATE(YEAR(fpdate),MONTH(fpdate)+(M839-1)/2+IF(AND(DAY(fpdate)&gt;=15,MOD(M839,2)=0),1,0),IF(MOD(M839,2)=0,IF(DAY(fpdate)&gt;=15,DAY(fpdate)-14,DAY(fpdate)+14),DAY(fpdate))),IF(DAY(DATE(YEAR(fpdate),MONTH(fpdate)+M839-1,DAY(fpdate)))&lt;&gt;DAY(fpdate),DATE(YEAR(fpdate),MONTH(fpdate)+M839,0),DATE(YEAR(fpdate),MONTH(fpdate)+M839-1,DAY(fpdate))))))</f>
        <v/>
      </c>
      <c r="O839" s="19" t="str">
        <f>IF(M839="","",IF(variable,IF(M839&lt;MortgageCalculator!$I$18*periods_per_year,start_rate,IF(MortgageCalculator!$I$22&gt;=0,MIN(MortgageCalculator!$I$19,start_rate+MortgageCalculator!$I$22*ROUNDUP((M839-MortgageCalculator!$I$18*periods_per_year)/MortgageCalculator!$I$21,0)),MAX(MortgageCalculator!$I$20,start_rate+MortgageCalculator!$I$22*ROUNDUP((M839-MortgageCalculator!$I$18*periods_per_year)/MortgageCalculator!$I$21,0)))),start_rate))</f>
        <v/>
      </c>
      <c r="P839" s="20" t="str">
        <f>IF(M839="","",ROUND((((1+O839/CP)^(CP/periods_per_year))-1)*S838,2))</f>
        <v/>
      </c>
      <c r="Q839" s="20" t="str">
        <f>IF(M839="","",IF(M839=nper,S838+P839,MIN(S838+P839,IF(O839=O838,Q838,ROUND(-PMT(((1+O839/CP)^(CP/periods_per_year))-1,nper-M839+1,S838),2)))))</f>
        <v/>
      </c>
      <c r="R839" s="20" t="str">
        <f t="shared" si="102"/>
        <v/>
      </c>
      <c r="S839" s="20" t="str">
        <f t="shared" si="103"/>
        <v/>
      </c>
    </row>
    <row r="840" spans="1:19" x14ac:dyDescent="0.2">
      <c r="A840" s="10" t="str">
        <f t="shared" si="96"/>
        <v/>
      </c>
      <c r="B840" s="11" t="str">
        <f t="shared" si="97"/>
        <v/>
      </c>
      <c r="C840" s="15" t="str">
        <f t="shared" si="98"/>
        <v/>
      </c>
      <c r="D840" s="12" t="str">
        <f>IF(A840="","",IF(variable,IF(OR(A840=1,A840&lt;$I$18*periods_per_year),start_rate,MIN($I$19,IF(MOD(A840-1,$I$21)=0,MAX($I$20,D839+$I$22),D839))),start_rate))</f>
        <v/>
      </c>
      <c r="E840" s="13" t="str">
        <f t="shared" si="99"/>
        <v/>
      </c>
      <c r="F840" s="13" t="str">
        <f>IF(A840="","",IF(A840=nper,J839+E840,MIN(J839+E840,IF(D840=D839,F839,IF($E$8="Acc Bi-Weekly",ROUND((-PMT(((1+D840/CP)^(CP/12))-1,(nper-A840+1)*12/26,J839))/2,2),IF($E$8="Acc Weekly",ROUND((-PMT(((1+D840/CP)^(CP/12))-1,(nper-A840+1)*12/52,J839))/4,2),ROUND(-PMT(((1+D840/CP)^(CP/periods_per_year))-1,nper-A840+1,J839),2)))))))</f>
        <v/>
      </c>
      <c r="G840" s="13" t="str">
        <f>IF(OR(A840="",A840&lt;$X$2),"",IF(J839&lt;=F840,0,IF(IF(AND(A840&gt;=$X$2,MOD(A840-$X$2,int)=0),$X$3,0)+F840&gt;=J839+E840,J839+E840-F840,IF(AND(A840&gt;=$X$2,MOD(A840-$X$2,int)=0),$X$3,0)+IF(IF(AND(A840&gt;=$X$2,MOD(A840-$X$2,int)=0),$X$3,0)+IF(MOD(A840-$X$6,periods_per_year)=0,$X$5,0)+F840&lt;J839+E840,IF(MOD(A840-$X$6,periods_per_year)=0,$X$5,0),J839+E840-IF(AND(A840&gt;=$X$2,MOD(A840-$X$2,int)=0),$X$3,0)-F840))))</f>
        <v/>
      </c>
      <c r="H840" s="14"/>
      <c r="I840" s="13" t="str">
        <f t="shared" si="100"/>
        <v/>
      </c>
      <c r="J840" s="13" t="str">
        <f t="shared" si="101"/>
        <v/>
      </c>
      <c r="M840" s="17" t="str">
        <f>IF(S839="","",IF(OR(M839&gt;=nper,ROUND(S839,2)&lt;=0),"",M839+1))</f>
        <v/>
      </c>
      <c r="N840" s="18" t="str">
        <f>IF(M840="","",IF(OR(periods_per_year=26,periods_per_year=52),IF(periods_per_year=26,IF(M840=1,fpdate,N839+14),IF(periods_per_year=52,IF(M840=1,fpdate,N839+7),"n/a")),IF(periods_per_year=24,DATE(YEAR(fpdate),MONTH(fpdate)+(M840-1)/2+IF(AND(DAY(fpdate)&gt;=15,MOD(M840,2)=0),1,0),IF(MOD(M840,2)=0,IF(DAY(fpdate)&gt;=15,DAY(fpdate)-14,DAY(fpdate)+14),DAY(fpdate))),IF(DAY(DATE(YEAR(fpdate),MONTH(fpdate)+M840-1,DAY(fpdate)))&lt;&gt;DAY(fpdate),DATE(YEAR(fpdate),MONTH(fpdate)+M840,0),DATE(YEAR(fpdate),MONTH(fpdate)+M840-1,DAY(fpdate))))))</f>
        <v/>
      </c>
      <c r="O840" s="19" t="str">
        <f>IF(M840="","",IF(variable,IF(M840&lt;MortgageCalculator!$I$18*periods_per_year,start_rate,IF(MortgageCalculator!$I$22&gt;=0,MIN(MortgageCalculator!$I$19,start_rate+MortgageCalculator!$I$22*ROUNDUP((M840-MortgageCalculator!$I$18*periods_per_year)/MortgageCalculator!$I$21,0)),MAX(MortgageCalculator!$I$20,start_rate+MortgageCalculator!$I$22*ROUNDUP((M840-MortgageCalculator!$I$18*periods_per_year)/MortgageCalculator!$I$21,0)))),start_rate))</f>
        <v/>
      </c>
      <c r="P840" s="20" t="str">
        <f>IF(M840="","",ROUND((((1+O840/CP)^(CP/periods_per_year))-1)*S839,2))</f>
        <v/>
      </c>
      <c r="Q840" s="20" t="str">
        <f>IF(M840="","",IF(M840=nper,S839+P840,MIN(S839+P840,IF(O840=O839,Q839,ROUND(-PMT(((1+O840/CP)^(CP/periods_per_year))-1,nper-M840+1,S839),2)))))</f>
        <v/>
      </c>
      <c r="R840" s="20" t="str">
        <f t="shared" si="102"/>
        <v/>
      </c>
      <c r="S840" s="20" t="str">
        <f t="shared" si="103"/>
        <v/>
      </c>
    </row>
    <row r="841" spans="1:19" x14ac:dyDescent="0.2">
      <c r="A841" s="10" t="str">
        <f t="shared" si="96"/>
        <v/>
      </c>
      <c r="B841" s="11" t="str">
        <f t="shared" si="97"/>
        <v/>
      </c>
      <c r="C841" s="15" t="str">
        <f t="shared" si="98"/>
        <v/>
      </c>
      <c r="D841" s="12" t="str">
        <f>IF(A841="","",IF(variable,IF(OR(A841=1,A841&lt;$I$18*periods_per_year),start_rate,MIN($I$19,IF(MOD(A841-1,$I$21)=0,MAX($I$20,D840+$I$22),D840))),start_rate))</f>
        <v/>
      </c>
      <c r="E841" s="13" t="str">
        <f t="shared" si="99"/>
        <v/>
      </c>
      <c r="F841" s="13" t="str">
        <f>IF(A841="","",IF(A841=nper,J840+E841,MIN(J840+E841,IF(D841=D840,F840,IF($E$8="Acc Bi-Weekly",ROUND((-PMT(((1+D841/CP)^(CP/12))-1,(nper-A841+1)*12/26,J840))/2,2),IF($E$8="Acc Weekly",ROUND((-PMT(((1+D841/CP)^(CP/12))-1,(nper-A841+1)*12/52,J840))/4,2),ROUND(-PMT(((1+D841/CP)^(CP/periods_per_year))-1,nper-A841+1,J840),2)))))))</f>
        <v/>
      </c>
      <c r="G841" s="13" t="str">
        <f>IF(OR(A841="",A841&lt;$X$2),"",IF(J840&lt;=F841,0,IF(IF(AND(A841&gt;=$X$2,MOD(A841-$X$2,int)=0),$X$3,0)+F841&gt;=J840+E841,J840+E841-F841,IF(AND(A841&gt;=$X$2,MOD(A841-$X$2,int)=0),$X$3,0)+IF(IF(AND(A841&gt;=$X$2,MOD(A841-$X$2,int)=0),$X$3,0)+IF(MOD(A841-$X$6,periods_per_year)=0,$X$5,0)+F841&lt;J840+E841,IF(MOD(A841-$X$6,periods_per_year)=0,$X$5,0),J840+E841-IF(AND(A841&gt;=$X$2,MOD(A841-$X$2,int)=0),$X$3,0)-F841))))</f>
        <v/>
      </c>
      <c r="H841" s="14"/>
      <c r="I841" s="13" t="str">
        <f t="shared" si="100"/>
        <v/>
      </c>
      <c r="J841" s="13" t="str">
        <f t="shared" si="101"/>
        <v/>
      </c>
      <c r="M841" s="17" t="str">
        <f>IF(S840="","",IF(OR(M840&gt;=nper,ROUND(S840,2)&lt;=0),"",M840+1))</f>
        <v/>
      </c>
      <c r="N841" s="18" t="str">
        <f>IF(M841="","",IF(OR(periods_per_year=26,periods_per_year=52),IF(periods_per_year=26,IF(M841=1,fpdate,N840+14),IF(periods_per_year=52,IF(M841=1,fpdate,N840+7),"n/a")),IF(periods_per_year=24,DATE(YEAR(fpdate),MONTH(fpdate)+(M841-1)/2+IF(AND(DAY(fpdate)&gt;=15,MOD(M841,2)=0),1,0),IF(MOD(M841,2)=0,IF(DAY(fpdate)&gt;=15,DAY(fpdate)-14,DAY(fpdate)+14),DAY(fpdate))),IF(DAY(DATE(YEAR(fpdate),MONTH(fpdate)+M841-1,DAY(fpdate)))&lt;&gt;DAY(fpdate),DATE(YEAR(fpdate),MONTH(fpdate)+M841,0),DATE(YEAR(fpdate),MONTH(fpdate)+M841-1,DAY(fpdate))))))</f>
        <v/>
      </c>
      <c r="O841" s="19" t="str">
        <f>IF(M841="","",IF(variable,IF(M841&lt;MortgageCalculator!$I$18*periods_per_year,start_rate,IF(MortgageCalculator!$I$22&gt;=0,MIN(MortgageCalculator!$I$19,start_rate+MortgageCalculator!$I$22*ROUNDUP((M841-MortgageCalculator!$I$18*periods_per_year)/MortgageCalculator!$I$21,0)),MAX(MortgageCalculator!$I$20,start_rate+MortgageCalculator!$I$22*ROUNDUP((M841-MortgageCalculator!$I$18*periods_per_year)/MortgageCalculator!$I$21,0)))),start_rate))</f>
        <v/>
      </c>
      <c r="P841" s="20" t="str">
        <f>IF(M841="","",ROUND((((1+O841/CP)^(CP/periods_per_year))-1)*S840,2))</f>
        <v/>
      </c>
      <c r="Q841" s="20" t="str">
        <f>IF(M841="","",IF(M841=nper,S840+P841,MIN(S840+P841,IF(O841=O840,Q840,ROUND(-PMT(((1+O841/CP)^(CP/periods_per_year))-1,nper-M841+1,S840),2)))))</f>
        <v/>
      </c>
      <c r="R841" s="20" t="str">
        <f t="shared" si="102"/>
        <v/>
      </c>
      <c r="S841" s="20" t="str">
        <f t="shared" si="103"/>
        <v/>
      </c>
    </row>
    <row r="842" spans="1:19" x14ac:dyDescent="0.2">
      <c r="A842" s="10" t="str">
        <f t="shared" si="96"/>
        <v/>
      </c>
      <c r="B842" s="11" t="str">
        <f t="shared" si="97"/>
        <v/>
      </c>
      <c r="C842" s="15" t="str">
        <f t="shared" si="98"/>
        <v/>
      </c>
      <c r="D842" s="12" t="str">
        <f>IF(A842="","",IF(variable,IF(OR(A842=1,A842&lt;$I$18*periods_per_year),start_rate,MIN($I$19,IF(MOD(A842-1,$I$21)=0,MAX($I$20,D841+$I$22),D841))),start_rate))</f>
        <v/>
      </c>
      <c r="E842" s="13" t="str">
        <f t="shared" si="99"/>
        <v/>
      </c>
      <c r="F842" s="13" t="str">
        <f>IF(A842="","",IF(A842=nper,J841+E842,MIN(J841+E842,IF(D842=D841,F841,IF($E$8="Acc Bi-Weekly",ROUND((-PMT(((1+D842/CP)^(CP/12))-1,(nper-A842+1)*12/26,J841))/2,2),IF($E$8="Acc Weekly",ROUND((-PMT(((1+D842/CP)^(CP/12))-1,(nper-A842+1)*12/52,J841))/4,2),ROUND(-PMT(((1+D842/CP)^(CP/periods_per_year))-1,nper-A842+1,J841),2)))))))</f>
        <v/>
      </c>
      <c r="G842" s="13" t="str">
        <f>IF(OR(A842="",A842&lt;$X$2),"",IF(J841&lt;=F842,0,IF(IF(AND(A842&gt;=$X$2,MOD(A842-$X$2,int)=0),$X$3,0)+F842&gt;=J841+E842,J841+E842-F842,IF(AND(A842&gt;=$X$2,MOD(A842-$X$2,int)=0),$X$3,0)+IF(IF(AND(A842&gt;=$X$2,MOD(A842-$X$2,int)=0),$X$3,0)+IF(MOD(A842-$X$6,periods_per_year)=0,$X$5,0)+F842&lt;J841+E842,IF(MOD(A842-$X$6,periods_per_year)=0,$X$5,0),J841+E842-IF(AND(A842&gt;=$X$2,MOD(A842-$X$2,int)=0),$X$3,0)-F842))))</f>
        <v/>
      </c>
      <c r="H842" s="14"/>
      <c r="I842" s="13" t="str">
        <f t="shared" si="100"/>
        <v/>
      </c>
      <c r="J842" s="13" t="str">
        <f t="shared" si="101"/>
        <v/>
      </c>
      <c r="M842" s="17" t="str">
        <f>IF(S841="","",IF(OR(M841&gt;=nper,ROUND(S841,2)&lt;=0),"",M841+1))</f>
        <v/>
      </c>
      <c r="N842" s="18" t="str">
        <f>IF(M842="","",IF(OR(periods_per_year=26,periods_per_year=52),IF(periods_per_year=26,IF(M842=1,fpdate,N841+14),IF(periods_per_year=52,IF(M842=1,fpdate,N841+7),"n/a")),IF(periods_per_year=24,DATE(YEAR(fpdate),MONTH(fpdate)+(M842-1)/2+IF(AND(DAY(fpdate)&gt;=15,MOD(M842,2)=0),1,0),IF(MOD(M842,2)=0,IF(DAY(fpdate)&gt;=15,DAY(fpdate)-14,DAY(fpdate)+14),DAY(fpdate))),IF(DAY(DATE(YEAR(fpdate),MONTH(fpdate)+M842-1,DAY(fpdate)))&lt;&gt;DAY(fpdate),DATE(YEAR(fpdate),MONTH(fpdate)+M842,0),DATE(YEAR(fpdate),MONTH(fpdate)+M842-1,DAY(fpdate))))))</f>
        <v/>
      </c>
      <c r="O842" s="19" t="str">
        <f>IF(M842="","",IF(variable,IF(M842&lt;MortgageCalculator!$I$18*periods_per_year,start_rate,IF(MortgageCalculator!$I$22&gt;=0,MIN(MortgageCalculator!$I$19,start_rate+MortgageCalculator!$I$22*ROUNDUP((M842-MortgageCalculator!$I$18*periods_per_year)/MortgageCalculator!$I$21,0)),MAX(MortgageCalculator!$I$20,start_rate+MortgageCalculator!$I$22*ROUNDUP((M842-MortgageCalculator!$I$18*periods_per_year)/MortgageCalculator!$I$21,0)))),start_rate))</f>
        <v/>
      </c>
      <c r="P842" s="20" t="str">
        <f>IF(M842="","",ROUND((((1+O842/CP)^(CP/periods_per_year))-1)*S841,2))</f>
        <v/>
      </c>
      <c r="Q842" s="20" t="str">
        <f>IF(M842="","",IF(M842=nper,S841+P842,MIN(S841+P842,IF(O842=O841,Q841,ROUND(-PMT(((1+O842/CP)^(CP/periods_per_year))-1,nper-M842+1,S841),2)))))</f>
        <v/>
      </c>
      <c r="R842" s="20" t="str">
        <f t="shared" si="102"/>
        <v/>
      </c>
      <c r="S842" s="20" t="str">
        <f t="shared" si="103"/>
        <v/>
      </c>
    </row>
    <row r="843" spans="1:19" x14ac:dyDescent="0.2">
      <c r="A843" s="10" t="str">
        <f t="shared" si="96"/>
        <v/>
      </c>
      <c r="B843" s="11" t="str">
        <f t="shared" si="97"/>
        <v/>
      </c>
      <c r="C843" s="15" t="str">
        <f t="shared" si="98"/>
        <v/>
      </c>
      <c r="D843" s="12" t="str">
        <f>IF(A843="","",IF(variable,IF(OR(A843=1,A843&lt;$I$18*periods_per_year),start_rate,MIN($I$19,IF(MOD(A843-1,$I$21)=0,MAX($I$20,D842+$I$22),D842))),start_rate))</f>
        <v/>
      </c>
      <c r="E843" s="13" t="str">
        <f t="shared" si="99"/>
        <v/>
      </c>
      <c r="F843" s="13" t="str">
        <f>IF(A843="","",IF(A843=nper,J842+E843,MIN(J842+E843,IF(D843=D842,F842,IF($E$8="Acc Bi-Weekly",ROUND((-PMT(((1+D843/CP)^(CP/12))-1,(nper-A843+1)*12/26,J842))/2,2),IF($E$8="Acc Weekly",ROUND((-PMT(((1+D843/CP)^(CP/12))-1,(nper-A843+1)*12/52,J842))/4,2),ROUND(-PMT(((1+D843/CP)^(CP/periods_per_year))-1,nper-A843+1,J842),2)))))))</f>
        <v/>
      </c>
      <c r="G843" s="13" t="str">
        <f>IF(OR(A843="",A843&lt;$X$2),"",IF(J842&lt;=F843,0,IF(IF(AND(A843&gt;=$X$2,MOD(A843-$X$2,int)=0),$X$3,0)+F843&gt;=J842+E843,J842+E843-F843,IF(AND(A843&gt;=$X$2,MOD(A843-$X$2,int)=0),$X$3,0)+IF(IF(AND(A843&gt;=$X$2,MOD(A843-$X$2,int)=0),$X$3,0)+IF(MOD(A843-$X$6,periods_per_year)=0,$X$5,0)+F843&lt;J842+E843,IF(MOD(A843-$X$6,periods_per_year)=0,$X$5,0),J842+E843-IF(AND(A843&gt;=$X$2,MOD(A843-$X$2,int)=0),$X$3,0)-F843))))</f>
        <v/>
      </c>
      <c r="H843" s="14"/>
      <c r="I843" s="13" t="str">
        <f t="shared" si="100"/>
        <v/>
      </c>
      <c r="J843" s="13" t="str">
        <f t="shared" si="101"/>
        <v/>
      </c>
      <c r="M843" s="17" t="str">
        <f>IF(S842="","",IF(OR(M842&gt;=nper,ROUND(S842,2)&lt;=0),"",M842+1))</f>
        <v/>
      </c>
      <c r="N843" s="18" t="str">
        <f>IF(M843="","",IF(OR(periods_per_year=26,periods_per_year=52),IF(periods_per_year=26,IF(M843=1,fpdate,N842+14),IF(periods_per_year=52,IF(M843=1,fpdate,N842+7),"n/a")),IF(periods_per_year=24,DATE(YEAR(fpdate),MONTH(fpdate)+(M843-1)/2+IF(AND(DAY(fpdate)&gt;=15,MOD(M843,2)=0),1,0),IF(MOD(M843,2)=0,IF(DAY(fpdate)&gt;=15,DAY(fpdate)-14,DAY(fpdate)+14),DAY(fpdate))),IF(DAY(DATE(YEAR(fpdate),MONTH(fpdate)+M843-1,DAY(fpdate)))&lt;&gt;DAY(fpdate),DATE(YEAR(fpdate),MONTH(fpdate)+M843,0),DATE(YEAR(fpdate),MONTH(fpdate)+M843-1,DAY(fpdate))))))</f>
        <v/>
      </c>
      <c r="O843" s="19" t="str">
        <f>IF(M843="","",IF(variable,IF(M843&lt;MortgageCalculator!$I$18*periods_per_year,start_rate,IF(MortgageCalculator!$I$22&gt;=0,MIN(MortgageCalculator!$I$19,start_rate+MortgageCalculator!$I$22*ROUNDUP((M843-MortgageCalculator!$I$18*periods_per_year)/MortgageCalculator!$I$21,0)),MAX(MortgageCalculator!$I$20,start_rate+MortgageCalculator!$I$22*ROUNDUP((M843-MortgageCalculator!$I$18*periods_per_year)/MortgageCalculator!$I$21,0)))),start_rate))</f>
        <v/>
      </c>
      <c r="P843" s="20" t="str">
        <f>IF(M843="","",ROUND((((1+O843/CP)^(CP/periods_per_year))-1)*S842,2))</f>
        <v/>
      </c>
      <c r="Q843" s="20" t="str">
        <f>IF(M843="","",IF(M843=nper,S842+P843,MIN(S842+P843,IF(O843=O842,Q842,ROUND(-PMT(((1+O843/CP)^(CP/periods_per_year))-1,nper-M843+1,S842),2)))))</f>
        <v/>
      </c>
      <c r="R843" s="20" t="str">
        <f t="shared" si="102"/>
        <v/>
      </c>
      <c r="S843" s="20" t="str">
        <f t="shared" si="103"/>
        <v/>
      </c>
    </row>
    <row r="844" spans="1:19" x14ac:dyDescent="0.2">
      <c r="A844" s="10" t="str">
        <f t="shared" si="96"/>
        <v/>
      </c>
      <c r="B844" s="11" t="str">
        <f t="shared" si="97"/>
        <v/>
      </c>
      <c r="C844" s="15" t="str">
        <f t="shared" si="98"/>
        <v/>
      </c>
      <c r="D844" s="12" t="str">
        <f>IF(A844="","",IF(variable,IF(OR(A844=1,A844&lt;$I$18*periods_per_year),start_rate,MIN($I$19,IF(MOD(A844-1,$I$21)=0,MAX($I$20,D843+$I$22),D843))),start_rate))</f>
        <v/>
      </c>
      <c r="E844" s="13" t="str">
        <f t="shared" si="99"/>
        <v/>
      </c>
      <c r="F844" s="13" t="str">
        <f>IF(A844="","",IF(A844=nper,J843+E844,MIN(J843+E844,IF(D844=D843,F843,IF($E$8="Acc Bi-Weekly",ROUND((-PMT(((1+D844/CP)^(CP/12))-1,(nper-A844+1)*12/26,J843))/2,2),IF($E$8="Acc Weekly",ROUND((-PMT(((1+D844/CP)^(CP/12))-1,(nper-A844+1)*12/52,J843))/4,2),ROUND(-PMT(((1+D844/CP)^(CP/periods_per_year))-1,nper-A844+1,J843),2)))))))</f>
        <v/>
      </c>
      <c r="G844" s="13" t="str">
        <f>IF(OR(A844="",A844&lt;$X$2),"",IF(J843&lt;=F844,0,IF(IF(AND(A844&gt;=$X$2,MOD(A844-$X$2,int)=0),$X$3,0)+F844&gt;=J843+E844,J843+E844-F844,IF(AND(A844&gt;=$X$2,MOD(A844-$X$2,int)=0),$X$3,0)+IF(IF(AND(A844&gt;=$X$2,MOD(A844-$X$2,int)=0),$X$3,0)+IF(MOD(A844-$X$6,periods_per_year)=0,$X$5,0)+F844&lt;J843+E844,IF(MOD(A844-$X$6,periods_per_year)=0,$X$5,0),J843+E844-IF(AND(A844&gt;=$X$2,MOD(A844-$X$2,int)=0),$X$3,0)-F844))))</f>
        <v/>
      </c>
      <c r="H844" s="14"/>
      <c r="I844" s="13" t="str">
        <f t="shared" si="100"/>
        <v/>
      </c>
      <c r="J844" s="13" t="str">
        <f t="shared" si="101"/>
        <v/>
      </c>
      <c r="M844" s="17" t="str">
        <f>IF(S843="","",IF(OR(M843&gt;=nper,ROUND(S843,2)&lt;=0),"",M843+1))</f>
        <v/>
      </c>
      <c r="N844" s="18" t="str">
        <f>IF(M844="","",IF(OR(periods_per_year=26,periods_per_year=52),IF(periods_per_year=26,IF(M844=1,fpdate,N843+14),IF(periods_per_year=52,IF(M844=1,fpdate,N843+7),"n/a")),IF(periods_per_year=24,DATE(YEAR(fpdate),MONTH(fpdate)+(M844-1)/2+IF(AND(DAY(fpdate)&gt;=15,MOD(M844,2)=0),1,0),IF(MOD(M844,2)=0,IF(DAY(fpdate)&gt;=15,DAY(fpdate)-14,DAY(fpdate)+14),DAY(fpdate))),IF(DAY(DATE(YEAR(fpdate),MONTH(fpdate)+M844-1,DAY(fpdate)))&lt;&gt;DAY(fpdate),DATE(YEAR(fpdate),MONTH(fpdate)+M844,0),DATE(YEAR(fpdate),MONTH(fpdate)+M844-1,DAY(fpdate))))))</f>
        <v/>
      </c>
      <c r="O844" s="19" t="str">
        <f>IF(M844="","",IF(variable,IF(M844&lt;MortgageCalculator!$I$18*periods_per_year,start_rate,IF(MortgageCalculator!$I$22&gt;=0,MIN(MortgageCalculator!$I$19,start_rate+MortgageCalculator!$I$22*ROUNDUP((M844-MortgageCalculator!$I$18*periods_per_year)/MortgageCalculator!$I$21,0)),MAX(MortgageCalculator!$I$20,start_rate+MortgageCalculator!$I$22*ROUNDUP((M844-MortgageCalculator!$I$18*periods_per_year)/MortgageCalculator!$I$21,0)))),start_rate))</f>
        <v/>
      </c>
      <c r="P844" s="20" t="str">
        <f>IF(M844="","",ROUND((((1+O844/CP)^(CP/periods_per_year))-1)*S843,2))</f>
        <v/>
      </c>
      <c r="Q844" s="20" t="str">
        <f>IF(M844="","",IF(M844=nper,S843+P844,MIN(S843+P844,IF(O844=O843,Q843,ROUND(-PMT(((1+O844/CP)^(CP/periods_per_year))-1,nper-M844+1,S843),2)))))</f>
        <v/>
      </c>
      <c r="R844" s="20" t="str">
        <f t="shared" si="102"/>
        <v/>
      </c>
      <c r="S844" s="20" t="str">
        <f t="shared" si="103"/>
        <v/>
      </c>
    </row>
    <row r="845" spans="1:19" x14ac:dyDescent="0.2">
      <c r="A845" s="10" t="str">
        <f t="shared" si="96"/>
        <v/>
      </c>
      <c r="B845" s="11" t="str">
        <f t="shared" si="97"/>
        <v/>
      </c>
      <c r="C845" s="15" t="str">
        <f t="shared" si="98"/>
        <v/>
      </c>
      <c r="D845" s="12" t="str">
        <f>IF(A845="","",IF(variable,IF(OR(A845=1,A845&lt;$I$18*periods_per_year),start_rate,MIN($I$19,IF(MOD(A845-1,$I$21)=0,MAX($I$20,D844+$I$22),D844))),start_rate))</f>
        <v/>
      </c>
      <c r="E845" s="13" t="str">
        <f t="shared" si="99"/>
        <v/>
      </c>
      <c r="F845" s="13" t="str">
        <f>IF(A845="","",IF(A845=nper,J844+E845,MIN(J844+E845,IF(D845=D844,F844,IF($E$8="Acc Bi-Weekly",ROUND((-PMT(((1+D845/CP)^(CP/12))-1,(nper-A845+1)*12/26,J844))/2,2),IF($E$8="Acc Weekly",ROUND((-PMT(((1+D845/CP)^(CP/12))-1,(nper-A845+1)*12/52,J844))/4,2),ROUND(-PMT(((1+D845/CP)^(CP/periods_per_year))-1,nper-A845+1,J844),2)))))))</f>
        <v/>
      </c>
      <c r="G845" s="13" t="str">
        <f>IF(OR(A845="",A845&lt;$X$2),"",IF(J844&lt;=F845,0,IF(IF(AND(A845&gt;=$X$2,MOD(A845-$X$2,int)=0),$X$3,0)+F845&gt;=J844+E845,J844+E845-F845,IF(AND(A845&gt;=$X$2,MOD(A845-$X$2,int)=0),$X$3,0)+IF(IF(AND(A845&gt;=$X$2,MOD(A845-$X$2,int)=0),$X$3,0)+IF(MOD(A845-$X$6,periods_per_year)=0,$X$5,0)+F845&lt;J844+E845,IF(MOD(A845-$X$6,periods_per_year)=0,$X$5,0),J844+E845-IF(AND(A845&gt;=$X$2,MOD(A845-$X$2,int)=0),$X$3,0)-F845))))</f>
        <v/>
      </c>
      <c r="H845" s="14"/>
      <c r="I845" s="13" t="str">
        <f t="shared" si="100"/>
        <v/>
      </c>
      <c r="J845" s="13" t="str">
        <f t="shared" si="101"/>
        <v/>
      </c>
      <c r="M845" s="17" t="str">
        <f>IF(S844="","",IF(OR(M844&gt;=nper,ROUND(S844,2)&lt;=0),"",M844+1))</f>
        <v/>
      </c>
      <c r="N845" s="18" t="str">
        <f>IF(M845="","",IF(OR(periods_per_year=26,periods_per_year=52),IF(periods_per_year=26,IF(M845=1,fpdate,N844+14),IF(periods_per_year=52,IF(M845=1,fpdate,N844+7),"n/a")),IF(periods_per_year=24,DATE(YEAR(fpdate),MONTH(fpdate)+(M845-1)/2+IF(AND(DAY(fpdate)&gt;=15,MOD(M845,2)=0),1,0),IF(MOD(M845,2)=0,IF(DAY(fpdate)&gt;=15,DAY(fpdate)-14,DAY(fpdate)+14),DAY(fpdate))),IF(DAY(DATE(YEAR(fpdate),MONTH(fpdate)+M845-1,DAY(fpdate)))&lt;&gt;DAY(fpdate),DATE(YEAR(fpdate),MONTH(fpdate)+M845,0),DATE(YEAR(fpdate),MONTH(fpdate)+M845-1,DAY(fpdate))))))</f>
        <v/>
      </c>
      <c r="O845" s="19" t="str">
        <f>IF(M845="","",IF(variable,IF(M845&lt;MortgageCalculator!$I$18*periods_per_year,start_rate,IF(MortgageCalculator!$I$22&gt;=0,MIN(MortgageCalculator!$I$19,start_rate+MortgageCalculator!$I$22*ROUNDUP((M845-MortgageCalculator!$I$18*periods_per_year)/MortgageCalculator!$I$21,0)),MAX(MortgageCalculator!$I$20,start_rate+MortgageCalculator!$I$22*ROUNDUP((M845-MortgageCalculator!$I$18*periods_per_year)/MortgageCalculator!$I$21,0)))),start_rate))</f>
        <v/>
      </c>
      <c r="P845" s="20" t="str">
        <f>IF(M845="","",ROUND((((1+O845/CP)^(CP/periods_per_year))-1)*S844,2))</f>
        <v/>
      </c>
      <c r="Q845" s="20" t="str">
        <f>IF(M845="","",IF(M845=nper,S844+P845,MIN(S844+P845,IF(O845=O844,Q844,ROUND(-PMT(((1+O845/CP)^(CP/periods_per_year))-1,nper-M845+1,S844),2)))))</f>
        <v/>
      </c>
      <c r="R845" s="20" t="str">
        <f t="shared" si="102"/>
        <v/>
      </c>
      <c r="S845" s="20" t="str">
        <f t="shared" si="103"/>
        <v/>
      </c>
    </row>
    <row r="846" spans="1:19" x14ac:dyDescent="0.2">
      <c r="A846" s="10" t="str">
        <f t="shared" si="96"/>
        <v/>
      </c>
      <c r="B846" s="11" t="str">
        <f t="shared" si="97"/>
        <v/>
      </c>
      <c r="C846" s="15" t="str">
        <f t="shared" si="98"/>
        <v/>
      </c>
      <c r="D846" s="12" t="str">
        <f>IF(A846="","",IF(variable,IF(OR(A846=1,A846&lt;$I$18*periods_per_year),start_rate,MIN($I$19,IF(MOD(A846-1,$I$21)=0,MAX($I$20,D845+$I$22),D845))),start_rate))</f>
        <v/>
      </c>
      <c r="E846" s="13" t="str">
        <f t="shared" si="99"/>
        <v/>
      </c>
      <c r="F846" s="13" t="str">
        <f>IF(A846="","",IF(A846=nper,J845+E846,MIN(J845+E846,IF(D846=D845,F845,IF($E$8="Acc Bi-Weekly",ROUND((-PMT(((1+D846/CP)^(CP/12))-1,(nper-A846+1)*12/26,J845))/2,2),IF($E$8="Acc Weekly",ROUND((-PMT(((1+D846/CP)^(CP/12))-1,(nper-A846+1)*12/52,J845))/4,2),ROUND(-PMT(((1+D846/CP)^(CP/periods_per_year))-1,nper-A846+1,J845),2)))))))</f>
        <v/>
      </c>
      <c r="G846" s="13" t="str">
        <f>IF(OR(A846="",A846&lt;$X$2),"",IF(J845&lt;=F846,0,IF(IF(AND(A846&gt;=$X$2,MOD(A846-$X$2,int)=0),$X$3,0)+F846&gt;=J845+E846,J845+E846-F846,IF(AND(A846&gt;=$X$2,MOD(A846-$X$2,int)=0),$X$3,0)+IF(IF(AND(A846&gt;=$X$2,MOD(A846-$X$2,int)=0),$X$3,0)+IF(MOD(A846-$X$6,periods_per_year)=0,$X$5,0)+F846&lt;J845+E846,IF(MOD(A846-$X$6,periods_per_year)=0,$X$5,0),J845+E846-IF(AND(A846&gt;=$X$2,MOD(A846-$X$2,int)=0),$X$3,0)-F846))))</f>
        <v/>
      </c>
      <c r="H846" s="14"/>
      <c r="I846" s="13" t="str">
        <f t="shared" si="100"/>
        <v/>
      </c>
      <c r="J846" s="13" t="str">
        <f t="shared" si="101"/>
        <v/>
      </c>
      <c r="M846" s="17" t="str">
        <f>IF(S845="","",IF(OR(M845&gt;=nper,ROUND(S845,2)&lt;=0),"",M845+1))</f>
        <v/>
      </c>
      <c r="N846" s="18" t="str">
        <f>IF(M846="","",IF(OR(periods_per_year=26,periods_per_year=52),IF(periods_per_year=26,IF(M846=1,fpdate,N845+14),IF(periods_per_year=52,IF(M846=1,fpdate,N845+7),"n/a")),IF(periods_per_year=24,DATE(YEAR(fpdate),MONTH(fpdate)+(M846-1)/2+IF(AND(DAY(fpdate)&gt;=15,MOD(M846,2)=0),1,0),IF(MOD(M846,2)=0,IF(DAY(fpdate)&gt;=15,DAY(fpdate)-14,DAY(fpdate)+14),DAY(fpdate))),IF(DAY(DATE(YEAR(fpdate),MONTH(fpdate)+M846-1,DAY(fpdate)))&lt;&gt;DAY(fpdate),DATE(YEAR(fpdate),MONTH(fpdate)+M846,0),DATE(YEAR(fpdate),MONTH(fpdate)+M846-1,DAY(fpdate))))))</f>
        <v/>
      </c>
      <c r="O846" s="19" t="str">
        <f>IF(M846="","",IF(variable,IF(M846&lt;MortgageCalculator!$I$18*periods_per_year,start_rate,IF(MortgageCalculator!$I$22&gt;=0,MIN(MortgageCalculator!$I$19,start_rate+MortgageCalculator!$I$22*ROUNDUP((M846-MortgageCalculator!$I$18*periods_per_year)/MortgageCalculator!$I$21,0)),MAX(MortgageCalculator!$I$20,start_rate+MortgageCalculator!$I$22*ROUNDUP((M846-MortgageCalculator!$I$18*periods_per_year)/MortgageCalculator!$I$21,0)))),start_rate))</f>
        <v/>
      </c>
      <c r="P846" s="20" t="str">
        <f>IF(M846="","",ROUND((((1+O846/CP)^(CP/periods_per_year))-1)*S845,2))</f>
        <v/>
      </c>
      <c r="Q846" s="20" t="str">
        <f>IF(M846="","",IF(M846=nper,S845+P846,MIN(S845+P846,IF(O846=O845,Q845,ROUND(-PMT(((1+O846/CP)^(CP/periods_per_year))-1,nper-M846+1,S845),2)))))</f>
        <v/>
      </c>
      <c r="R846" s="20" t="str">
        <f t="shared" si="102"/>
        <v/>
      </c>
      <c r="S846" s="20" t="str">
        <f t="shared" si="103"/>
        <v/>
      </c>
    </row>
    <row r="847" spans="1:19" x14ac:dyDescent="0.2">
      <c r="A847" s="10" t="str">
        <f t="shared" si="96"/>
        <v/>
      </c>
      <c r="B847" s="11" t="str">
        <f t="shared" si="97"/>
        <v/>
      </c>
      <c r="C847" s="15" t="str">
        <f t="shared" si="98"/>
        <v/>
      </c>
      <c r="D847" s="12" t="str">
        <f>IF(A847="","",IF(variable,IF(OR(A847=1,A847&lt;$I$18*periods_per_year),start_rate,MIN($I$19,IF(MOD(A847-1,$I$21)=0,MAX($I$20,D846+$I$22),D846))),start_rate))</f>
        <v/>
      </c>
      <c r="E847" s="13" t="str">
        <f t="shared" si="99"/>
        <v/>
      </c>
      <c r="F847" s="13" t="str">
        <f>IF(A847="","",IF(A847=nper,J846+E847,MIN(J846+E847,IF(D847=D846,F846,IF($E$8="Acc Bi-Weekly",ROUND((-PMT(((1+D847/CP)^(CP/12))-1,(nper-A847+1)*12/26,J846))/2,2),IF($E$8="Acc Weekly",ROUND((-PMT(((1+D847/CP)^(CP/12))-1,(nper-A847+1)*12/52,J846))/4,2),ROUND(-PMT(((1+D847/CP)^(CP/periods_per_year))-1,nper-A847+1,J846),2)))))))</f>
        <v/>
      </c>
      <c r="G847" s="13" t="str">
        <f>IF(OR(A847="",A847&lt;$X$2),"",IF(J846&lt;=F847,0,IF(IF(AND(A847&gt;=$X$2,MOD(A847-$X$2,int)=0),$X$3,0)+F847&gt;=J846+E847,J846+E847-F847,IF(AND(A847&gt;=$X$2,MOD(A847-$X$2,int)=0),$X$3,0)+IF(IF(AND(A847&gt;=$X$2,MOD(A847-$X$2,int)=0),$X$3,0)+IF(MOD(A847-$X$6,periods_per_year)=0,$X$5,0)+F847&lt;J846+E847,IF(MOD(A847-$X$6,periods_per_year)=0,$X$5,0),J846+E847-IF(AND(A847&gt;=$X$2,MOD(A847-$X$2,int)=0),$X$3,0)-F847))))</f>
        <v/>
      </c>
      <c r="H847" s="14"/>
      <c r="I847" s="13" t="str">
        <f t="shared" si="100"/>
        <v/>
      </c>
      <c r="J847" s="13" t="str">
        <f t="shared" si="101"/>
        <v/>
      </c>
      <c r="M847" s="17" t="str">
        <f>IF(S846="","",IF(OR(M846&gt;=nper,ROUND(S846,2)&lt;=0),"",M846+1))</f>
        <v/>
      </c>
      <c r="N847" s="18" t="str">
        <f>IF(M847="","",IF(OR(periods_per_year=26,periods_per_year=52),IF(periods_per_year=26,IF(M847=1,fpdate,N846+14),IF(periods_per_year=52,IF(M847=1,fpdate,N846+7),"n/a")),IF(periods_per_year=24,DATE(YEAR(fpdate),MONTH(fpdate)+(M847-1)/2+IF(AND(DAY(fpdate)&gt;=15,MOD(M847,2)=0),1,0),IF(MOD(M847,2)=0,IF(DAY(fpdate)&gt;=15,DAY(fpdate)-14,DAY(fpdate)+14),DAY(fpdate))),IF(DAY(DATE(YEAR(fpdate),MONTH(fpdate)+M847-1,DAY(fpdate)))&lt;&gt;DAY(fpdate),DATE(YEAR(fpdate),MONTH(fpdate)+M847,0),DATE(YEAR(fpdate),MONTH(fpdate)+M847-1,DAY(fpdate))))))</f>
        <v/>
      </c>
      <c r="O847" s="19" t="str">
        <f>IF(M847="","",IF(variable,IF(M847&lt;MortgageCalculator!$I$18*periods_per_year,start_rate,IF(MortgageCalculator!$I$22&gt;=0,MIN(MortgageCalculator!$I$19,start_rate+MortgageCalculator!$I$22*ROUNDUP((M847-MortgageCalculator!$I$18*periods_per_year)/MortgageCalculator!$I$21,0)),MAX(MortgageCalculator!$I$20,start_rate+MortgageCalculator!$I$22*ROUNDUP((M847-MortgageCalculator!$I$18*periods_per_year)/MortgageCalculator!$I$21,0)))),start_rate))</f>
        <v/>
      </c>
      <c r="P847" s="20" t="str">
        <f>IF(M847="","",ROUND((((1+O847/CP)^(CP/periods_per_year))-1)*S846,2))</f>
        <v/>
      </c>
      <c r="Q847" s="20" t="str">
        <f>IF(M847="","",IF(M847=nper,S846+P847,MIN(S846+P847,IF(O847=O846,Q846,ROUND(-PMT(((1+O847/CP)^(CP/periods_per_year))-1,nper-M847+1,S846),2)))))</f>
        <v/>
      </c>
      <c r="R847" s="20" t="str">
        <f t="shared" si="102"/>
        <v/>
      </c>
      <c r="S847" s="20" t="str">
        <f t="shared" si="103"/>
        <v/>
      </c>
    </row>
    <row r="848" spans="1:19" x14ac:dyDescent="0.2">
      <c r="A848" s="10" t="str">
        <f t="shared" si="96"/>
        <v/>
      </c>
      <c r="B848" s="11" t="str">
        <f t="shared" si="97"/>
        <v/>
      </c>
      <c r="C848" s="15" t="str">
        <f t="shared" si="98"/>
        <v/>
      </c>
      <c r="D848" s="12" t="str">
        <f>IF(A848="","",IF(variable,IF(OR(A848=1,A848&lt;$I$18*periods_per_year),start_rate,MIN($I$19,IF(MOD(A848-1,$I$21)=0,MAX($I$20,D847+$I$22),D847))),start_rate))</f>
        <v/>
      </c>
      <c r="E848" s="13" t="str">
        <f t="shared" si="99"/>
        <v/>
      </c>
      <c r="F848" s="13" t="str">
        <f>IF(A848="","",IF(A848=nper,J847+E848,MIN(J847+E848,IF(D848=D847,F847,IF($E$8="Acc Bi-Weekly",ROUND((-PMT(((1+D848/CP)^(CP/12))-1,(nper-A848+1)*12/26,J847))/2,2),IF($E$8="Acc Weekly",ROUND((-PMT(((1+D848/CP)^(CP/12))-1,(nper-A848+1)*12/52,J847))/4,2),ROUND(-PMT(((1+D848/CP)^(CP/periods_per_year))-1,nper-A848+1,J847),2)))))))</f>
        <v/>
      </c>
      <c r="G848" s="13" t="str">
        <f>IF(OR(A848="",A848&lt;$X$2),"",IF(J847&lt;=F848,0,IF(IF(AND(A848&gt;=$X$2,MOD(A848-$X$2,int)=0),$X$3,0)+F848&gt;=J847+E848,J847+E848-F848,IF(AND(A848&gt;=$X$2,MOD(A848-$X$2,int)=0),$X$3,0)+IF(IF(AND(A848&gt;=$X$2,MOD(A848-$X$2,int)=0),$X$3,0)+IF(MOD(A848-$X$6,periods_per_year)=0,$X$5,0)+F848&lt;J847+E848,IF(MOD(A848-$X$6,periods_per_year)=0,$X$5,0),J847+E848-IF(AND(A848&gt;=$X$2,MOD(A848-$X$2,int)=0),$X$3,0)-F848))))</f>
        <v/>
      </c>
      <c r="H848" s="14"/>
      <c r="I848" s="13" t="str">
        <f t="shared" si="100"/>
        <v/>
      </c>
      <c r="J848" s="13" t="str">
        <f t="shared" si="101"/>
        <v/>
      </c>
      <c r="M848" s="17" t="str">
        <f>IF(S847="","",IF(OR(M847&gt;=nper,ROUND(S847,2)&lt;=0),"",M847+1))</f>
        <v/>
      </c>
      <c r="N848" s="18" t="str">
        <f>IF(M848="","",IF(OR(periods_per_year=26,periods_per_year=52),IF(periods_per_year=26,IF(M848=1,fpdate,N847+14),IF(periods_per_year=52,IF(M848=1,fpdate,N847+7),"n/a")),IF(periods_per_year=24,DATE(YEAR(fpdate),MONTH(fpdate)+(M848-1)/2+IF(AND(DAY(fpdate)&gt;=15,MOD(M848,2)=0),1,0),IF(MOD(M848,2)=0,IF(DAY(fpdate)&gt;=15,DAY(fpdate)-14,DAY(fpdate)+14),DAY(fpdate))),IF(DAY(DATE(YEAR(fpdate),MONTH(fpdate)+M848-1,DAY(fpdate)))&lt;&gt;DAY(fpdate),DATE(YEAR(fpdate),MONTH(fpdate)+M848,0),DATE(YEAR(fpdate),MONTH(fpdate)+M848-1,DAY(fpdate))))))</f>
        <v/>
      </c>
      <c r="O848" s="19" t="str">
        <f>IF(M848="","",IF(variable,IF(M848&lt;MortgageCalculator!$I$18*periods_per_year,start_rate,IF(MortgageCalculator!$I$22&gt;=0,MIN(MortgageCalculator!$I$19,start_rate+MortgageCalculator!$I$22*ROUNDUP((M848-MortgageCalculator!$I$18*periods_per_year)/MortgageCalculator!$I$21,0)),MAX(MortgageCalculator!$I$20,start_rate+MortgageCalculator!$I$22*ROUNDUP((M848-MortgageCalculator!$I$18*periods_per_year)/MortgageCalculator!$I$21,0)))),start_rate))</f>
        <v/>
      </c>
      <c r="P848" s="20" t="str">
        <f>IF(M848="","",ROUND((((1+O848/CP)^(CP/periods_per_year))-1)*S847,2))</f>
        <v/>
      </c>
      <c r="Q848" s="20" t="str">
        <f>IF(M848="","",IF(M848=nper,S847+P848,MIN(S847+P848,IF(O848=O847,Q847,ROUND(-PMT(((1+O848/CP)^(CP/periods_per_year))-1,nper-M848+1,S847),2)))))</f>
        <v/>
      </c>
      <c r="R848" s="20" t="str">
        <f t="shared" si="102"/>
        <v/>
      </c>
      <c r="S848" s="20" t="str">
        <f t="shared" si="103"/>
        <v/>
      </c>
    </row>
    <row r="849" spans="1:19" x14ac:dyDescent="0.2">
      <c r="A849" s="10" t="str">
        <f t="shared" si="96"/>
        <v/>
      </c>
      <c r="B849" s="11" t="str">
        <f t="shared" si="97"/>
        <v/>
      </c>
      <c r="C849" s="15" t="str">
        <f t="shared" si="98"/>
        <v/>
      </c>
      <c r="D849" s="12" t="str">
        <f>IF(A849="","",IF(variable,IF(OR(A849=1,A849&lt;$I$18*periods_per_year),start_rate,MIN($I$19,IF(MOD(A849-1,$I$21)=0,MAX($I$20,D848+$I$22),D848))),start_rate))</f>
        <v/>
      </c>
      <c r="E849" s="13" t="str">
        <f t="shared" si="99"/>
        <v/>
      </c>
      <c r="F849" s="13" t="str">
        <f>IF(A849="","",IF(A849=nper,J848+E849,MIN(J848+E849,IF(D849=D848,F848,IF($E$8="Acc Bi-Weekly",ROUND((-PMT(((1+D849/CP)^(CP/12))-1,(nper-A849+1)*12/26,J848))/2,2),IF($E$8="Acc Weekly",ROUND((-PMT(((1+D849/CP)^(CP/12))-1,(nper-A849+1)*12/52,J848))/4,2),ROUND(-PMT(((1+D849/CP)^(CP/periods_per_year))-1,nper-A849+1,J848),2)))))))</f>
        <v/>
      </c>
      <c r="G849" s="13" t="str">
        <f>IF(OR(A849="",A849&lt;$X$2),"",IF(J848&lt;=F849,0,IF(IF(AND(A849&gt;=$X$2,MOD(A849-$X$2,int)=0),$X$3,0)+F849&gt;=J848+E849,J848+E849-F849,IF(AND(A849&gt;=$X$2,MOD(A849-$X$2,int)=0),$X$3,0)+IF(IF(AND(A849&gt;=$X$2,MOD(A849-$X$2,int)=0),$X$3,0)+IF(MOD(A849-$X$6,periods_per_year)=0,$X$5,0)+F849&lt;J848+E849,IF(MOD(A849-$X$6,periods_per_year)=0,$X$5,0),J848+E849-IF(AND(A849&gt;=$X$2,MOD(A849-$X$2,int)=0),$X$3,0)-F849))))</f>
        <v/>
      </c>
      <c r="H849" s="14"/>
      <c r="I849" s="13" t="str">
        <f t="shared" si="100"/>
        <v/>
      </c>
      <c r="J849" s="13" t="str">
        <f t="shared" si="101"/>
        <v/>
      </c>
      <c r="M849" s="17" t="str">
        <f>IF(S848="","",IF(OR(M848&gt;=nper,ROUND(S848,2)&lt;=0),"",M848+1))</f>
        <v/>
      </c>
      <c r="N849" s="18" t="str">
        <f>IF(M849="","",IF(OR(periods_per_year=26,periods_per_year=52),IF(periods_per_year=26,IF(M849=1,fpdate,N848+14),IF(periods_per_year=52,IF(M849=1,fpdate,N848+7),"n/a")),IF(periods_per_year=24,DATE(YEAR(fpdate),MONTH(fpdate)+(M849-1)/2+IF(AND(DAY(fpdate)&gt;=15,MOD(M849,2)=0),1,0),IF(MOD(M849,2)=0,IF(DAY(fpdate)&gt;=15,DAY(fpdate)-14,DAY(fpdate)+14),DAY(fpdate))),IF(DAY(DATE(YEAR(fpdate),MONTH(fpdate)+M849-1,DAY(fpdate)))&lt;&gt;DAY(fpdate),DATE(YEAR(fpdate),MONTH(fpdate)+M849,0),DATE(YEAR(fpdate),MONTH(fpdate)+M849-1,DAY(fpdate))))))</f>
        <v/>
      </c>
      <c r="O849" s="19" t="str">
        <f>IF(M849="","",IF(variable,IF(M849&lt;MortgageCalculator!$I$18*periods_per_year,start_rate,IF(MortgageCalculator!$I$22&gt;=0,MIN(MortgageCalculator!$I$19,start_rate+MortgageCalculator!$I$22*ROUNDUP((M849-MortgageCalculator!$I$18*periods_per_year)/MortgageCalculator!$I$21,0)),MAX(MortgageCalculator!$I$20,start_rate+MortgageCalculator!$I$22*ROUNDUP((M849-MortgageCalculator!$I$18*periods_per_year)/MortgageCalculator!$I$21,0)))),start_rate))</f>
        <v/>
      </c>
      <c r="P849" s="20" t="str">
        <f>IF(M849="","",ROUND((((1+O849/CP)^(CP/periods_per_year))-1)*S848,2))</f>
        <v/>
      </c>
      <c r="Q849" s="20" t="str">
        <f>IF(M849="","",IF(M849=nper,S848+P849,MIN(S848+P849,IF(O849=O848,Q848,ROUND(-PMT(((1+O849/CP)^(CP/periods_per_year))-1,nper-M849+1,S848),2)))))</f>
        <v/>
      </c>
      <c r="R849" s="20" t="str">
        <f t="shared" si="102"/>
        <v/>
      </c>
      <c r="S849" s="20" t="str">
        <f t="shared" si="103"/>
        <v/>
      </c>
    </row>
    <row r="850" spans="1:19" x14ac:dyDescent="0.2">
      <c r="A850" s="10" t="str">
        <f t="shared" si="96"/>
        <v/>
      </c>
      <c r="B850" s="11" t="str">
        <f t="shared" si="97"/>
        <v/>
      </c>
      <c r="C850" s="15" t="str">
        <f t="shared" si="98"/>
        <v/>
      </c>
      <c r="D850" s="12" t="str">
        <f>IF(A850="","",IF(variable,IF(OR(A850=1,A850&lt;$I$18*periods_per_year),start_rate,MIN($I$19,IF(MOD(A850-1,$I$21)=0,MAX($I$20,D849+$I$22),D849))),start_rate))</f>
        <v/>
      </c>
      <c r="E850" s="13" t="str">
        <f t="shared" si="99"/>
        <v/>
      </c>
      <c r="F850" s="13" t="str">
        <f>IF(A850="","",IF(A850=nper,J849+E850,MIN(J849+E850,IF(D850=D849,F849,IF($E$8="Acc Bi-Weekly",ROUND((-PMT(((1+D850/CP)^(CP/12))-1,(nper-A850+1)*12/26,J849))/2,2),IF($E$8="Acc Weekly",ROUND((-PMT(((1+D850/CP)^(CP/12))-1,(nper-A850+1)*12/52,J849))/4,2),ROUND(-PMT(((1+D850/CP)^(CP/periods_per_year))-1,nper-A850+1,J849),2)))))))</f>
        <v/>
      </c>
      <c r="G850" s="13" t="str">
        <f>IF(OR(A850="",A850&lt;$X$2),"",IF(J849&lt;=F850,0,IF(IF(AND(A850&gt;=$X$2,MOD(A850-$X$2,int)=0),$X$3,0)+F850&gt;=J849+E850,J849+E850-F850,IF(AND(A850&gt;=$X$2,MOD(A850-$X$2,int)=0),$X$3,0)+IF(IF(AND(A850&gt;=$X$2,MOD(A850-$X$2,int)=0),$X$3,0)+IF(MOD(A850-$X$6,periods_per_year)=0,$X$5,0)+F850&lt;J849+E850,IF(MOD(A850-$X$6,periods_per_year)=0,$X$5,0),J849+E850-IF(AND(A850&gt;=$X$2,MOD(A850-$X$2,int)=0),$X$3,0)-F850))))</f>
        <v/>
      </c>
      <c r="H850" s="14"/>
      <c r="I850" s="13" t="str">
        <f t="shared" si="100"/>
        <v/>
      </c>
      <c r="J850" s="13" t="str">
        <f t="shared" si="101"/>
        <v/>
      </c>
      <c r="M850" s="17" t="str">
        <f>IF(S849="","",IF(OR(M849&gt;=nper,ROUND(S849,2)&lt;=0),"",M849+1))</f>
        <v/>
      </c>
      <c r="N850" s="18" t="str">
        <f>IF(M850="","",IF(OR(periods_per_year=26,periods_per_year=52),IF(periods_per_year=26,IF(M850=1,fpdate,N849+14),IF(periods_per_year=52,IF(M850=1,fpdate,N849+7),"n/a")),IF(periods_per_year=24,DATE(YEAR(fpdate),MONTH(fpdate)+(M850-1)/2+IF(AND(DAY(fpdate)&gt;=15,MOD(M850,2)=0),1,0),IF(MOD(M850,2)=0,IF(DAY(fpdate)&gt;=15,DAY(fpdate)-14,DAY(fpdate)+14),DAY(fpdate))),IF(DAY(DATE(YEAR(fpdate),MONTH(fpdate)+M850-1,DAY(fpdate)))&lt;&gt;DAY(fpdate),DATE(YEAR(fpdate),MONTH(fpdate)+M850,0),DATE(YEAR(fpdate),MONTH(fpdate)+M850-1,DAY(fpdate))))))</f>
        <v/>
      </c>
      <c r="O850" s="19" t="str">
        <f>IF(M850="","",IF(variable,IF(M850&lt;MortgageCalculator!$I$18*periods_per_year,start_rate,IF(MortgageCalculator!$I$22&gt;=0,MIN(MortgageCalculator!$I$19,start_rate+MortgageCalculator!$I$22*ROUNDUP((M850-MortgageCalculator!$I$18*periods_per_year)/MortgageCalculator!$I$21,0)),MAX(MortgageCalculator!$I$20,start_rate+MortgageCalculator!$I$22*ROUNDUP((M850-MortgageCalculator!$I$18*periods_per_year)/MortgageCalculator!$I$21,0)))),start_rate))</f>
        <v/>
      </c>
      <c r="P850" s="20" t="str">
        <f>IF(M850="","",ROUND((((1+O850/CP)^(CP/periods_per_year))-1)*S849,2))</f>
        <v/>
      </c>
      <c r="Q850" s="20" t="str">
        <f>IF(M850="","",IF(M850=nper,S849+P850,MIN(S849+P850,IF(O850=O849,Q849,ROUND(-PMT(((1+O850/CP)^(CP/periods_per_year))-1,nper-M850+1,S849),2)))))</f>
        <v/>
      </c>
      <c r="R850" s="20" t="str">
        <f t="shared" si="102"/>
        <v/>
      </c>
      <c r="S850" s="20" t="str">
        <f t="shared" si="103"/>
        <v/>
      </c>
    </row>
    <row r="851" spans="1:19" x14ac:dyDescent="0.2">
      <c r="A851" s="10" t="str">
        <f t="shared" si="96"/>
        <v/>
      </c>
      <c r="B851" s="11" t="str">
        <f t="shared" si="97"/>
        <v/>
      </c>
      <c r="C851" s="15" t="str">
        <f t="shared" si="98"/>
        <v/>
      </c>
      <c r="D851" s="12" t="str">
        <f>IF(A851="","",IF(variable,IF(OR(A851=1,A851&lt;$I$18*periods_per_year),start_rate,MIN($I$19,IF(MOD(A851-1,$I$21)=0,MAX($I$20,D850+$I$22),D850))),start_rate))</f>
        <v/>
      </c>
      <c r="E851" s="13" t="str">
        <f t="shared" si="99"/>
        <v/>
      </c>
      <c r="F851" s="13" t="str">
        <f>IF(A851="","",IF(A851=nper,J850+E851,MIN(J850+E851,IF(D851=D850,F850,IF($E$8="Acc Bi-Weekly",ROUND((-PMT(((1+D851/CP)^(CP/12))-1,(nper-A851+1)*12/26,J850))/2,2),IF($E$8="Acc Weekly",ROUND((-PMT(((1+D851/CP)^(CP/12))-1,(nper-A851+1)*12/52,J850))/4,2),ROUND(-PMT(((1+D851/CP)^(CP/periods_per_year))-1,nper-A851+1,J850),2)))))))</f>
        <v/>
      </c>
      <c r="G851" s="13" t="str">
        <f>IF(OR(A851="",A851&lt;$X$2),"",IF(J850&lt;=F851,0,IF(IF(AND(A851&gt;=$X$2,MOD(A851-$X$2,int)=0),$X$3,0)+F851&gt;=J850+E851,J850+E851-F851,IF(AND(A851&gt;=$X$2,MOD(A851-$X$2,int)=0),$X$3,0)+IF(IF(AND(A851&gt;=$X$2,MOD(A851-$X$2,int)=0),$X$3,0)+IF(MOD(A851-$X$6,periods_per_year)=0,$X$5,0)+F851&lt;J850+E851,IF(MOD(A851-$X$6,periods_per_year)=0,$X$5,0),J850+E851-IF(AND(A851&gt;=$X$2,MOD(A851-$X$2,int)=0),$X$3,0)-F851))))</f>
        <v/>
      </c>
      <c r="H851" s="14"/>
      <c r="I851" s="13" t="str">
        <f t="shared" si="100"/>
        <v/>
      </c>
      <c r="J851" s="13" t="str">
        <f t="shared" si="101"/>
        <v/>
      </c>
      <c r="M851" s="17" t="str">
        <f>IF(S850="","",IF(OR(M850&gt;=nper,ROUND(S850,2)&lt;=0),"",M850+1))</f>
        <v/>
      </c>
      <c r="N851" s="18" t="str">
        <f>IF(M851="","",IF(OR(periods_per_year=26,periods_per_year=52),IF(periods_per_year=26,IF(M851=1,fpdate,N850+14),IF(periods_per_year=52,IF(M851=1,fpdate,N850+7),"n/a")),IF(periods_per_year=24,DATE(YEAR(fpdate),MONTH(fpdate)+(M851-1)/2+IF(AND(DAY(fpdate)&gt;=15,MOD(M851,2)=0),1,0),IF(MOD(M851,2)=0,IF(DAY(fpdate)&gt;=15,DAY(fpdate)-14,DAY(fpdate)+14),DAY(fpdate))),IF(DAY(DATE(YEAR(fpdate),MONTH(fpdate)+M851-1,DAY(fpdate)))&lt;&gt;DAY(fpdate),DATE(YEAR(fpdate),MONTH(fpdate)+M851,0),DATE(YEAR(fpdate),MONTH(fpdate)+M851-1,DAY(fpdate))))))</f>
        <v/>
      </c>
      <c r="O851" s="19" t="str">
        <f>IF(M851="","",IF(variable,IF(M851&lt;MortgageCalculator!$I$18*periods_per_year,start_rate,IF(MortgageCalculator!$I$22&gt;=0,MIN(MortgageCalculator!$I$19,start_rate+MortgageCalculator!$I$22*ROUNDUP((M851-MortgageCalculator!$I$18*periods_per_year)/MortgageCalculator!$I$21,0)),MAX(MortgageCalculator!$I$20,start_rate+MortgageCalculator!$I$22*ROUNDUP((M851-MortgageCalculator!$I$18*periods_per_year)/MortgageCalculator!$I$21,0)))),start_rate))</f>
        <v/>
      </c>
      <c r="P851" s="20" t="str">
        <f>IF(M851="","",ROUND((((1+O851/CP)^(CP/periods_per_year))-1)*S850,2))</f>
        <v/>
      </c>
      <c r="Q851" s="20" t="str">
        <f>IF(M851="","",IF(M851=nper,S850+P851,MIN(S850+P851,IF(O851=O850,Q850,ROUND(-PMT(((1+O851/CP)^(CP/periods_per_year))-1,nper-M851+1,S850),2)))))</f>
        <v/>
      </c>
      <c r="R851" s="20" t="str">
        <f t="shared" si="102"/>
        <v/>
      </c>
      <c r="S851" s="20" t="str">
        <f t="shared" si="103"/>
        <v/>
      </c>
    </row>
    <row r="852" spans="1:19" x14ac:dyDescent="0.2">
      <c r="A852" s="10" t="str">
        <f t="shared" si="96"/>
        <v/>
      </c>
      <c r="B852" s="11" t="str">
        <f t="shared" si="97"/>
        <v/>
      </c>
      <c r="C852" s="15" t="str">
        <f t="shared" si="98"/>
        <v/>
      </c>
      <c r="D852" s="12" t="str">
        <f>IF(A852="","",IF(variable,IF(OR(A852=1,A852&lt;$I$18*periods_per_year),start_rate,MIN($I$19,IF(MOD(A852-1,$I$21)=0,MAX($I$20,D851+$I$22),D851))),start_rate))</f>
        <v/>
      </c>
      <c r="E852" s="13" t="str">
        <f t="shared" si="99"/>
        <v/>
      </c>
      <c r="F852" s="13" t="str">
        <f>IF(A852="","",IF(A852=nper,J851+E852,MIN(J851+E852,IF(D852=D851,F851,IF($E$8="Acc Bi-Weekly",ROUND((-PMT(((1+D852/CP)^(CP/12))-1,(nper-A852+1)*12/26,J851))/2,2),IF($E$8="Acc Weekly",ROUND((-PMT(((1+D852/CP)^(CP/12))-1,(nper-A852+1)*12/52,J851))/4,2),ROUND(-PMT(((1+D852/CP)^(CP/periods_per_year))-1,nper-A852+1,J851),2)))))))</f>
        <v/>
      </c>
      <c r="G852" s="13" t="str">
        <f>IF(OR(A852="",A852&lt;$X$2),"",IF(J851&lt;=F852,0,IF(IF(AND(A852&gt;=$X$2,MOD(A852-$X$2,int)=0),$X$3,0)+F852&gt;=J851+E852,J851+E852-F852,IF(AND(A852&gt;=$X$2,MOD(A852-$X$2,int)=0),$X$3,0)+IF(IF(AND(A852&gt;=$X$2,MOD(A852-$X$2,int)=0),$X$3,0)+IF(MOD(A852-$X$6,periods_per_year)=0,$X$5,0)+F852&lt;J851+E852,IF(MOD(A852-$X$6,periods_per_year)=0,$X$5,0),J851+E852-IF(AND(A852&gt;=$X$2,MOD(A852-$X$2,int)=0),$X$3,0)-F852))))</f>
        <v/>
      </c>
      <c r="H852" s="14"/>
      <c r="I852" s="13" t="str">
        <f t="shared" si="100"/>
        <v/>
      </c>
      <c r="J852" s="13" t="str">
        <f t="shared" si="101"/>
        <v/>
      </c>
      <c r="M852" s="17" t="str">
        <f>IF(S851="","",IF(OR(M851&gt;=nper,ROUND(S851,2)&lt;=0),"",M851+1))</f>
        <v/>
      </c>
      <c r="N852" s="18" t="str">
        <f>IF(M852="","",IF(OR(periods_per_year=26,periods_per_year=52),IF(periods_per_year=26,IF(M852=1,fpdate,N851+14),IF(periods_per_year=52,IF(M852=1,fpdate,N851+7),"n/a")),IF(periods_per_year=24,DATE(YEAR(fpdate),MONTH(fpdate)+(M852-1)/2+IF(AND(DAY(fpdate)&gt;=15,MOD(M852,2)=0),1,0),IF(MOD(M852,2)=0,IF(DAY(fpdate)&gt;=15,DAY(fpdate)-14,DAY(fpdate)+14),DAY(fpdate))),IF(DAY(DATE(YEAR(fpdate),MONTH(fpdate)+M852-1,DAY(fpdate)))&lt;&gt;DAY(fpdate),DATE(YEAR(fpdate),MONTH(fpdate)+M852,0),DATE(YEAR(fpdate),MONTH(fpdate)+M852-1,DAY(fpdate))))))</f>
        <v/>
      </c>
      <c r="O852" s="19" t="str">
        <f>IF(M852="","",IF(variable,IF(M852&lt;MortgageCalculator!$I$18*periods_per_year,start_rate,IF(MortgageCalculator!$I$22&gt;=0,MIN(MortgageCalculator!$I$19,start_rate+MortgageCalculator!$I$22*ROUNDUP((M852-MortgageCalculator!$I$18*periods_per_year)/MortgageCalculator!$I$21,0)),MAX(MortgageCalculator!$I$20,start_rate+MortgageCalculator!$I$22*ROUNDUP((M852-MortgageCalculator!$I$18*periods_per_year)/MortgageCalculator!$I$21,0)))),start_rate))</f>
        <v/>
      </c>
      <c r="P852" s="20" t="str">
        <f>IF(M852="","",ROUND((((1+O852/CP)^(CP/periods_per_year))-1)*S851,2))</f>
        <v/>
      </c>
      <c r="Q852" s="20" t="str">
        <f>IF(M852="","",IF(M852=nper,S851+P852,MIN(S851+P852,IF(O852=O851,Q851,ROUND(-PMT(((1+O852/CP)^(CP/periods_per_year))-1,nper-M852+1,S851),2)))))</f>
        <v/>
      </c>
      <c r="R852" s="20" t="str">
        <f t="shared" si="102"/>
        <v/>
      </c>
      <c r="S852" s="20" t="str">
        <f t="shared" si="103"/>
        <v/>
      </c>
    </row>
    <row r="853" spans="1:19" x14ac:dyDescent="0.2">
      <c r="A853" s="10" t="str">
        <f t="shared" si="96"/>
        <v/>
      </c>
      <c r="B853" s="11" t="str">
        <f t="shared" si="97"/>
        <v/>
      </c>
      <c r="C853" s="15" t="str">
        <f t="shared" si="98"/>
        <v/>
      </c>
      <c r="D853" s="12" t="str">
        <f>IF(A853="","",IF(variable,IF(OR(A853=1,A853&lt;$I$18*periods_per_year),start_rate,MIN($I$19,IF(MOD(A853-1,$I$21)=0,MAX($I$20,D852+$I$22),D852))),start_rate))</f>
        <v/>
      </c>
      <c r="E853" s="13" t="str">
        <f t="shared" si="99"/>
        <v/>
      </c>
      <c r="F853" s="13" t="str">
        <f>IF(A853="","",IF(A853=nper,J852+E853,MIN(J852+E853,IF(D853=D852,F852,IF($E$8="Acc Bi-Weekly",ROUND((-PMT(((1+D853/CP)^(CP/12))-1,(nper-A853+1)*12/26,J852))/2,2),IF($E$8="Acc Weekly",ROUND((-PMT(((1+D853/CP)^(CP/12))-1,(nper-A853+1)*12/52,J852))/4,2),ROUND(-PMT(((1+D853/CP)^(CP/periods_per_year))-1,nper-A853+1,J852),2)))))))</f>
        <v/>
      </c>
      <c r="G853" s="13" t="str">
        <f>IF(OR(A853="",A853&lt;$X$2),"",IF(J852&lt;=F853,0,IF(IF(AND(A853&gt;=$X$2,MOD(A853-$X$2,int)=0),$X$3,0)+F853&gt;=J852+E853,J852+E853-F853,IF(AND(A853&gt;=$X$2,MOD(A853-$X$2,int)=0),$X$3,0)+IF(IF(AND(A853&gt;=$X$2,MOD(A853-$X$2,int)=0),$X$3,0)+IF(MOD(A853-$X$6,periods_per_year)=0,$X$5,0)+F853&lt;J852+E853,IF(MOD(A853-$X$6,periods_per_year)=0,$X$5,0),J852+E853-IF(AND(A853&gt;=$X$2,MOD(A853-$X$2,int)=0),$X$3,0)-F853))))</f>
        <v/>
      </c>
      <c r="H853" s="14"/>
      <c r="I853" s="13" t="str">
        <f t="shared" si="100"/>
        <v/>
      </c>
      <c r="J853" s="13" t="str">
        <f t="shared" si="101"/>
        <v/>
      </c>
      <c r="M853" s="17" t="str">
        <f>IF(S852="","",IF(OR(M852&gt;=nper,ROUND(S852,2)&lt;=0),"",M852+1))</f>
        <v/>
      </c>
      <c r="N853" s="18" t="str">
        <f>IF(M853="","",IF(OR(periods_per_year=26,periods_per_year=52),IF(periods_per_year=26,IF(M853=1,fpdate,N852+14),IF(periods_per_year=52,IF(M853=1,fpdate,N852+7),"n/a")),IF(periods_per_year=24,DATE(YEAR(fpdate),MONTH(fpdate)+(M853-1)/2+IF(AND(DAY(fpdate)&gt;=15,MOD(M853,2)=0),1,0),IF(MOD(M853,2)=0,IF(DAY(fpdate)&gt;=15,DAY(fpdate)-14,DAY(fpdate)+14),DAY(fpdate))),IF(DAY(DATE(YEAR(fpdate),MONTH(fpdate)+M853-1,DAY(fpdate)))&lt;&gt;DAY(fpdate),DATE(YEAR(fpdate),MONTH(fpdate)+M853,0),DATE(YEAR(fpdate),MONTH(fpdate)+M853-1,DAY(fpdate))))))</f>
        <v/>
      </c>
      <c r="O853" s="19" t="str">
        <f>IF(M853="","",IF(variable,IF(M853&lt;MortgageCalculator!$I$18*periods_per_year,start_rate,IF(MortgageCalculator!$I$22&gt;=0,MIN(MortgageCalculator!$I$19,start_rate+MortgageCalculator!$I$22*ROUNDUP((M853-MortgageCalculator!$I$18*periods_per_year)/MortgageCalculator!$I$21,0)),MAX(MortgageCalculator!$I$20,start_rate+MortgageCalculator!$I$22*ROUNDUP((M853-MortgageCalculator!$I$18*periods_per_year)/MortgageCalculator!$I$21,0)))),start_rate))</f>
        <v/>
      </c>
      <c r="P853" s="20" t="str">
        <f>IF(M853="","",ROUND((((1+O853/CP)^(CP/periods_per_year))-1)*S852,2))</f>
        <v/>
      </c>
      <c r="Q853" s="20" t="str">
        <f>IF(M853="","",IF(M853=nper,S852+P853,MIN(S852+P853,IF(O853=O852,Q852,ROUND(-PMT(((1+O853/CP)^(CP/periods_per_year))-1,nper-M853+1,S852),2)))))</f>
        <v/>
      </c>
      <c r="R853" s="20" t="str">
        <f t="shared" si="102"/>
        <v/>
      </c>
      <c r="S853" s="20" t="str">
        <f t="shared" si="103"/>
        <v/>
      </c>
    </row>
    <row r="854" spans="1:19" x14ac:dyDescent="0.2">
      <c r="A854" s="10" t="str">
        <f t="shared" si="96"/>
        <v/>
      </c>
      <c r="B854" s="11" t="str">
        <f t="shared" si="97"/>
        <v/>
      </c>
      <c r="C854" s="15" t="str">
        <f t="shared" si="98"/>
        <v/>
      </c>
      <c r="D854" s="12" t="str">
        <f>IF(A854="","",IF(variable,IF(OR(A854=1,A854&lt;$I$18*periods_per_year),start_rate,MIN($I$19,IF(MOD(A854-1,$I$21)=0,MAX($I$20,D853+$I$22),D853))),start_rate))</f>
        <v/>
      </c>
      <c r="E854" s="13" t="str">
        <f t="shared" si="99"/>
        <v/>
      </c>
      <c r="F854" s="13" t="str">
        <f>IF(A854="","",IF(A854=nper,J853+E854,MIN(J853+E854,IF(D854=D853,F853,IF($E$8="Acc Bi-Weekly",ROUND((-PMT(((1+D854/CP)^(CP/12))-1,(nper-A854+1)*12/26,J853))/2,2),IF($E$8="Acc Weekly",ROUND((-PMT(((1+D854/CP)^(CP/12))-1,(nper-A854+1)*12/52,J853))/4,2),ROUND(-PMT(((1+D854/CP)^(CP/periods_per_year))-1,nper-A854+1,J853),2)))))))</f>
        <v/>
      </c>
      <c r="G854" s="13" t="str">
        <f>IF(OR(A854="",A854&lt;$X$2),"",IF(J853&lt;=F854,0,IF(IF(AND(A854&gt;=$X$2,MOD(A854-$X$2,int)=0),$X$3,0)+F854&gt;=J853+E854,J853+E854-F854,IF(AND(A854&gt;=$X$2,MOD(A854-$X$2,int)=0),$X$3,0)+IF(IF(AND(A854&gt;=$X$2,MOD(A854-$X$2,int)=0),$X$3,0)+IF(MOD(A854-$X$6,periods_per_year)=0,$X$5,0)+F854&lt;J853+E854,IF(MOD(A854-$X$6,periods_per_year)=0,$X$5,0),J853+E854-IF(AND(A854&gt;=$X$2,MOD(A854-$X$2,int)=0),$X$3,0)-F854))))</f>
        <v/>
      </c>
      <c r="H854" s="14"/>
      <c r="I854" s="13" t="str">
        <f t="shared" si="100"/>
        <v/>
      </c>
      <c r="J854" s="13" t="str">
        <f t="shared" si="101"/>
        <v/>
      </c>
      <c r="M854" s="17" t="str">
        <f>IF(S853="","",IF(OR(M853&gt;=nper,ROUND(S853,2)&lt;=0),"",M853+1))</f>
        <v/>
      </c>
      <c r="N854" s="18" t="str">
        <f>IF(M854="","",IF(OR(periods_per_year=26,periods_per_year=52),IF(periods_per_year=26,IF(M854=1,fpdate,N853+14),IF(periods_per_year=52,IF(M854=1,fpdate,N853+7),"n/a")),IF(periods_per_year=24,DATE(YEAR(fpdate),MONTH(fpdate)+(M854-1)/2+IF(AND(DAY(fpdate)&gt;=15,MOD(M854,2)=0),1,0),IF(MOD(M854,2)=0,IF(DAY(fpdate)&gt;=15,DAY(fpdate)-14,DAY(fpdate)+14),DAY(fpdate))),IF(DAY(DATE(YEAR(fpdate),MONTH(fpdate)+M854-1,DAY(fpdate)))&lt;&gt;DAY(fpdate),DATE(YEAR(fpdate),MONTH(fpdate)+M854,0),DATE(YEAR(fpdate),MONTH(fpdate)+M854-1,DAY(fpdate))))))</f>
        <v/>
      </c>
      <c r="O854" s="19" t="str">
        <f>IF(M854="","",IF(variable,IF(M854&lt;MortgageCalculator!$I$18*periods_per_year,start_rate,IF(MortgageCalculator!$I$22&gt;=0,MIN(MortgageCalculator!$I$19,start_rate+MortgageCalculator!$I$22*ROUNDUP((M854-MortgageCalculator!$I$18*periods_per_year)/MortgageCalculator!$I$21,0)),MAX(MortgageCalculator!$I$20,start_rate+MortgageCalculator!$I$22*ROUNDUP((M854-MortgageCalculator!$I$18*periods_per_year)/MortgageCalculator!$I$21,0)))),start_rate))</f>
        <v/>
      </c>
      <c r="P854" s="20" t="str">
        <f>IF(M854="","",ROUND((((1+O854/CP)^(CP/periods_per_year))-1)*S853,2))</f>
        <v/>
      </c>
      <c r="Q854" s="20" t="str">
        <f>IF(M854="","",IF(M854=nper,S853+P854,MIN(S853+P854,IF(O854=O853,Q853,ROUND(-PMT(((1+O854/CP)^(CP/periods_per_year))-1,nper-M854+1,S853),2)))))</f>
        <v/>
      </c>
      <c r="R854" s="20" t="str">
        <f t="shared" si="102"/>
        <v/>
      </c>
      <c r="S854" s="20" t="str">
        <f t="shared" si="103"/>
        <v/>
      </c>
    </row>
    <row r="855" spans="1:19" x14ac:dyDescent="0.2">
      <c r="A855" s="10" t="str">
        <f t="shared" si="96"/>
        <v/>
      </c>
      <c r="B855" s="11" t="str">
        <f t="shared" si="97"/>
        <v/>
      </c>
      <c r="C855" s="15" t="str">
        <f t="shared" si="98"/>
        <v/>
      </c>
      <c r="D855" s="12" t="str">
        <f>IF(A855="","",IF(variable,IF(OR(A855=1,A855&lt;$I$18*periods_per_year),start_rate,MIN($I$19,IF(MOD(A855-1,$I$21)=0,MAX($I$20,D854+$I$22),D854))),start_rate))</f>
        <v/>
      </c>
      <c r="E855" s="13" t="str">
        <f t="shared" si="99"/>
        <v/>
      </c>
      <c r="F855" s="13" t="str">
        <f>IF(A855="","",IF(A855=nper,J854+E855,MIN(J854+E855,IF(D855=D854,F854,IF($E$8="Acc Bi-Weekly",ROUND((-PMT(((1+D855/CP)^(CP/12))-1,(nper-A855+1)*12/26,J854))/2,2),IF($E$8="Acc Weekly",ROUND((-PMT(((1+D855/CP)^(CP/12))-1,(nper-A855+1)*12/52,J854))/4,2),ROUND(-PMT(((1+D855/CP)^(CP/periods_per_year))-1,nper-A855+1,J854),2)))))))</f>
        <v/>
      </c>
      <c r="G855" s="13" t="str">
        <f>IF(OR(A855="",A855&lt;$X$2),"",IF(J854&lt;=F855,0,IF(IF(AND(A855&gt;=$X$2,MOD(A855-$X$2,int)=0),$X$3,0)+F855&gt;=J854+E855,J854+E855-F855,IF(AND(A855&gt;=$X$2,MOD(A855-$X$2,int)=0),$X$3,0)+IF(IF(AND(A855&gt;=$X$2,MOD(A855-$X$2,int)=0),$X$3,0)+IF(MOD(A855-$X$6,periods_per_year)=0,$X$5,0)+F855&lt;J854+E855,IF(MOD(A855-$X$6,periods_per_year)=0,$X$5,0),J854+E855-IF(AND(A855&gt;=$X$2,MOD(A855-$X$2,int)=0),$X$3,0)-F855))))</f>
        <v/>
      </c>
      <c r="H855" s="14"/>
      <c r="I855" s="13" t="str">
        <f t="shared" si="100"/>
        <v/>
      </c>
      <c r="J855" s="13" t="str">
        <f t="shared" si="101"/>
        <v/>
      </c>
      <c r="M855" s="17" t="str">
        <f>IF(S854="","",IF(OR(M854&gt;=nper,ROUND(S854,2)&lt;=0),"",M854+1))</f>
        <v/>
      </c>
      <c r="N855" s="18" t="str">
        <f>IF(M855="","",IF(OR(periods_per_year=26,periods_per_year=52),IF(periods_per_year=26,IF(M855=1,fpdate,N854+14),IF(periods_per_year=52,IF(M855=1,fpdate,N854+7),"n/a")),IF(periods_per_year=24,DATE(YEAR(fpdate),MONTH(fpdate)+(M855-1)/2+IF(AND(DAY(fpdate)&gt;=15,MOD(M855,2)=0),1,0),IF(MOD(M855,2)=0,IF(DAY(fpdate)&gt;=15,DAY(fpdate)-14,DAY(fpdate)+14),DAY(fpdate))),IF(DAY(DATE(YEAR(fpdate),MONTH(fpdate)+M855-1,DAY(fpdate)))&lt;&gt;DAY(fpdate),DATE(YEAR(fpdate),MONTH(fpdate)+M855,0),DATE(YEAR(fpdate),MONTH(fpdate)+M855-1,DAY(fpdate))))))</f>
        <v/>
      </c>
      <c r="O855" s="19" t="str">
        <f>IF(M855="","",IF(variable,IF(M855&lt;MortgageCalculator!$I$18*periods_per_year,start_rate,IF(MortgageCalculator!$I$22&gt;=0,MIN(MortgageCalculator!$I$19,start_rate+MortgageCalculator!$I$22*ROUNDUP((M855-MortgageCalculator!$I$18*periods_per_year)/MortgageCalculator!$I$21,0)),MAX(MortgageCalculator!$I$20,start_rate+MortgageCalculator!$I$22*ROUNDUP((M855-MortgageCalculator!$I$18*periods_per_year)/MortgageCalculator!$I$21,0)))),start_rate))</f>
        <v/>
      </c>
      <c r="P855" s="20" t="str">
        <f>IF(M855="","",ROUND((((1+O855/CP)^(CP/periods_per_year))-1)*S854,2))</f>
        <v/>
      </c>
      <c r="Q855" s="20" t="str">
        <f>IF(M855="","",IF(M855=nper,S854+P855,MIN(S854+P855,IF(O855=O854,Q854,ROUND(-PMT(((1+O855/CP)^(CP/periods_per_year))-1,nper-M855+1,S854),2)))))</f>
        <v/>
      </c>
      <c r="R855" s="20" t="str">
        <f t="shared" si="102"/>
        <v/>
      </c>
      <c r="S855" s="20" t="str">
        <f t="shared" si="103"/>
        <v/>
      </c>
    </row>
    <row r="856" spans="1:19" x14ac:dyDescent="0.2">
      <c r="A856" s="10" t="str">
        <f t="shared" si="96"/>
        <v/>
      </c>
      <c r="B856" s="11" t="str">
        <f t="shared" si="97"/>
        <v/>
      </c>
      <c r="C856" s="15" t="str">
        <f t="shared" si="98"/>
        <v/>
      </c>
      <c r="D856" s="12" t="str">
        <f>IF(A856="","",IF(variable,IF(OR(A856=1,A856&lt;$I$18*periods_per_year),start_rate,MIN($I$19,IF(MOD(A856-1,$I$21)=0,MAX($I$20,D855+$I$22),D855))),start_rate))</f>
        <v/>
      </c>
      <c r="E856" s="13" t="str">
        <f t="shared" si="99"/>
        <v/>
      </c>
      <c r="F856" s="13" t="str">
        <f>IF(A856="","",IF(A856=nper,J855+E856,MIN(J855+E856,IF(D856=D855,F855,IF($E$8="Acc Bi-Weekly",ROUND((-PMT(((1+D856/CP)^(CP/12))-1,(nper-A856+1)*12/26,J855))/2,2),IF($E$8="Acc Weekly",ROUND((-PMT(((1+D856/CP)^(CP/12))-1,(nper-A856+1)*12/52,J855))/4,2),ROUND(-PMT(((1+D856/CP)^(CP/periods_per_year))-1,nper-A856+1,J855),2)))))))</f>
        <v/>
      </c>
      <c r="G856" s="13" t="str">
        <f>IF(OR(A856="",A856&lt;$X$2),"",IF(J855&lt;=F856,0,IF(IF(AND(A856&gt;=$X$2,MOD(A856-$X$2,int)=0),$X$3,0)+F856&gt;=J855+E856,J855+E856-F856,IF(AND(A856&gt;=$X$2,MOD(A856-$X$2,int)=0),$X$3,0)+IF(IF(AND(A856&gt;=$X$2,MOD(A856-$X$2,int)=0),$X$3,0)+IF(MOD(A856-$X$6,periods_per_year)=0,$X$5,0)+F856&lt;J855+E856,IF(MOD(A856-$X$6,periods_per_year)=0,$X$5,0),J855+E856-IF(AND(A856&gt;=$X$2,MOD(A856-$X$2,int)=0),$X$3,0)-F856))))</f>
        <v/>
      </c>
      <c r="H856" s="14"/>
      <c r="I856" s="13" t="str">
        <f t="shared" si="100"/>
        <v/>
      </c>
      <c r="J856" s="13" t="str">
        <f t="shared" si="101"/>
        <v/>
      </c>
      <c r="M856" s="17" t="str">
        <f>IF(S855="","",IF(OR(M855&gt;=nper,ROUND(S855,2)&lt;=0),"",M855+1))</f>
        <v/>
      </c>
      <c r="N856" s="18" t="str">
        <f>IF(M856="","",IF(OR(periods_per_year=26,periods_per_year=52),IF(periods_per_year=26,IF(M856=1,fpdate,N855+14),IF(periods_per_year=52,IF(M856=1,fpdate,N855+7),"n/a")),IF(periods_per_year=24,DATE(YEAR(fpdate),MONTH(fpdate)+(M856-1)/2+IF(AND(DAY(fpdate)&gt;=15,MOD(M856,2)=0),1,0),IF(MOD(M856,2)=0,IF(DAY(fpdate)&gt;=15,DAY(fpdate)-14,DAY(fpdate)+14),DAY(fpdate))),IF(DAY(DATE(YEAR(fpdate),MONTH(fpdate)+M856-1,DAY(fpdate)))&lt;&gt;DAY(fpdate),DATE(YEAR(fpdate),MONTH(fpdate)+M856,0),DATE(YEAR(fpdate),MONTH(fpdate)+M856-1,DAY(fpdate))))))</f>
        <v/>
      </c>
      <c r="O856" s="19" t="str">
        <f>IF(M856="","",IF(variable,IF(M856&lt;MortgageCalculator!$I$18*periods_per_year,start_rate,IF(MortgageCalculator!$I$22&gt;=0,MIN(MortgageCalculator!$I$19,start_rate+MortgageCalculator!$I$22*ROUNDUP((M856-MortgageCalculator!$I$18*periods_per_year)/MortgageCalculator!$I$21,0)),MAX(MortgageCalculator!$I$20,start_rate+MortgageCalculator!$I$22*ROUNDUP((M856-MortgageCalculator!$I$18*periods_per_year)/MortgageCalculator!$I$21,0)))),start_rate))</f>
        <v/>
      </c>
      <c r="P856" s="20" t="str">
        <f>IF(M856="","",ROUND((((1+O856/CP)^(CP/periods_per_year))-1)*S855,2))</f>
        <v/>
      </c>
      <c r="Q856" s="20" t="str">
        <f>IF(M856="","",IF(M856=nper,S855+P856,MIN(S855+P856,IF(O856=O855,Q855,ROUND(-PMT(((1+O856/CP)^(CP/periods_per_year))-1,nper-M856+1,S855),2)))))</f>
        <v/>
      </c>
      <c r="R856" s="20" t="str">
        <f t="shared" si="102"/>
        <v/>
      </c>
      <c r="S856" s="20" t="str">
        <f t="shared" si="103"/>
        <v/>
      </c>
    </row>
    <row r="857" spans="1:19" x14ac:dyDescent="0.2">
      <c r="A857" s="10" t="str">
        <f t="shared" si="96"/>
        <v/>
      </c>
      <c r="B857" s="11" t="str">
        <f t="shared" si="97"/>
        <v/>
      </c>
      <c r="C857" s="15" t="str">
        <f t="shared" si="98"/>
        <v/>
      </c>
      <c r="D857" s="12" t="str">
        <f>IF(A857="","",IF(variable,IF(OR(A857=1,A857&lt;$I$18*periods_per_year),start_rate,MIN($I$19,IF(MOD(A857-1,$I$21)=0,MAX($I$20,D856+$I$22),D856))),start_rate))</f>
        <v/>
      </c>
      <c r="E857" s="13" t="str">
        <f t="shared" si="99"/>
        <v/>
      </c>
      <c r="F857" s="13" t="str">
        <f>IF(A857="","",IF(A857=nper,J856+E857,MIN(J856+E857,IF(D857=D856,F856,IF($E$8="Acc Bi-Weekly",ROUND((-PMT(((1+D857/CP)^(CP/12))-1,(nper-A857+1)*12/26,J856))/2,2),IF($E$8="Acc Weekly",ROUND((-PMT(((1+D857/CP)^(CP/12))-1,(nper-A857+1)*12/52,J856))/4,2),ROUND(-PMT(((1+D857/CP)^(CP/periods_per_year))-1,nper-A857+1,J856),2)))))))</f>
        <v/>
      </c>
      <c r="G857" s="13" t="str">
        <f>IF(OR(A857="",A857&lt;$X$2),"",IF(J856&lt;=F857,0,IF(IF(AND(A857&gt;=$X$2,MOD(A857-$X$2,int)=0),$X$3,0)+F857&gt;=J856+E857,J856+E857-F857,IF(AND(A857&gt;=$X$2,MOD(A857-$X$2,int)=0),$X$3,0)+IF(IF(AND(A857&gt;=$X$2,MOD(A857-$X$2,int)=0),$X$3,0)+IF(MOD(A857-$X$6,periods_per_year)=0,$X$5,0)+F857&lt;J856+E857,IF(MOD(A857-$X$6,periods_per_year)=0,$X$5,0),J856+E857-IF(AND(A857&gt;=$X$2,MOD(A857-$X$2,int)=0),$X$3,0)-F857))))</f>
        <v/>
      </c>
      <c r="H857" s="14"/>
      <c r="I857" s="13" t="str">
        <f t="shared" si="100"/>
        <v/>
      </c>
      <c r="J857" s="13" t="str">
        <f t="shared" si="101"/>
        <v/>
      </c>
      <c r="M857" s="17" t="str">
        <f>IF(S856="","",IF(OR(M856&gt;=nper,ROUND(S856,2)&lt;=0),"",M856+1))</f>
        <v/>
      </c>
      <c r="N857" s="18" t="str">
        <f>IF(M857="","",IF(OR(periods_per_year=26,periods_per_year=52),IF(periods_per_year=26,IF(M857=1,fpdate,N856+14),IF(periods_per_year=52,IF(M857=1,fpdate,N856+7),"n/a")),IF(periods_per_year=24,DATE(YEAR(fpdate),MONTH(fpdate)+(M857-1)/2+IF(AND(DAY(fpdate)&gt;=15,MOD(M857,2)=0),1,0),IF(MOD(M857,2)=0,IF(DAY(fpdate)&gt;=15,DAY(fpdate)-14,DAY(fpdate)+14),DAY(fpdate))),IF(DAY(DATE(YEAR(fpdate),MONTH(fpdate)+M857-1,DAY(fpdate)))&lt;&gt;DAY(fpdate),DATE(YEAR(fpdate),MONTH(fpdate)+M857,0),DATE(YEAR(fpdate),MONTH(fpdate)+M857-1,DAY(fpdate))))))</f>
        <v/>
      </c>
      <c r="O857" s="19" t="str">
        <f>IF(M857="","",IF(variable,IF(M857&lt;MortgageCalculator!$I$18*periods_per_year,start_rate,IF(MortgageCalculator!$I$22&gt;=0,MIN(MortgageCalculator!$I$19,start_rate+MortgageCalculator!$I$22*ROUNDUP((M857-MortgageCalculator!$I$18*periods_per_year)/MortgageCalculator!$I$21,0)),MAX(MortgageCalculator!$I$20,start_rate+MortgageCalculator!$I$22*ROUNDUP((M857-MortgageCalculator!$I$18*periods_per_year)/MortgageCalculator!$I$21,0)))),start_rate))</f>
        <v/>
      </c>
      <c r="P857" s="20" t="str">
        <f>IF(M857="","",ROUND((((1+O857/CP)^(CP/periods_per_year))-1)*S856,2))</f>
        <v/>
      </c>
      <c r="Q857" s="20" t="str">
        <f>IF(M857="","",IF(M857=nper,S856+P857,MIN(S856+P857,IF(O857=O856,Q856,ROUND(-PMT(((1+O857/CP)^(CP/periods_per_year))-1,nper-M857+1,S856),2)))))</f>
        <v/>
      </c>
      <c r="R857" s="20" t="str">
        <f t="shared" si="102"/>
        <v/>
      </c>
      <c r="S857" s="20" t="str">
        <f t="shared" si="103"/>
        <v/>
      </c>
    </row>
    <row r="858" spans="1:19" x14ac:dyDescent="0.2">
      <c r="A858" s="10" t="str">
        <f t="shared" si="96"/>
        <v/>
      </c>
      <c r="B858" s="11" t="str">
        <f t="shared" si="97"/>
        <v/>
      </c>
      <c r="C858" s="15" t="str">
        <f t="shared" si="98"/>
        <v/>
      </c>
      <c r="D858" s="12" t="str">
        <f>IF(A858="","",IF(variable,IF(OR(A858=1,A858&lt;$I$18*periods_per_year),start_rate,MIN($I$19,IF(MOD(A858-1,$I$21)=0,MAX($I$20,D857+$I$22),D857))),start_rate))</f>
        <v/>
      </c>
      <c r="E858" s="13" t="str">
        <f t="shared" si="99"/>
        <v/>
      </c>
      <c r="F858" s="13" t="str">
        <f>IF(A858="","",IF(A858=nper,J857+E858,MIN(J857+E858,IF(D858=D857,F857,IF($E$8="Acc Bi-Weekly",ROUND((-PMT(((1+D858/CP)^(CP/12))-1,(nper-A858+1)*12/26,J857))/2,2),IF($E$8="Acc Weekly",ROUND((-PMT(((1+D858/CP)^(CP/12))-1,(nper-A858+1)*12/52,J857))/4,2),ROUND(-PMT(((1+D858/CP)^(CP/periods_per_year))-1,nper-A858+1,J857),2)))))))</f>
        <v/>
      </c>
      <c r="G858" s="13" t="str">
        <f>IF(OR(A858="",A858&lt;$X$2),"",IF(J857&lt;=F858,0,IF(IF(AND(A858&gt;=$X$2,MOD(A858-$X$2,int)=0),$X$3,0)+F858&gt;=J857+E858,J857+E858-F858,IF(AND(A858&gt;=$X$2,MOD(A858-$X$2,int)=0),$X$3,0)+IF(IF(AND(A858&gt;=$X$2,MOD(A858-$X$2,int)=0),$X$3,0)+IF(MOD(A858-$X$6,periods_per_year)=0,$X$5,0)+F858&lt;J857+E858,IF(MOD(A858-$X$6,periods_per_year)=0,$X$5,0),J857+E858-IF(AND(A858&gt;=$X$2,MOD(A858-$X$2,int)=0),$X$3,0)-F858))))</f>
        <v/>
      </c>
      <c r="H858" s="14"/>
      <c r="I858" s="13" t="str">
        <f t="shared" si="100"/>
        <v/>
      </c>
      <c r="J858" s="13" t="str">
        <f t="shared" si="101"/>
        <v/>
      </c>
      <c r="M858" s="17" t="str">
        <f>IF(S857="","",IF(OR(M857&gt;=nper,ROUND(S857,2)&lt;=0),"",M857+1))</f>
        <v/>
      </c>
      <c r="N858" s="18" t="str">
        <f>IF(M858="","",IF(OR(periods_per_year=26,periods_per_year=52),IF(periods_per_year=26,IF(M858=1,fpdate,N857+14),IF(periods_per_year=52,IF(M858=1,fpdate,N857+7),"n/a")),IF(periods_per_year=24,DATE(YEAR(fpdate),MONTH(fpdate)+(M858-1)/2+IF(AND(DAY(fpdate)&gt;=15,MOD(M858,2)=0),1,0),IF(MOD(M858,2)=0,IF(DAY(fpdate)&gt;=15,DAY(fpdate)-14,DAY(fpdate)+14),DAY(fpdate))),IF(DAY(DATE(YEAR(fpdate),MONTH(fpdate)+M858-1,DAY(fpdate)))&lt;&gt;DAY(fpdate),DATE(YEAR(fpdate),MONTH(fpdate)+M858,0),DATE(YEAR(fpdate),MONTH(fpdate)+M858-1,DAY(fpdate))))))</f>
        <v/>
      </c>
      <c r="O858" s="19" t="str">
        <f>IF(M858="","",IF(variable,IF(M858&lt;MortgageCalculator!$I$18*periods_per_year,start_rate,IF(MortgageCalculator!$I$22&gt;=0,MIN(MortgageCalculator!$I$19,start_rate+MortgageCalculator!$I$22*ROUNDUP((M858-MortgageCalculator!$I$18*periods_per_year)/MortgageCalculator!$I$21,0)),MAX(MortgageCalculator!$I$20,start_rate+MortgageCalculator!$I$22*ROUNDUP((M858-MortgageCalculator!$I$18*periods_per_year)/MortgageCalculator!$I$21,0)))),start_rate))</f>
        <v/>
      </c>
      <c r="P858" s="20" t="str">
        <f>IF(M858="","",ROUND((((1+O858/CP)^(CP/periods_per_year))-1)*S857,2))</f>
        <v/>
      </c>
      <c r="Q858" s="20" t="str">
        <f>IF(M858="","",IF(M858=nper,S857+P858,MIN(S857+P858,IF(O858=O857,Q857,ROUND(-PMT(((1+O858/CP)^(CP/periods_per_year))-1,nper-M858+1,S857),2)))))</f>
        <v/>
      </c>
      <c r="R858" s="20" t="str">
        <f t="shared" si="102"/>
        <v/>
      </c>
      <c r="S858" s="20" t="str">
        <f t="shared" si="103"/>
        <v/>
      </c>
    </row>
    <row r="859" spans="1:19" x14ac:dyDescent="0.2">
      <c r="A859" s="10" t="str">
        <f t="shared" si="96"/>
        <v/>
      </c>
      <c r="B859" s="11" t="str">
        <f t="shared" si="97"/>
        <v/>
      </c>
      <c r="C859" s="15" t="str">
        <f t="shared" si="98"/>
        <v/>
      </c>
      <c r="D859" s="12" t="str">
        <f>IF(A859="","",IF(variable,IF(OR(A859=1,A859&lt;$I$18*periods_per_year),start_rate,MIN($I$19,IF(MOD(A859-1,$I$21)=0,MAX($I$20,D858+$I$22),D858))),start_rate))</f>
        <v/>
      </c>
      <c r="E859" s="13" t="str">
        <f t="shared" si="99"/>
        <v/>
      </c>
      <c r="F859" s="13" t="str">
        <f>IF(A859="","",IF(A859=nper,J858+E859,MIN(J858+E859,IF(D859=D858,F858,IF($E$8="Acc Bi-Weekly",ROUND((-PMT(((1+D859/CP)^(CP/12))-1,(nper-A859+1)*12/26,J858))/2,2),IF($E$8="Acc Weekly",ROUND((-PMT(((1+D859/CP)^(CP/12))-1,(nper-A859+1)*12/52,J858))/4,2),ROUND(-PMT(((1+D859/CP)^(CP/periods_per_year))-1,nper-A859+1,J858),2)))))))</f>
        <v/>
      </c>
      <c r="G859" s="13" t="str">
        <f>IF(OR(A859="",A859&lt;$X$2),"",IF(J858&lt;=F859,0,IF(IF(AND(A859&gt;=$X$2,MOD(A859-$X$2,int)=0),$X$3,0)+F859&gt;=J858+E859,J858+E859-F859,IF(AND(A859&gt;=$X$2,MOD(A859-$X$2,int)=0),$X$3,0)+IF(IF(AND(A859&gt;=$X$2,MOD(A859-$X$2,int)=0),$X$3,0)+IF(MOD(A859-$X$6,periods_per_year)=0,$X$5,0)+F859&lt;J858+E859,IF(MOD(A859-$X$6,periods_per_year)=0,$X$5,0),J858+E859-IF(AND(A859&gt;=$X$2,MOD(A859-$X$2,int)=0),$X$3,0)-F859))))</f>
        <v/>
      </c>
      <c r="H859" s="14"/>
      <c r="I859" s="13" t="str">
        <f t="shared" si="100"/>
        <v/>
      </c>
      <c r="J859" s="13" t="str">
        <f t="shared" si="101"/>
        <v/>
      </c>
      <c r="M859" s="17" t="str">
        <f>IF(S858="","",IF(OR(M858&gt;=nper,ROUND(S858,2)&lt;=0),"",M858+1))</f>
        <v/>
      </c>
      <c r="N859" s="18" t="str">
        <f>IF(M859="","",IF(OR(periods_per_year=26,periods_per_year=52),IF(periods_per_year=26,IF(M859=1,fpdate,N858+14),IF(periods_per_year=52,IF(M859=1,fpdate,N858+7),"n/a")),IF(periods_per_year=24,DATE(YEAR(fpdate),MONTH(fpdate)+(M859-1)/2+IF(AND(DAY(fpdate)&gt;=15,MOD(M859,2)=0),1,0),IF(MOD(M859,2)=0,IF(DAY(fpdate)&gt;=15,DAY(fpdate)-14,DAY(fpdate)+14),DAY(fpdate))),IF(DAY(DATE(YEAR(fpdate),MONTH(fpdate)+M859-1,DAY(fpdate)))&lt;&gt;DAY(fpdate),DATE(YEAR(fpdate),MONTH(fpdate)+M859,0),DATE(YEAR(fpdate),MONTH(fpdate)+M859-1,DAY(fpdate))))))</f>
        <v/>
      </c>
      <c r="O859" s="19" t="str">
        <f>IF(M859="","",IF(variable,IF(M859&lt;MortgageCalculator!$I$18*periods_per_year,start_rate,IF(MortgageCalculator!$I$22&gt;=0,MIN(MortgageCalculator!$I$19,start_rate+MortgageCalculator!$I$22*ROUNDUP((M859-MortgageCalculator!$I$18*periods_per_year)/MortgageCalculator!$I$21,0)),MAX(MortgageCalculator!$I$20,start_rate+MortgageCalculator!$I$22*ROUNDUP((M859-MortgageCalculator!$I$18*periods_per_year)/MortgageCalculator!$I$21,0)))),start_rate))</f>
        <v/>
      </c>
      <c r="P859" s="20" t="str">
        <f>IF(M859="","",ROUND((((1+O859/CP)^(CP/periods_per_year))-1)*S858,2))</f>
        <v/>
      </c>
      <c r="Q859" s="20" t="str">
        <f>IF(M859="","",IF(M859=nper,S858+P859,MIN(S858+P859,IF(O859=O858,Q858,ROUND(-PMT(((1+O859/CP)^(CP/periods_per_year))-1,nper-M859+1,S858),2)))))</f>
        <v/>
      </c>
      <c r="R859" s="20" t="str">
        <f t="shared" si="102"/>
        <v/>
      </c>
      <c r="S859" s="20" t="str">
        <f t="shared" si="103"/>
        <v/>
      </c>
    </row>
    <row r="860" spans="1:19" x14ac:dyDescent="0.2">
      <c r="A860" s="10" t="str">
        <f t="shared" si="96"/>
        <v/>
      </c>
      <c r="B860" s="11" t="str">
        <f t="shared" si="97"/>
        <v/>
      </c>
      <c r="C860" s="15" t="str">
        <f t="shared" si="98"/>
        <v/>
      </c>
      <c r="D860" s="12" t="str">
        <f>IF(A860="","",IF(variable,IF(OR(A860=1,A860&lt;$I$18*periods_per_year),start_rate,MIN($I$19,IF(MOD(A860-1,$I$21)=0,MAX($I$20,D859+$I$22),D859))),start_rate))</f>
        <v/>
      </c>
      <c r="E860" s="13" t="str">
        <f t="shared" si="99"/>
        <v/>
      </c>
      <c r="F860" s="13" t="str">
        <f>IF(A860="","",IF(A860=nper,J859+E860,MIN(J859+E860,IF(D860=D859,F859,IF($E$8="Acc Bi-Weekly",ROUND((-PMT(((1+D860/CP)^(CP/12))-1,(nper-A860+1)*12/26,J859))/2,2),IF($E$8="Acc Weekly",ROUND((-PMT(((1+D860/CP)^(CP/12))-1,(nper-A860+1)*12/52,J859))/4,2),ROUND(-PMT(((1+D860/CP)^(CP/periods_per_year))-1,nper-A860+1,J859),2)))))))</f>
        <v/>
      </c>
      <c r="G860" s="13" t="str">
        <f>IF(OR(A860="",A860&lt;$X$2),"",IF(J859&lt;=F860,0,IF(IF(AND(A860&gt;=$X$2,MOD(A860-$X$2,int)=0),$X$3,0)+F860&gt;=J859+E860,J859+E860-F860,IF(AND(A860&gt;=$X$2,MOD(A860-$X$2,int)=0),$X$3,0)+IF(IF(AND(A860&gt;=$X$2,MOD(A860-$X$2,int)=0),$X$3,0)+IF(MOD(A860-$X$6,periods_per_year)=0,$X$5,0)+F860&lt;J859+E860,IF(MOD(A860-$X$6,periods_per_year)=0,$X$5,0),J859+E860-IF(AND(A860&gt;=$X$2,MOD(A860-$X$2,int)=0),$X$3,0)-F860))))</f>
        <v/>
      </c>
      <c r="H860" s="14"/>
      <c r="I860" s="13" t="str">
        <f t="shared" si="100"/>
        <v/>
      </c>
      <c r="J860" s="13" t="str">
        <f t="shared" si="101"/>
        <v/>
      </c>
      <c r="M860" s="17" t="str">
        <f>IF(S859="","",IF(OR(M859&gt;=nper,ROUND(S859,2)&lt;=0),"",M859+1))</f>
        <v/>
      </c>
      <c r="N860" s="18" t="str">
        <f>IF(M860="","",IF(OR(periods_per_year=26,periods_per_year=52),IF(periods_per_year=26,IF(M860=1,fpdate,N859+14),IF(periods_per_year=52,IF(M860=1,fpdate,N859+7),"n/a")),IF(periods_per_year=24,DATE(YEAR(fpdate),MONTH(fpdate)+(M860-1)/2+IF(AND(DAY(fpdate)&gt;=15,MOD(M860,2)=0),1,0),IF(MOD(M860,2)=0,IF(DAY(fpdate)&gt;=15,DAY(fpdate)-14,DAY(fpdate)+14),DAY(fpdate))),IF(DAY(DATE(YEAR(fpdate),MONTH(fpdate)+M860-1,DAY(fpdate)))&lt;&gt;DAY(fpdate),DATE(YEAR(fpdate),MONTH(fpdate)+M860,0),DATE(YEAR(fpdate),MONTH(fpdate)+M860-1,DAY(fpdate))))))</f>
        <v/>
      </c>
      <c r="O860" s="19" t="str">
        <f>IF(M860="","",IF(variable,IF(M860&lt;MortgageCalculator!$I$18*periods_per_year,start_rate,IF(MortgageCalculator!$I$22&gt;=0,MIN(MortgageCalculator!$I$19,start_rate+MortgageCalculator!$I$22*ROUNDUP((M860-MortgageCalculator!$I$18*periods_per_year)/MortgageCalculator!$I$21,0)),MAX(MortgageCalculator!$I$20,start_rate+MortgageCalculator!$I$22*ROUNDUP((M860-MortgageCalculator!$I$18*periods_per_year)/MortgageCalculator!$I$21,0)))),start_rate))</f>
        <v/>
      </c>
      <c r="P860" s="20" t="str">
        <f>IF(M860="","",ROUND((((1+O860/CP)^(CP/periods_per_year))-1)*S859,2))</f>
        <v/>
      </c>
      <c r="Q860" s="20" t="str">
        <f>IF(M860="","",IF(M860=nper,S859+P860,MIN(S859+P860,IF(O860=O859,Q859,ROUND(-PMT(((1+O860/CP)^(CP/periods_per_year))-1,nper-M860+1,S859),2)))))</f>
        <v/>
      </c>
      <c r="R860" s="20" t="str">
        <f t="shared" si="102"/>
        <v/>
      </c>
      <c r="S860" s="20" t="str">
        <f t="shared" si="103"/>
        <v/>
      </c>
    </row>
    <row r="861" spans="1:19" x14ac:dyDescent="0.2">
      <c r="A861" s="10" t="str">
        <f t="shared" si="96"/>
        <v/>
      </c>
      <c r="B861" s="11" t="str">
        <f t="shared" si="97"/>
        <v/>
      </c>
      <c r="C861" s="15" t="str">
        <f t="shared" si="98"/>
        <v/>
      </c>
      <c r="D861" s="12" t="str">
        <f>IF(A861="","",IF(variable,IF(OR(A861=1,A861&lt;$I$18*periods_per_year),start_rate,MIN($I$19,IF(MOD(A861-1,$I$21)=0,MAX($I$20,D860+$I$22),D860))),start_rate))</f>
        <v/>
      </c>
      <c r="E861" s="13" t="str">
        <f t="shared" si="99"/>
        <v/>
      </c>
      <c r="F861" s="13" t="str">
        <f>IF(A861="","",IF(A861=nper,J860+E861,MIN(J860+E861,IF(D861=D860,F860,IF($E$8="Acc Bi-Weekly",ROUND((-PMT(((1+D861/CP)^(CP/12))-1,(nper-A861+1)*12/26,J860))/2,2),IF($E$8="Acc Weekly",ROUND((-PMT(((1+D861/CP)^(CP/12))-1,(nper-A861+1)*12/52,J860))/4,2),ROUND(-PMT(((1+D861/CP)^(CP/periods_per_year))-1,nper-A861+1,J860),2)))))))</f>
        <v/>
      </c>
      <c r="G861" s="13" t="str">
        <f>IF(OR(A861="",A861&lt;$X$2),"",IF(J860&lt;=F861,0,IF(IF(AND(A861&gt;=$X$2,MOD(A861-$X$2,int)=0),$X$3,0)+F861&gt;=J860+E861,J860+E861-F861,IF(AND(A861&gt;=$X$2,MOD(A861-$X$2,int)=0),$X$3,0)+IF(IF(AND(A861&gt;=$X$2,MOD(A861-$X$2,int)=0),$X$3,0)+IF(MOD(A861-$X$6,periods_per_year)=0,$X$5,0)+F861&lt;J860+E861,IF(MOD(A861-$X$6,periods_per_year)=0,$X$5,0),J860+E861-IF(AND(A861&gt;=$X$2,MOD(A861-$X$2,int)=0),$X$3,0)-F861))))</f>
        <v/>
      </c>
      <c r="H861" s="14"/>
      <c r="I861" s="13" t="str">
        <f t="shared" si="100"/>
        <v/>
      </c>
      <c r="J861" s="13" t="str">
        <f t="shared" si="101"/>
        <v/>
      </c>
      <c r="M861" s="17" t="str">
        <f>IF(S860="","",IF(OR(M860&gt;=nper,ROUND(S860,2)&lt;=0),"",M860+1))</f>
        <v/>
      </c>
      <c r="N861" s="18" t="str">
        <f>IF(M861="","",IF(OR(periods_per_year=26,periods_per_year=52),IF(periods_per_year=26,IF(M861=1,fpdate,N860+14),IF(periods_per_year=52,IF(M861=1,fpdate,N860+7),"n/a")),IF(periods_per_year=24,DATE(YEAR(fpdate),MONTH(fpdate)+(M861-1)/2+IF(AND(DAY(fpdate)&gt;=15,MOD(M861,2)=0),1,0),IF(MOD(M861,2)=0,IF(DAY(fpdate)&gt;=15,DAY(fpdate)-14,DAY(fpdate)+14),DAY(fpdate))),IF(DAY(DATE(YEAR(fpdate),MONTH(fpdate)+M861-1,DAY(fpdate)))&lt;&gt;DAY(fpdate),DATE(YEAR(fpdate),MONTH(fpdate)+M861,0),DATE(YEAR(fpdate),MONTH(fpdate)+M861-1,DAY(fpdate))))))</f>
        <v/>
      </c>
      <c r="O861" s="19" t="str">
        <f>IF(M861="","",IF(variable,IF(M861&lt;MortgageCalculator!$I$18*periods_per_year,start_rate,IF(MortgageCalculator!$I$22&gt;=0,MIN(MortgageCalculator!$I$19,start_rate+MortgageCalculator!$I$22*ROUNDUP((M861-MortgageCalculator!$I$18*periods_per_year)/MortgageCalculator!$I$21,0)),MAX(MortgageCalculator!$I$20,start_rate+MortgageCalculator!$I$22*ROUNDUP((M861-MortgageCalculator!$I$18*periods_per_year)/MortgageCalculator!$I$21,0)))),start_rate))</f>
        <v/>
      </c>
      <c r="P861" s="20" t="str">
        <f>IF(M861="","",ROUND((((1+O861/CP)^(CP/periods_per_year))-1)*S860,2))</f>
        <v/>
      </c>
      <c r="Q861" s="20" t="str">
        <f>IF(M861="","",IF(M861=nper,S860+P861,MIN(S860+P861,IF(O861=O860,Q860,ROUND(-PMT(((1+O861/CP)^(CP/periods_per_year))-1,nper-M861+1,S860),2)))))</f>
        <v/>
      </c>
      <c r="R861" s="20" t="str">
        <f t="shared" si="102"/>
        <v/>
      </c>
      <c r="S861" s="20" t="str">
        <f t="shared" si="103"/>
        <v/>
      </c>
    </row>
    <row r="862" spans="1:19" x14ac:dyDescent="0.2">
      <c r="A862" s="10" t="str">
        <f t="shared" si="96"/>
        <v/>
      </c>
      <c r="B862" s="11" t="str">
        <f t="shared" si="97"/>
        <v/>
      </c>
      <c r="C862" s="15" t="str">
        <f t="shared" si="98"/>
        <v/>
      </c>
      <c r="D862" s="12" t="str">
        <f>IF(A862="","",IF(variable,IF(OR(A862=1,A862&lt;$I$18*periods_per_year),start_rate,MIN($I$19,IF(MOD(A862-1,$I$21)=0,MAX($I$20,D861+$I$22),D861))),start_rate))</f>
        <v/>
      </c>
      <c r="E862" s="13" t="str">
        <f t="shared" si="99"/>
        <v/>
      </c>
      <c r="F862" s="13" t="str">
        <f>IF(A862="","",IF(A862=nper,J861+E862,MIN(J861+E862,IF(D862=D861,F861,IF($E$8="Acc Bi-Weekly",ROUND((-PMT(((1+D862/CP)^(CP/12))-1,(nper-A862+1)*12/26,J861))/2,2),IF($E$8="Acc Weekly",ROUND((-PMT(((1+D862/CP)^(CP/12))-1,(nper-A862+1)*12/52,J861))/4,2),ROUND(-PMT(((1+D862/CP)^(CP/periods_per_year))-1,nper-A862+1,J861),2)))))))</f>
        <v/>
      </c>
      <c r="G862" s="13" t="str">
        <f>IF(OR(A862="",A862&lt;$X$2),"",IF(J861&lt;=F862,0,IF(IF(AND(A862&gt;=$X$2,MOD(A862-$X$2,int)=0),$X$3,0)+F862&gt;=J861+E862,J861+E862-F862,IF(AND(A862&gt;=$X$2,MOD(A862-$X$2,int)=0),$X$3,0)+IF(IF(AND(A862&gt;=$X$2,MOD(A862-$X$2,int)=0),$X$3,0)+IF(MOD(A862-$X$6,periods_per_year)=0,$X$5,0)+F862&lt;J861+E862,IF(MOD(A862-$X$6,periods_per_year)=0,$X$5,0),J861+E862-IF(AND(A862&gt;=$X$2,MOD(A862-$X$2,int)=0),$X$3,0)-F862))))</f>
        <v/>
      </c>
      <c r="H862" s="14"/>
      <c r="I862" s="13" t="str">
        <f t="shared" si="100"/>
        <v/>
      </c>
      <c r="J862" s="13" t="str">
        <f t="shared" si="101"/>
        <v/>
      </c>
      <c r="M862" s="17" t="str">
        <f>IF(S861="","",IF(OR(M861&gt;=nper,ROUND(S861,2)&lt;=0),"",M861+1))</f>
        <v/>
      </c>
      <c r="N862" s="18" t="str">
        <f>IF(M862="","",IF(OR(periods_per_year=26,periods_per_year=52),IF(periods_per_year=26,IF(M862=1,fpdate,N861+14),IF(periods_per_year=52,IF(M862=1,fpdate,N861+7),"n/a")),IF(periods_per_year=24,DATE(YEAR(fpdate),MONTH(fpdate)+(M862-1)/2+IF(AND(DAY(fpdate)&gt;=15,MOD(M862,2)=0),1,0),IF(MOD(M862,2)=0,IF(DAY(fpdate)&gt;=15,DAY(fpdate)-14,DAY(fpdate)+14),DAY(fpdate))),IF(DAY(DATE(YEAR(fpdate),MONTH(fpdate)+M862-1,DAY(fpdate)))&lt;&gt;DAY(fpdate),DATE(YEAR(fpdate),MONTH(fpdate)+M862,0),DATE(YEAR(fpdate),MONTH(fpdate)+M862-1,DAY(fpdate))))))</f>
        <v/>
      </c>
      <c r="O862" s="19" t="str">
        <f>IF(M862="","",IF(variable,IF(M862&lt;MortgageCalculator!$I$18*periods_per_year,start_rate,IF(MortgageCalculator!$I$22&gt;=0,MIN(MortgageCalculator!$I$19,start_rate+MortgageCalculator!$I$22*ROUNDUP((M862-MortgageCalculator!$I$18*periods_per_year)/MortgageCalculator!$I$21,0)),MAX(MortgageCalculator!$I$20,start_rate+MortgageCalculator!$I$22*ROUNDUP((M862-MortgageCalculator!$I$18*periods_per_year)/MortgageCalculator!$I$21,0)))),start_rate))</f>
        <v/>
      </c>
      <c r="P862" s="20" t="str">
        <f>IF(M862="","",ROUND((((1+O862/CP)^(CP/periods_per_year))-1)*S861,2))</f>
        <v/>
      </c>
      <c r="Q862" s="20" t="str">
        <f>IF(M862="","",IF(M862=nper,S861+P862,MIN(S861+P862,IF(O862=O861,Q861,ROUND(-PMT(((1+O862/CP)^(CP/periods_per_year))-1,nper-M862+1,S861),2)))))</f>
        <v/>
      </c>
      <c r="R862" s="20" t="str">
        <f t="shared" si="102"/>
        <v/>
      </c>
      <c r="S862" s="20" t="str">
        <f t="shared" si="103"/>
        <v/>
      </c>
    </row>
    <row r="863" spans="1:19" x14ac:dyDescent="0.2">
      <c r="A863" s="10" t="str">
        <f t="shared" si="96"/>
        <v/>
      </c>
      <c r="B863" s="11" t="str">
        <f t="shared" si="97"/>
        <v/>
      </c>
      <c r="C863" s="15" t="str">
        <f t="shared" si="98"/>
        <v/>
      </c>
      <c r="D863" s="12" t="str">
        <f>IF(A863="","",IF(variable,IF(OR(A863=1,A863&lt;$I$18*periods_per_year),start_rate,MIN($I$19,IF(MOD(A863-1,$I$21)=0,MAX($I$20,D862+$I$22),D862))),start_rate))</f>
        <v/>
      </c>
      <c r="E863" s="13" t="str">
        <f t="shared" si="99"/>
        <v/>
      </c>
      <c r="F863" s="13" t="str">
        <f>IF(A863="","",IF(A863=nper,J862+E863,MIN(J862+E863,IF(D863=D862,F862,IF($E$8="Acc Bi-Weekly",ROUND((-PMT(((1+D863/CP)^(CP/12))-1,(nper-A863+1)*12/26,J862))/2,2),IF($E$8="Acc Weekly",ROUND((-PMT(((1+D863/CP)^(CP/12))-1,(nper-A863+1)*12/52,J862))/4,2),ROUND(-PMT(((1+D863/CP)^(CP/periods_per_year))-1,nper-A863+1,J862),2)))))))</f>
        <v/>
      </c>
      <c r="G863" s="13" t="str">
        <f>IF(OR(A863="",A863&lt;$X$2),"",IF(J862&lt;=F863,0,IF(IF(AND(A863&gt;=$X$2,MOD(A863-$X$2,int)=0),$X$3,0)+F863&gt;=J862+E863,J862+E863-F863,IF(AND(A863&gt;=$X$2,MOD(A863-$X$2,int)=0),$X$3,0)+IF(IF(AND(A863&gt;=$X$2,MOD(A863-$X$2,int)=0),$X$3,0)+IF(MOD(A863-$X$6,periods_per_year)=0,$X$5,0)+F863&lt;J862+E863,IF(MOD(A863-$X$6,periods_per_year)=0,$X$5,0),J862+E863-IF(AND(A863&gt;=$X$2,MOD(A863-$X$2,int)=0),$X$3,0)-F863))))</f>
        <v/>
      </c>
      <c r="H863" s="14"/>
      <c r="I863" s="13" t="str">
        <f t="shared" si="100"/>
        <v/>
      </c>
      <c r="J863" s="13" t="str">
        <f t="shared" si="101"/>
        <v/>
      </c>
      <c r="M863" s="17" t="str">
        <f>IF(S862="","",IF(OR(M862&gt;=nper,ROUND(S862,2)&lt;=0),"",M862+1))</f>
        <v/>
      </c>
      <c r="N863" s="18" t="str">
        <f>IF(M863="","",IF(OR(periods_per_year=26,periods_per_year=52),IF(periods_per_year=26,IF(M863=1,fpdate,N862+14),IF(periods_per_year=52,IF(M863=1,fpdate,N862+7),"n/a")),IF(periods_per_year=24,DATE(YEAR(fpdate),MONTH(fpdate)+(M863-1)/2+IF(AND(DAY(fpdate)&gt;=15,MOD(M863,2)=0),1,0),IF(MOD(M863,2)=0,IF(DAY(fpdate)&gt;=15,DAY(fpdate)-14,DAY(fpdate)+14),DAY(fpdate))),IF(DAY(DATE(YEAR(fpdate),MONTH(fpdate)+M863-1,DAY(fpdate)))&lt;&gt;DAY(fpdate),DATE(YEAR(fpdate),MONTH(fpdate)+M863,0),DATE(YEAR(fpdate),MONTH(fpdate)+M863-1,DAY(fpdate))))))</f>
        <v/>
      </c>
      <c r="O863" s="19" t="str">
        <f>IF(M863="","",IF(variable,IF(M863&lt;MortgageCalculator!$I$18*periods_per_year,start_rate,IF(MortgageCalculator!$I$22&gt;=0,MIN(MortgageCalculator!$I$19,start_rate+MortgageCalculator!$I$22*ROUNDUP((M863-MortgageCalculator!$I$18*periods_per_year)/MortgageCalculator!$I$21,0)),MAX(MortgageCalculator!$I$20,start_rate+MortgageCalculator!$I$22*ROUNDUP((M863-MortgageCalculator!$I$18*periods_per_year)/MortgageCalculator!$I$21,0)))),start_rate))</f>
        <v/>
      </c>
      <c r="P863" s="20" t="str">
        <f>IF(M863="","",ROUND((((1+O863/CP)^(CP/periods_per_year))-1)*S862,2))</f>
        <v/>
      </c>
      <c r="Q863" s="20" t="str">
        <f>IF(M863="","",IF(M863=nper,S862+P863,MIN(S862+P863,IF(O863=O862,Q862,ROUND(-PMT(((1+O863/CP)^(CP/periods_per_year))-1,nper-M863+1,S862),2)))))</f>
        <v/>
      </c>
      <c r="R863" s="20" t="str">
        <f t="shared" si="102"/>
        <v/>
      </c>
      <c r="S863" s="20" t="str">
        <f t="shared" si="103"/>
        <v/>
      </c>
    </row>
    <row r="864" spans="1:19" x14ac:dyDescent="0.2">
      <c r="A864" s="10" t="str">
        <f t="shared" si="96"/>
        <v/>
      </c>
      <c r="B864" s="11" t="str">
        <f t="shared" si="97"/>
        <v/>
      </c>
      <c r="C864" s="15" t="str">
        <f t="shared" si="98"/>
        <v/>
      </c>
      <c r="D864" s="12" t="str">
        <f>IF(A864="","",IF(variable,IF(OR(A864=1,A864&lt;$I$18*periods_per_year),start_rate,MIN($I$19,IF(MOD(A864-1,$I$21)=0,MAX($I$20,D863+$I$22),D863))),start_rate))</f>
        <v/>
      </c>
      <c r="E864" s="13" t="str">
        <f t="shared" si="99"/>
        <v/>
      </c>
      <c r="F864" s="13" t="str">
        <f>IF(A864="","",IF(A864=nper,J863+E864,MIN(J863+E864,IF(D864=D863,F863,IF($E$8="Acc Bi-Weekly",ROUND((-PMT(((1+D864/CP)^(CP/12))-1,(nper-A864+1)*12/26,J863))/2,2),IF($E$8="Acc Weekly",ROUND((-PMT(((1+D864/CP)^(CP/12))-1,(nper-A864+1)*12/52,J863))/4,2),ROUND(-PMT(((1+D864/CP)^(CP/periods_per_year))-1,nper-A864+1,J863),2)))))))</f>
        <v/>
      </c>
      <c r="G864" s="13" t="str">
        <f>IF(OR(A864="",A864&lt;$X$2),"",IF(J863&lt;=F864,0,IF(IF(AND(A864&gt;=$X$2,MOD(A864-$X$2,int)=0),$X$3,0)+F864&gt;=J863+E864,J863+E864-F864,IF(AND(A864&gt;=$X$2,MOD(A864-$X$2,int)=0),$X$3,0)+IF(IF(AND(A864&gt;=$X$2,MOD(A864-$X$2,int)=0),$X$3,0)+IF(MOD(A864-$X$6,periods_per_year)=0,$X$5,0)+F864&lt;J863+E864,IF(MOD(A864-$X$6,periods_per_year)=0,$X$5,0),J863+E864-IF(AND(A864&gt;=$X$2,MOD(A864-$X$2,int)=0),$X$3,0)-F864))))</f>
        <v/>
      </c>
      <c r="H864" s="14"/>
      <c r="I864" s="13" t="str">
        <f t="shared" si="100"/>
        <v/>
      </c>
      <c r="J864" s="13" t="str">
        <f t="shared" si="101"/>
        <v/>
      </c>
      <c r="M864" s="17" t="str">
        <f>IF(S863="","",IF(OR(M863&gt;=nper,ROUND(S863,2)&lt;=0),"",M863+1))</f>
        <v/>
      </c>
      <c r="N864" s="18" t="str">
        <f>IF(M864="","",IF(OR(periods_per_year=26,periods_per_year=52),IF(periods_per_year=26,IF(M864=1,fpdate,N863+14),IF(periods_per_year=52,IF(M864=1,fpdate,N863+7),"n/a")),IF(periods_per_year=24,DATE(YEAR(fpdate),MONTH(fpdate)+(M864-1)/2+IF(AND(DAY(fpdate)&gt;=15,MOD(M864,2)=0),1,0),IF(MOD(M864,2)=0,IF(DAY(fpdate)&gt;=15,DAY(fpdate)-14,DAY(fpdate)+14),DAY(fpdate))),IF(DAY(DATE(YEAR(fpdate),MONTH(fpdate)+M864-1,DAY(fpdate)))&lt;&gt;DAY(fpdate),DATE(YEAR(fpdate),MONTH(fpdate)+M864,0),DATE(YEAR(fpdate),MONTH(fpdate)+M864-1,DAY(fpdate))))))</f>
        <v/>
      </c>
      <c r="O864" s="19" t="str">
        <f>IF(M864="","",IF(variable,IF(M864&lt;MortgageCalculator!$I$18*periods_per_year,start_rate,IF(MortgageCalculator!$I$22&gt;=0,MIN(MortgageCalculator!$I$19,start_rate+MortgageCalculator!$I$22*ROUNDUP((M864-MortgageCalculator!$I$18*periods_per_year)/MortgageCalculator!$I$21,0)),MAX(MortgageCalculator!$I$20,start_rate+MortgageCalculator!$I$22*ROUNDUP((M864-MortgageCalculator!$I$18*periods_per_year)/MortgageCalculator!$I$21,0)))),start_rate))</f>
        <v/>
      </c>
      <c r="P864" s="20" t="str">
        <f>IF(M864="","",ROUND((((1+O864/CP)^(CP/periods_per_year))-1)*S863,2))</f>
        <v/>
      </c>
      <c r="Q864" s="20" t="str">
        <f>IF(M864="","",IF(M864=nper,S863+P864,MIN(S863+P864,IF(O864=O863,Q863,ROUND(-PMT(((1+O864/CP)^(CP/periods_per_year))-1,nper-M864+1,S863),2)))))</f>
        <v/>
      </c>
      <c r="R864" s="20" t="str">
        <f t="shared" si="102"/>
        <v/>
      </c>
      <c r="S864" s="20" t="str">
        <f t="shared" si="103"/>
        <v/>
      </c>
    </row>
    <row r="865" spans="1:19" x14ac:dyDescent="0.2">
      <c r="A865" s="10" t="str">
        <f t="shared" si="96"/>
        <v/>
      </c>
      <c r="B865" s="11" t="str">
        <f t="shared" si="97"/>
        <v/>
      </c>
      <c r="C865" s="15" t="str">
        <f t="shared" si="98"/>
        <v/>
      </c>
      <c r="D865" s="12" t="str">
        <f>IF(A865="","",IF(variable,IF(OR(A865=1,A865&lt;$I$18*periods_per_year),start_rate,MIN($I$19,IF(MOD(A865-1,$I$21)=0,MAX($I$20,D864+$I$22),D864))),start_rate))</f>
        <v/>
      </c>
      <c r="E865" s="13" t="str">
        <f t="shared" si="99"/>
        <v/>
      </c>
      <c r="F865" s="13" t="str">
        <f>IF(A865="","",IF(A865=nper,J864+E865,MIN(J864+E865,IF(D865=D864,F864,IF($E$8="Acc Bi-Weekly",ROUND((-PMT(((1+D865/CP)^(CP/12))-1,(nper-A865+1)*12/26,J864))/2,2),IF($E$8="Acc Weekly",ROUND((-PMT(((1+D865/CP)^(CP/12))-1,(nper-A865+1)*12/52,J864))/4,2),ROUND(-PMT(((1+D865/CP)^(CP/periods_per_year))-1,nper-A865+1,J864),2)))))))</f>
        <v/>
      </c>
      <c r="G865" s="13" t="str">
        <f>IF(OR(A865="",A865&lt;$X$2),"",IF(J864&lt;=F865,0,IF(IF(AND(A865&gt;=$X$2,MOD(A865-$X$2,int)=0),$X$3,0)+F865&gt;=J864+E865,J864+E865-F865,IF(AND(A865&gt;=$X$2,MOD(A865-$X$2,int)=0),$X$3,0)+IF(IF(AND(A865&gt;=$X$2,MOD(A865-$X$2,int)=0),$X$3,0)+IF(MOD(A865-$X$6,periods_per_year)=0,$X$5,0)+F865&lt;J864+E865,IF(MOD(A865-$X$6,periods_per_year)=0,$X$5,0),J864+E865-IF(AND(A865&gt;=$X$2,MOD(A865-$X$2,int)=0),$X$3,0)-F865))))</f>
        <v/>
      </c>
      <c r="H865" s="14"/>
      <c r="I865" s="13" t="str">
        <f t="shared" si="100"/>
        <v/>
      </c>
      <c r="J865" s="13" t="str">
        <f t="shared" si="101"/>
        <v/>
      </c>
      <c r="M865" s="17" t="str">
        <f>IF(S864="","",IF(OR(M864&gt;=nper,ROUND(S864,2)&lt;=0),"",M864+1))</f>
        <v/>
      </c>
      <c r="N865" s="18" t="str">
        <f>IF(M865="","",IF(OR(periods_per_year=26,periods_per_year=52),IF(periods_per_year=26,IF(M865=1,fpdate,N864+14),IF(periods_per_year=52,IF(M865=1,fpdate,N864+7),"n/a")),IF(periods_per_year=24,DATE(YEAR(fpdate),MONTH(fpdate)+(M865-1)/2+IF(AND(DAY(fpdate)&gt;=15,MOD(M865,2)=0),1,0),IF(MOD(M865,2)=0,IF(DAY(fpdate)&gt;=15,DAY(fpdate)-14,DAY(fpdate)+14),DAY(fpdate))),IF(DAY(DATE(YEAR(fpdate),MONTH(fpdate)+M865-1,DAY(fpdate)))&lt;&gt;DAY(fpdate),DATE(YEAR(fpdate),MONTH(fpdate)+M865,0),DATE(YEAR(fpdate),MONTH(fpdate)+M865-1,DAY(fpdate))))))</f>
        <v/>
      </c>
      <c r="O865" s="19" t="str">
        <f>IF(M865="","",IF(variable,IF(M865&lt;MortgageCalculator!$I$18*periods_per_year,start_rate,IF(MortgageCalculator!$I$22&gt;=0,MIN(MortgageCalculator!$I$19,start_rate+MortgageCalculator!$I$22*ROUNDUP((M865-MortgageCalculator!$I$18*periods_per_year)/MortgageCalculator!$I$21,0)),MAX(MortgageCalculator!$I$20,start_rate+MortgageCalculator!$I$22*ROUNDUP((M865-MortgageCalculator!$I$18*periods_per_year)/MortgageCalculator!$I$21,0)))),start_rate))</f>
        <v/>
      </c>
      <c r="P865" s="20" t="str">
        <f>IF(M865="","",ROUND((((1+O865/CP)^(CP/periods_per_year))-1)*S864,2))</f>
        <v/>
      </c>
      <c r="Q865" s="20" t="str">
        <f>IF(M865="","",IF(M865=nper,S864+P865,MIN(S864+P865,IF(O865=O864,Q864,ROUND(-PMT(((1+O865/CP)^(CP/periods_per_year))-1,nper-M865+1,S864),2)))))</f>
        <v/>
      </c>
      <c r="R865" s="20" t="str">
        <f t="shared" si="102"/>
        <v/>
      </c>
      <c r="S865" s="20" t="str">
        <f t="shared" si="103"/>
        <v/>
      </c>
    </row>
    <row r="866" spans="1:19" x14ac:dyDescent="0.2">
      <c r="A866" s="10" t="str">
        <f t="shared" si="96"/>
        <v/>
      </c>
      <c r="B866" s="11" t="str">
        <f t="shared" si="97"/>
        <v/>
      </c>
      <c r="C866" s="15" t="str">
        <f t="shared" si="98"/>
        <v/>
      </c>
      <c r="D866" s="12" t="str">
        <f>IF(A866="","",IF(variable,IF(OR(A866=1,A866&lt;$I$18*periods_per_year),start_rate,MIN($I$19,IF(MOD(A866-1,$I$21)=0,MAX($I$20,D865+$I$22),D865))),start_rate))</f>
        <v/>
      </c>
      <c r="E866" s="13" t="str">
        <f t="shared" si="99"/>
        <v/>
      </c>
      <c r="F866" s="13" t="str">
        <f>IF(A866="","",IF(A866=nper,J865+E866,MIN(J865+E866,IF(D866=D865,F865,IF($E$8="Acc Bi-Weekly",ROUND((-PMT(((1+D866/CP)^(CP/12))-1,(nper-A866+1)*12/26,J865))/2,2),IF($E$8="Acc Weekly",ROUND((-PMT(((1+D866/CP)^(CP/12))-1,(nper-A866+1)*12/52,J865))/4,2),ROUND(-PMT(((1+D866/CP)^(CP/periods_per_year))-1,nper-A866+1,J865),2)))))))</f>
        <v/>
      </c>
      <c r="G866" s="13" t="str">
        <f>IF(OR(A866="",A866&lt;$X$2),"",IF(J865&lt;=F866,0,IF(IF(AND(A866&gt;=$X$2,MOD(A866-$X$2,int)=0),$X$3,0)+F866&gt;=J865+E866,J865+E866-F866,IF(AND(A866&gt;=$X$2,MOD(A866-$X$2,int)=0),$X$3,0)+IF(IF(AND(A866&gt;=$X$2,MOD(A866-$X$2,int)=0),$X$3,0)+IF(MOD(A866-$X$6,periods_per_year)=0,$X$5,0)+F866&lt;J865+E866,IF(MOD(A866-$X$6,periods_per_year)=0,$X$5,0),J865+E866-IF(AND(A866&gt;=$X$2,MOD(A866-$X$2,int)=0),$X$3,0)-F866))))</f>
        <v/>
      </c>
      <c r="H866" s="14"/>
      <c r="I866" s="13" t="str">
        <f t="shared" si="100"/>
        <v/>
      </c>
      <c r="J866" s="13" t="str">
        <f t="shared" si="101"/>
        <v/>
      </c>
      <c r="M866" s="17" t="str">
        <f>IF(S865="","",IF(OR(M865&gt;=nper,ROUND(S865,2)&lt;=0),"",M865+1))</f>
        <v/>
      </c>
      <c r="N866" s="18" t="str">
        <f>IF(M866="","",IF(OR(periods_per_year=26,periods_per_year=52),IF(periods_per_year=26,IF(M866=1,fpdate,N865+14),IF(periods_per_year=52,IF(M866=1,fpdate,N865+7),"n/a")),IF(periods_per_year=24,DATE(YEAR(fpdate),MONTH(fpdate)+(M866-1)/2+IF(AND(DAY(fpdate)&gt;=15,MOD(M866,2)=0),1,0),IF(MOD(M866,2)=0,IF(DAY(fpdate)&gt;=15,DAY(fpdate)-14,DAY(fpdate)+14),DAY(fpdate))),IF(DAY(DATE(YEAR(fpdate),MONTH(fpdate)+M866-1,DAY(fpdate)))&lt;&gt;DAY(fpdate),DATE(YEAR(fpdate),MONTH(fpdate)+M866,0),DATE(YEAR(fpdate),MONTH(fpdate)+M866-1,DAY(fpdate))))))</f>
        <v/>
      </c>
      <c r="O866" s="19" t="str">
        <f>IF(M866="","",IF(variable,IF(M866&lt;MortgageCalculator!$I$18*periods_per_year,start_rate,IF(MortgageCalculator!$I$22&gt;=0,MIN(MortgageCalculator!$I$19,start_rate+MortgageCalculator!$I$22*ROUNDUP((M866-MortgageCalculator!$I$18*periods_per_year)/MortgageCalculator!$I$21,0)),MAX(MortgageCalculator!$I$20,start_rate+MortgageCalculator!$I$22*ROUNDUP((M866-MortgageCalculator!$I$18*periods_per_year)/MortgageCalculator!$I$21,0)))),start_rate))</f>
        <v/>
      </c>
      <c r="P866" s="20" t="str">
        <f>IF(M866="","",ROUND((((1+O866/CP)^(CP/periods_per_year))-1)*S865,2))</f>
        <v/>
      </c>
      <c r="Q866" s="20" t="str">
        <f>IF(M866="","",IF(M866=nper,S865+P866,MIN(S865+P866,IF(O866=O865,Q865,ROUND(-PMT(((1+O866/CP)^(CP/periods_per_year))-1,nper-M866+1,S865),2)))))</f>
        <v/>
      </c>
      <c r="R866" s="20" t="str">
        <f t="shared" si="102"/>
        <v/>
      </c>
      <c r="S866" s="20" t="str">
        <f t="shared" si="103"/>
        <v/>
      </c>
    </row>
    <row r="867" spans="1:19" x14ac:dyDescent="0.2">
      <c r="A867" s="10" t="str">
        <f t="shared" si="96"/>
        <v/>
      </c>
      <c r="B867" s="11" t="str">
        <f t="shared" si="97"/>
        <v/>
      </c>
      <c r="C867" s="15" t="str">
        <f t="shared" si="98"/>
        <v/>
      </c>
      <c r="D867" s="12" t="str">
        <f>IF(A867="","",IF(variable,IF(OR(A867=1,A867&lt;$I$18*periods_per_year),start_rate,MIN($I$19,IF(MOD(A867-1,$I$21)=0,MAX($I$20,D866+$I$22),D866))),start_rate))</f>
        <v/>
      </c>
      <c r="E867" s="13" t="str">
        <f t="shared" si="99"/>
        <v/>
      </c>
      <c r="F867" s="13" t="str">
        <f>IF(A867="","",IF(A867=nper,J866+E867,MIN(J866+E867,IF(D867=D866,F866,IF($E$8="Acc Bi-Weekly",ROUND((-PMT(((1+D867/CP)^(CP/12))-1,(nper-A867+1)*12/26,J866))/2,2),IF($E$8="Acc Weekly",ROUND((-PMT(((1+D867/CP)^(CP/12))-1,(nper-A867+1)*12/52,J866))/4,2),ROUND(-PMT(((1+D867/CP)^(CP/periods_per_year))-1,nper-A867+1,J866),2)))))))</f>
        <v/>
      </c>
      <c r="G867" s="13" t="str">
        <f>IF(OR(A867="",A867&lt;$X$2),"",IF(J866&lt;=F867,0,IF(IF(AND(A867&gt;=$X$2,MOD(A867-$X$2,int)=0),$X$3,0)+F867&gt;=J866+E867,J866+E867-F867,IF(AND(A867&gt;=$X$2,MOD(A867-$X$2,int)=0),$X$3,0)+IF(IF(AND(A867&gt;=$X$2,MOD(A867-$X$2,int)=0),$X$3,0)+IF(MOD(A867-$X$6,periods_per_year)=0,$X$5,0)+F867&lt;J866+E867,IF(MOD(A867-$X$6,periods_per_year)=0,$X$5,0),J866+E867-IF(AND(A867&gt;=$X$2,MOD(A867-$X$2,int)=0),$X$3,0)-F867))))</f>
        <v/>
      </c>
      <c r="H867" s="14"/>
      <c r="I867" s="13" t="str">
        <f t="shared" si="100"/>
        <v/>
      </c>
      <c r="J867" s="13" t="str">
        <f t="shared" si="101"/>
        <v/>
      </c>
      <c r="M867" s="17" t="str">
        <f>IF(S866="","",IF(OR(M866&gt;=nper,ROUND(S866,2)&lt;=0),"",M866+1))</f>
        <v/>
      </c>
      <c r="N867" s="18" t="str">
        <f>IF(M867="","",IF(OR(periods_per_year=26,periods_per_year=52),IF(periods_per_year=26,IF(M867=1,fpdate,N866+14),IF(periods_per_year=52,IF(M867=1,fpdate,N866+7),"n/a")),IF(periods_per_year=24,DATE(YEAR(fpdate),MONTH(fpdate)+(M867-1)/2+IF(AND(DAY(fpdate)&gt;=15,MOD(M867,2)=0),1,0),IF(MOD(M867,2)=0,IF(DAY(fpdate)&gt;=15,DAY(fpdate)-14,DAY(fpdate)+14),DAY(fpdate))),IF(DAY(DATE(YEAR(fpdate),MONTH(fpdate)+M867-1,DAY(fpdate)))&lt;&gt;DAY(fpdate),DATE(YEAR(fpdate),MONTH(fpdate)+M867,0),DATE(YEAR(fpdate),MONTH(fpdate)+M867-1,DAY(fpdate))))))</f>
        <v/>
      </c>
      <c r="O867" s="19" t="str">
        <f>IF(M867="","",IF(variable,IF(M867&lt;MortgageCalculator!$I$18*periods_per_year,start_rate,IF(MortgageCalculator!$I$22&gt;=0,MIN(MortgageCalculator!$I$19,start_rate+MortgageCalculator!$I$22*ROUNDUP((M867-MortgageCalculator!$I$18*periods_per_year)/MortgageCalculator!$I$21,0)),MAX(MortgageCalculator!$I$20,start_rate+MortgageCalculator!$I$22*ROUNDUP((M867-MortgageCalculator!$I$18*periods_per_year)/MortgageCalculator!$I$21,0)))),start_rate))</f>
        <v/>
      </c>
      <c r="P867" s="20" t="str">
        <f>IF(M867="","",ROUND((((1+O867/CP)^(CP/periods_per_year))-1)*S866,2))</f>
        <v/>
      </c>
      <c r="Q867" s="20" t="str">
        <f>IF(M867="","",IF(M867=nper,S866+P867,MIN(S866+P867,IF(O867=O866,Q866,ROUND(-PMT(((1+O867/CP)^(CP/periods_per_year))-1,nper-M867+1,S866),2)))))</f>
        <v/>
      </c>
      <c r="R867" s="20" t="str">
        <f t="shared" si="102"/>
        <v/>
      </c>
      <c r="S867" s="20" t="str">
        <f t="shared" si="103"/>
        <v/>
      </c>
    </row>
    <row r="868" spans="1:19" x14ac:dyDescent="0.2">
      <c r="A868" s="10" t="str">
        <f t="shared" si="96"/>
        <v/>
      </c>
      <c r="B868" s="11" t="str">
        <f t="shared" si="97"/>
        <v/>
      </c>
      <c r="C868" s="15" t="str">
        <f t="shared" si="98"/>
        <v/>
      </c>
      <c r="D868" s="12" t="str">
        <f>IF(A868="","",IF(variable,IF(OR(A868=1,A868&lt;$I$18*periods_per_year),start_rate,MIN($I$19,IF(MOD(A868-1,$I$21)=0,MAX($I$20,D867+$I$22),D867))),start_rate))</f>
        <v/>
      </c>
      <c r="E868" s="13" t="str">
        <f t="shared" si="99"/>
        <v/>
      </c>
      <c r="F868" s="13" t="str">
        <f>IF(A868="","",IF(A868=nper,J867+E868,MIN(J867+E868,IF(D868=D867,F867,IF($E$8="Acc Bi-Weekly",ROUND((-PMT(((1+D868/CP)^(CP/12))-1,(nper-A868+1)*12/26,J867))/2,2),IF($E$8="Acc Weekly",ROUND((-PMT(((1+D868/CP)^(CP/12))-1,(nper-A868+1)*12/52,J867))/4,2),ROUND(-PMT(((1+D868/CP)^(CP/periods_per_year))-1,nper-A868+1,J867),2)))))))</f>
        <v/>
      </c>
      <c r="G868" s="13" t="str">
        <f>IF(OR(A868="",A868&lt;$X$2),"",IF(J867&lt;=F868,0,IF(IF(AND(A868&gt;=$X$2,MOD(A868-$X$2,int)=0),$X$3,0)+F868&gt;=J867+E868,J867+E868-F868,IF(AND(A868&gt;=$X$2,MOD(A868-$X$2,int)=0),$X$3,0)+IF(IF(AND(A868&gt;=$X$2,MOD(A868-$X$2,int)=0),$X$3,0)+IF(MOD(A868-$X$6,periods_per_year)=0,$X$5,0)+F868&lt;J867+E868,IF(MOD(A868-$X$6,periods_per_year)=0,$X$5,0),J867+E868-IF(AND(A868&gt;=$X$2,MOD(A868-$X$2,int)=0),$X$3,0)-F868))))</f>
        <v/>
      </c>
      <c r="H868" s="14"/>
      <c r="I868" s="13" t="str">
        <f t="shared" si="100"/>
        <v/>
      </c>
      <c r="J868" s="13" t="str">
        <f t="shared" si="101"/>
        <v/>
      </c>
      <c r="M868" s="17" t="str">
        <f>IF(S867="","",IF(OR(M867&gt;=nper,ROUND(S867,2)&lt;=0),"",M867+1))</f>
        <v/>
      </c>
      <c r="N868" s="18" t="str">
        <f>IF(M868="","",IF(OR(periods_per_year=26,periods_per_year=52),IF(periods_per_year=26,IF(M868=1,fpdate,N867+14),IF(periods_per_year=52,IF(M868=1,fpdate,N867+7),"n/a")),IF(periods_per_year=24,DATE(YEAR(fpdate),MONTH(fpdate)+(M868-1)/2+IF(AND(DAY(fpdate)&gt;=15,MOD(M868,2)=0),1,0),IF(MOD(M868,2)=0,IF(DAY(fpdate)&gt;=15,DAY(fpdate)-14,DAY(fpdate)+14),DAY(fpdate))),IF(DAY(DATE(YEAR(fpdate),MONTH(fpdate)+M868-1,DAY(fpdate)))&lt;&gt;DAY(fpdate),DATE(YEAR(fpdate),MONTH(fpdate)+M868,0),DATE(YEAR(fpdate),MONTH(fpdate)+M868-1,DAY(fpdate))))))</f>
        <v/>
      </c>
      <c r="O868" s="19" t="str">
        <f>IF(M868="","",IF(variable,IF(M868&lt;MortgageCalculator!$I$18*periods_per_year,start_rate,IF(MortgageCalculator!$I$22&gt;=0,MIN(MortgageCalculator!$I$19,start_rate+MortgageCalculator!$I$22*ROUNDUP((M868-MortgageCalculator!$I$18*periods_per_year)/MortgageCalculator!$I$21,0)),MAX(MortgageCalculator!$I$20,start_rate+MortgageCalculator!$I$22*ROUNDUP((M868-MortgageCalculator!$I$18*periods_per_year)/MortgageCalculator!$I$21,0)))),start_rate))</f>
        <v/>
      </c>
      <c r="P868" s="20" t="str">
        <f>IF(M868="","",ROUND((((1+O868/CP)^(CP/periods_per_year))-1)*S867,2))</f>
        <v/>
      </c>
      <c r="Q868" s="20" t="str">
        <f>IF(M868="","",IF(M868=nper,S867+P868,MIN(S867+P868,IF(O868=O867,Q867,ROUND(-PMT(((1+O868/CP)^(CP/periods_per_year))-1,nper-M868+1,S867),2)))))</f>
        <v/>
      </c>
      <c r="R868" s="20" t="str">
        <f t="shared" si="102"/>
        <v/>
      </c>
      <c r="S868" s="20" t="str">
        <f t="shared" si="103"/>
        <v/>
      </c>
    </row>
    <row r="869" spans="1:19" x14ac:dyDescent="0.2">
      <c r="A869" s="10" t="str">
        <f t="shared" si="96"/>
        <v/>
      </c>
      <c r="B869" s="11" t="str">
        <f t="shared" si="97"/>
        <v/>
      </c>
      <c r="C869" s="15" t="str">
        <f t="shared" si="98"/>
        <v/>
      </c>
      <c r="D869" s="12" t="str">
        <f>IF(A869="","",IF(variable,IF(OR(A869=1,A869&lt;$I$18*periods_per_year),start_rate,MIN($I$19,IF(MOD(A869-1,$I$21)=0,MAX($I$20,D868+$I$22),D868))),start_rate))</f>
        <v/>
      </c>
      <c r="E869" s="13" t="str">
        <f t="shared" si="99"/>
        <v/>
      </c>
      <c r="F869" s="13" t="str">
        <f>IF(A869="","",IF(A869=nper,J868+E869,MIN(J868+E869,IF(D869=D868,F868,IF($E$8="Acc Bi-Weekly",ROUND((-PMT(((1+D869/CP)^(CP/12))-1,(nper-A869+1)*12/26,J868))/2,2),IF($E$8="Acc Weekly",ROUND((-PMT(((1+D869/CP)^(CP/12))-1,(nper-A869+1)*12/52,J868))/4,2),ROUND(-PMT(((1+D869/CP)^(CP/periods_per_year))-1,nper-A869+1,J868),2)))))))</f>
        <v/>
      </c>
      <c r="G869" s="13" t="str">
        <f>IF(OR(A869="",A869&lt;$X$2),"",IF(J868&lt;=F869,0,IF(IF(AND(A869&gt;=$X$2,MOD(A869-$X$2,int)=0),$X$3,0)+F869&gt;=J868+E869,J868+E869-F869,IF(AND(A869&gt;=$X$2,MOD(A869-$X$2,int)=0),$X$3,0)+IF(IF(AND(A869&gt;=$X$2,MOD(A869-$X$2,int)=0),$X$3,0)+IF(MOD(A869-$X$6,periods_per_year)=0,$X$5,0)+F869&lt;J868+E869,IF(MOD(A869-$X$6,periods_per_year)=0,$X$5,0),J868+E869-IF(AND(A869&gt;=$X$2,MOD(A869-$X$2,int)=0),$X$3,0)-F869))))</f>
        <v/>
      </c>
      <c r="H869" s="14"/>
      <c r="I869" s="13" t="str">
        <f t="shared" si="100"/>
        <v/>
      </c>
      <c r="J869" s="13" t="str">
        <f t="shared" si="101"/>
        <v/>
      </c>
      <c r="M869" s="17" t="str">
        <f>IF(S868="","",IF(OR(M868&gt;=nper,ROUND(S868,2)&lt;=0),"",M868+1))</f>
        <v/>
      </c>
      <c r="N869" s="18" t="str">
        <f>IF(M869="","",IF(OR(periods_per_year=26,periods_per_year=52),IF(periods_per_year=26,IF(M869=1,fpdate,N868+14),IF(periods_per_year=52,IF(M869=1,fpdate,N868+7),"n/a")),IF(periods_per_year=24,DATE(YEAR(fpdate),MONTH(fpdate)+(M869-1)/2+IF(AND(DAY(fpdate)&gt;=15,MOD(M869,2)=0),1,0),IF(MOD(M869,2)=0,IF(DAY(fpdate)&gt;=15,DAY(fpdate)-14,DAY(fpdate)+14),DAY(fpdate))),IF(DAY(DATE(YEAR(fpdate),MONTH(fpdate)+M869-1,DAY(fpdate)))&lt;&gt;DAY(fpdate),DATE(YEAR(fpdate),MONTH(fpdate)+M869,0),DATE(YEAR(fpdate),MONTH(fpdate)+M869-1,DAY(fpdate))))))</f>
        <v/>
      </c>
      <c r="O869" s="19" t="str">
        <f>IF(M869="","",IF(variable,IF(M869&lt;MortgageCalculator!$I$18*periods_per_year,start_rate,IF(MortgageCalculator!$I$22&gt;=0,MIN(MortgageCalculator!$I$19,start_rate+MortgageCalculator!$I$22*ROUNDUP((M869-MortgageCalculator!$I$18*periods_per_year)/MortgageCalculator!$I$21,0)),MAX(MortgageCalculator!$I$20,start_rate+MortgageCalculator!$I$22*ROUNDUP((M869-MortgageCalculator!$I$18*periods_per_year)/MortgageCalculator!$I$21,0)))),start_rate))</f>
        <v/>
      </c>
      <c r="P869" s="20" t="str">
        <f>IF(M869="","",ROUND((((1+O869/CP)^(CP/periods_per_year))-1)*S868,2))</f>
        <v/>
      </c>
      <c r="Q869" s="20" t="str">
        <f>IF(M869="","",IF(M869=nper,S868+P869,MIN(S868+P869,IF(O869=O868,Q868,ROUND(-PMT(((1+O869/CP)^(CP/periods_per_year))-1,nper-M869+1,S868),2)))))</f>
        <v/>
      </c>
      <c r="R869" s="20" t="str">
        <f t="shared" si="102"/>
        <v/>
      </c>
      <c r="S869" s="20" t="str">
        <f t="shared" si="103"/>
        <v/>
      </c>
    </row>
    <row r="870" spans="1:19" x14ac:dyDescent="0.2">
      <c r="A870" s="10" t="str">
        <f t="shared" si="96"/>
        <v/>
      </c>
      <c r="B870" s="11" t="str">
        <f t="shared" si="97"/>
        <v/>
      </c>
      <c r="C870" s="15" t="str">
        <f t="shared" si="98"/>
        <v/>
      </c>
      <c r="D870" s="12" t="str">
        <f>IF(A870="","",IF(variable,IF(OR(A870=1,A870&lt;$I$18*periods_per_year),start_rate,MIN($I$19,IF(MOD(A870-1,$I$21)=0,MAX($I$20,D869+$I$22),D869))),start_rate))</f>
        <v/>
      </c>
      <c r="E870" s="13" t="str">
        <f t="shared" si="99"/>
        <v/>
      </c>
      <c r="F870" s="13" t="str">
        <f>IF(A870="","",IF(A870=nper,J869+E870,MIN(J869+E870,IF(D870=D869,F869,IF($E$8="Acc Bi-Weekly",ROUND((-PMT(((1+D870/CP)^(CP/12))-1,(nper-A870+1)*12/26,J869))/2,2),IF($E$8="Acc Weekly",ROUND((-PMT(((1+D870/CP)^(CP/12))-1,(nper-A870+1)*12/52,J869))/4,2),ROUND(-PMT(((1+D870/CP)^(CP/periods_per_year))-1,nper-A870+1,J869),2)))))))</f>
        <v/>
      </c>
      <c r="G870" s="13" t="str">
        <f>IF(OR(A870="",A870&lt;$X$2),"",IF(J869&lt;=F870,0,IF(IF(AND(A870&gt;=$X$2,MOD(A870-$X$2,int)=0),$X$3,0)+F870&gt;=J869+E870,J869+E870-F870,IF(AND(A870&gt;=$X$2,MOD(A870-$X$2,int)=0),$X$3,0)+IF(IF(AND(A870&gt;=$X$2,MOD(A870-$X$2,int)=0),$X$3,0)+IF(MOD(A870-$X$6,periods_per_year)=0,$X$5,0)+F870&lt;J869+E870,IF(MOD(A870-$X$6,periods_per_year)=0,$X$5,0),J869+E870-IF(AND(A870&gt;=$X$2,MOD(A870-$X$2,int)=0),$X$3,0)-F870))))</f>
        <v/>
      </c>
      <c r="H870" s="14"/>
      <c r="I870" s="13" t="str">
        <f t="shared" si="100"/>
        <v/>
      </c>
      <c r="J870" s="13" t="str">
        <f t="shared" si="101"/>
        <v/>
      </c>
      <c r="M870" s="17" t="str">
        <f>IF(S869="","",IF(OR(M869&gt;=nper,ROUND(S869,2)&lt;=0),"",M869+1))</f>
        <v/>
      </c>
      <c r="N870" s="18" t="str">
        <f>IF(M870="","",IF(OR(periods_per_year=26,periods_per_year=52),IF(periods_per_year=26,IF(M870=1,fpdate,N869+14),IF(periods_per_year=52,IF(M870=1,fpdate,N869+7),"n/a")),IF(periods_per_year=24,DATE(YEAR(fpdate),MONTH(fpdate)+(M870-1)/2+IF(AND(DAY(fpdate)&gt;=15,MOD(M870,2)=0),1,0),IF(MOD(M870,2)=0,IF(DAY(fpdate)&gt;=15,DAY(fpdate)-14,DAY(fpdate)+14),DAY(fpdate))),IF(DAY(DATE(YEAR(fpdate),MONTH(fpdate)+M870-1,DAY(fpdate)))&lt;&gt;DAY(fpdate),DATE(YEAR(fpdate),MONTH(fpdate)+M870,0),DATE(YEAR(fpdate),MONTH(fpdate)+M870-1,DAY(fpdate))))))</f>
        <v/>
      </c>
      <c r="O870" s="19" t="str">
        <f>IF(M870="","",IF(variable,IF(M870&lt;MortgageCalculator!$I$18*periods_per_year,start_rate,IF(MortgageCalculator!$I$22&gt;=0,MIN(MortgageCalculator!$I$19,start_rate+MortgageCalculator!$I$22*ROUNDUP((M870-MortgageCalculator!$I$18*periods_per_year)/MortgageCalculator!$I$21,0)),MAX(MortgageCalculator!$I$20,start_rate+MortgageCalculator!$I$22*ROUNDUP((M870-MortgageCalculator!$I$18*periods_per_year)/MortgageCalculator!$I$21,0)))),start_rate))</f>
        <v/>
      </c>
      <c r="P870" s="20" t="str">
        <f>IF(M870="","",ROUND((((1+O870/CP)^(CP/periods_per_year))-1)*S869,2))</f>
        <v/>
      </c>
      <c r="Q870" s="20" t="str">
        <f>IF(M870="","",IF(M870=nper,S869+P870,MIN(S869+P870,IF(O870=O869,Q869,ROUND(-PMT(((1+O870/CP)^(CP/periods_per_year))-1,nper-M870+1,S869),2)))))</f>
        <v/>
      </c>
      <c r="R870" s="20" t="str">
        <f t="shared" si="102"/>
        <v/>
      </c>
      <c r="S870" s="20" t="str">
        <f t="shared" si="103"/>
        <v/>
      </c>
    </row>
    <row r="871" spans="1:19" x14ac:dyDescent="0.2">
      <c r="A871" s="10" t="str">
        <f t="shared" si="96"/>
        <v/>
      </c>
      <c r="B871" s="11" t="str">
        <f t="shared" si="97"/>
        <v/>
      </c>
      <c r="C871" s="15" t="str">
        <f t="shared" si="98"/>
        <v/>
      </c>
      <c r="D871" s="12" t="str">
        <f>IF(A871="","",IF(variable,IF(OR(A871=1,A871&lt;$I$18*periods_per_year),start_rate,MIN($I$19,IF(MOD(A871-1,$I$21)=0,MAX($I$20,D870+$I$22),D870))),start_rate))</f>
        <v/>
      </c>
      <c r="E871" s="13" t="str">
        <f t="shared" si="99"/>
        <v/>
      </c>
      <c r="F871" s="13" t="str">
        <f>IF(A871="","",IF(A871=nper,J870+E871,MIN(J870+E871,IF(D871=D870,F870,IF($E$8="Acc Bi-Weekly",ROUND((-PMT(((1+D871/CP)^(CP/12))-1,(nper-A871+1)*12/26,J870))/2,2),IF($E$8="Acc Weekly",ROUND((-PMT(((1+D871/CP)^(CP/12))-1,(nper-A871+1)*12/52,J870))/4,2),ROUND(-PMT(((1+D871/CP)^(CP/periods_per_year))-1,nper-A871+1,J870),2)))))))</f>
        <v/>
      </c>
      <c r="G871" s="13" t="str">
        <f>IF(OR(A871="",A871&lt;$X$2),"",IF(J870&lt;=F871,0,IF(IF(AND(A871&gt;=$X$2,MOD(A871-$X$2,int)=0),$X$3,0)+F871&gt;=J870+E871,J870+E871-F871,IF(AND(A871&gt;=$X$2,MOD(A871-$X$2,int)=0),$X$3,0)+IF(IF(AND(A871&gt;=$X$2,MOD(A871-$X$2,int)=0),$X$3,0)+IF(MOD(A871-$X$6,periods_per_year)=0,$X$5,0)+F871&lt;J870+E871,IF(MOD(A871-$X$6,periods_per_year)=0,$X$5,0),J870+E871-IF(AND(A871&gt;=$X$2,MOD(A871-$X$2,int)=0),$X$3,0)-F871))))</f>
        <v/>
      </c>
      <c r="H871" s="14"/>
      <c r="I871" s="13" t="str">
        <f t="shared" si="100"/>
        <v/>
      </c>
      <c r="J871" s="13" t="str">
        <f t="shared" si="101"/>
        <v/>
      </c>
      <c r="M871" s="17" t="str">
        <f>IF(S870="","",IF(OR(M870&gt;=nper,ROUND(S870,2)&lt;=0),"",M870+1))</f>
        <v/>
      </c>
      <c r="N871" s="18" t="str">
        <f>IF(M871="","",IF(OR(periods_per_year=26,periods_per_year=52),IF(periods_per_year=26,IF(M871=1,fpdate,N870+14),IF(periods_per_year=52,IF(M871=1,fpdate,N870+7),"n/a")),IF(periods_per_year=24,DATE(YEAR(fpdate),MONTH(fpdate)+(M871-1)/2+IF(AND(DAY(fpdate)&gt;=15,MOD(M871,2)=0),1,0),IF(MOD(M871,2)=0,IF(DAY(fpdate)&gt;=15,DAY(fpdate)-14,DAY(fpdate)+14),DAY(fpdate))),IF(DAY(DATE(YEAR(fpdate),MONTH(fpdate)+M871-1,DAY(fpdate)))&lt;&gt;DAY(fpdate),DATE(YEAR(fpdate),MONTH(fpdate)+M871,0),DATE(YEAR(fpdate),MONTH(fpdate)+M871-1,DAY(fpdate))))))</f>
        <v/>
      </c>
      <c r="O871" s="19" t="str">
        <f>IF(M871="","",IF(variable,IF(M871&lt;MortgageCalculator!$I$18*periods_per_year,start_rate,IF(MortgageCalculator!$I$22&gt;=0,MIN(MortgageCalculator!$I$19,start_rate+MortgageCalculator!$I$22*ROUNDUP((M871-MortgageCalculator!$I$18*periods_per_year)/MortgageCalculator!$I$21,0)),MAX(MortgageCalculator!$I$20,start_rate+MortgageCalculator!$I$22*ROUNDUP((M871-MortgageCalculator!$I$18*periods_per_year)/MortgageCalculator!$I$21,0)))),start_rate))</f>
        <v/>
      </c>
      <c r="P871" s="20" t="str">
        <f>IF(M871="","",ROUND((((1+O871/CP)^(CP/periods_per_year))-1)*S870,2))</f>
        <v/>
      </c>
      <c r="Q871" s="20" t="str">
        <f>IF(M871="","",IF(M871=nper,S870+P871,MIN(S870+P871,IF(O871=O870,Q870,ROUND(-PMT(((1+O871/CP)^(CP/periods_per_year))-1,nper-M871+1,S870),2)))))</f>
        <v/>
      </c>
      <c r="R871" s="20" t="str">
        <f t="shared" si="102"/>
        <v/>
      </c>
      <c r="S871" s="20" t="str">
        <f t="shared" si="103"/>
        <v/>
      </c>
    </row>
    <row r="872" spans="1:19" x14ac:dyDescent="0.2">
      <c r="A872" s="10" t="str">
        <f t="shared" si="96"/>
        <v/>
      </c>
      <c r="B872" s="11" t="str">
        <f t="shared" si="97"/>
        <v/>
      </c>
      <c r="C872" s="15" t="str">
        <f t="shared" si="98"/>
        <v/>
      </c>
      <c r="D872" s="12" t="str">
        <f>IF(A872="","",IF(variable,IF(OR(A872=1,A872&lt;$I$18*periods_per_year),start_rate,MIN($I$19,IF(MOD(A872-1,$I$21)=0,MAX($I$20,D871+$I$22),D871))),start_rate))</f>
        <v/>
      </c>
      <c r="E872" s="13" t="str">
        <f t="shared" si="99"/>
        <v/>
      </c>
      <c r="F872" s="13" t="str">
        <f>IF(A872="","",IF(A872=nper,J871+E872,MIN(J871+E872,IF(D872=D871,F871,IF($E$8="Acc Bi-Weekly",ROUND((-PMT(((1+D872/CP)^(CP/12))-1,(nper-A872+1)*12/26,J871))/2,2),IF($E$8="Acc Weekly",ROUND((-PMT(((1+D872/CP)^(CP/12))-1,(nper-A872+1)*12/52,J871))/4,2),ROUND(-PMT(((1+D872/CP)^(CP/periods_per_year))-1,nper-A872+1,J871),2)))))))</f>
        <v/>
      </c>
      <c r="G872" s="13" t="str">
        <f>IF(OR(A872="",A872&lt;$X$2),"",IF(J871&lt;=F872,0,IF(IF(AND(A872&gt;=$X$2,MOD(A872-$X$2,int)=0),$X$3,0)+F872&gt;=J871+E872,J871+E872-F872,IF(AND(A872&gt;=$X$2,MOD(A872-$X$2,int)=0),$X$3,0)+IF(IF(AND(A872&gt;=$X$2,MOD(A872-$X$2,int)=0),$X$3,0)+IF(MOD(A872-$X$6,periods_per_year)=0,$X$5,0)+F872&lt;J871+E872,IF(MOD(A872-$X$6,periods_per_year)=0,$X$5,0),J871+E872-IF(AND(A872&gt;=$X$2,MOD(A872-$X$2,int)=0),$X$3,0)-F872))))</f>
        <v/>
      </c>
      <c r="H872" s="14"/>
      <c r="I872" s="13" t="str">
        <f t="shared" si="100"/>
        <v/>
      </c>
      <c r="J872" s="13" t="str">
        <f t="shared" si="101"/>
        <v/>
      </c>
      <c r="M872" s="17" t="str">
        <f>IF(S871="","",IF(OR(M871&gt;=nper,ROUND(S871,2)&lt;=0),"",M871+1))</f>
        <v/>
      </c>
      <c r="N872" s="18" t="str">
        <f>IF(M872="","",IF(OR(periods_per_year=26,periods_per_year=52),IF(periods_per_year=26,IF(M872=1,fpdate,N871+14),IF(periods_per_year=52,IF(M872=1,fpdate,N871+7),"n/a")),IF(periods_per_year=24,DATE(YEAR(fpdate),MONTH(fpdate)+(M872-1)/2+IF(AND(DAY(fpdate)&gt;=15,MOD(M872,2)=0),1,0),IF(MOD(M872,2)=0,IF(DAY(fpdate)&gt;=15,DAY(fpdate)-14,DAY(fpdate)+14),DAY(fpdate))),IF(DAY(DATE(YEAR(fpdate),MONTH(fpdate)+M872-1,DAY(fpdate)))&lt;&gt;DAY(fpdate),DATE(YEAR(fpdate),MONTH(fpdate)+M872,0),DATE(YEAR(fpdate),MONTH(fpdate)+M872-1,DAY(fpdate))))))</f>
        <v/>
      </c>
      <c r="O872" s="19" t="str">
        <f>IF(M872="","",IF(variable,IF(M872&lt;MortgageCalculator!$I$18*periods_per_year,start_rate,IF(MortgageCalculator!$I$22&gt;=0,MIN(MortgageCalculator!$I$19,start_rate+MortgageCalculator!$I$22*ROUNDUP((M872-MortgageCalculator!$I$18*periods_per_year)/MortgageCalculator!$I$21,0)),MAX(MortgageCalculator!$I$20,start_rate+MortgageCalculator!$I$22*ROUNDUP((M872-MortgageCalculator!$I$18*periods_per_year)/MortgageCalculator!$I$21,0)))),start_rate))</f>
        <v/>
      </c>
      <c r="P872" s="20" t="str">
        <f>IF(M872="","",ROUND((((1+O872/CP)^(CP/periods_per_year))-1)*S871,2))</f>
        <v/>
      </c>
      <c r="Q872" s="20" t="str">
        <f>IF(M872="","",IF(M872=nper,S871+P872,MIN(S871+P872,IF(O872=O871,Q871,ROUND(-PMT(((1+O872/CP)^(CP/periods_per_year))-1,nper-M872+1,S871),2)))))</f>
        <v/>
      </c>
      <c r="R872" s="20" t="str">
        <f t="shared" si="102"/>
        <v/>
      </c>
      <c r="S872" s="20" t="str">
        <f t="shared" si="103"/>
        <v/>
      </c>
    </row>
    <row r="873" spans="1:19" x14ac:dyDescent="0.2">
      <c r="A873" s="10" t="str">
        <f t="shared" si="96"/>
        <v/>
      </c>
      <c r="B873" s="11" t="str">
        <f t="shared" si="97"/>
        <v/>
      </c>
      <c r="C873" s="15" t="str">
        <f t="shared" si="98"/>
        <v/>
      </c>
      <c r="D873" s="12" t="str">
        <f>IF(A873="","",IF(variable,IF(OR(A873=1,A873&lt;$I$18*periods_per_year),start_rate,MIN($I$19,IF(MOD(A873-1,$I$21)=0,MAX($I$20,D872+$I$22),D872))),start_rate))</f>
        <v/>
      </c>
      <c r="E873" s="13" t="str">
        <f t="shared" si="99"/>
        <v/>
      </c>
      <c r="F873" s="13" t="str">
        <f>IF(A873="","",IF(A873=nper,J872+E873,MIN(J872+E873,IF(D873=D872,F872,IF($E$8="Acc Bi-Weekly",ROUND((-PMT(((1+D873/CP)^(CP/12))-1,(nper-A873+1)*12/26,J872))/2,2),IF($E$8="Acc Weekly",ROUND((-PMT(((1+D873/CP)^(CP/12))-1,(nper-A873+1)*12/52,J872))/4,2),ROUND(-PMT(((1+D873/CP)^(CP/periods_per_year))-1,nper-A873+1,J872),2)))))))</f>
        <v/>
      </c>
      <c r="G873" s="13" t="str">
        <f>IF(OR(A873="",A873&lt;$X$2),"",IF(J872&lt;=F873,0,IF(IF(AND(A873&gt;=$X$2,MOD(A873-$X$2,int)=0),$X$3,0)+F873&gt;=J872+E873,J872+E873-F873,IF(AND(A873&gt;=$X$2,MOD(A873-$X$2,int)=0),$X$3,0)+IF(IF(AND(A873&gt;=$X$2,MOD(A873-$X$2,int)=0),$X$3,0)+IF(MOD(A873-$X$6,periods_per_year)=0,$X$5,0)+F873&lt;J872+E873,IF(MOD(A873-$X$6,periods_per_year)=0,$X$5,0),J872+E873-IF(AND(A873&gt;=$X$2,MOD(A873-$X$2,int)=0),$X$3,0)-F873))))</f>
        <v/>
      </c>
      <c r="H873" s="14"/>
      <c r="I873" s="13" t="str">
        <f t="shared" si="100"/>
        <v/>
      </c>
      <c r="J873" s="13" t="str">
        <f t="shared" si="101"/>
        <v/>
      </c>
      <c r="M873" s="17" t="str">
        <f>IF(S872="","",IF(OR(M872&gt;=nper,ROUND(S872,2)&lt;=0),"",M872+1))</f>
        <v/>
      </c>
      <c r="N873" s="18" t="str">
        <f>IF(M873="","",IF(OR(periods_per_year=26,periods_per_year=52),IF(periods_per_year=26,IF(M873=1,fpdate,N872+14),IF(periods_per_year=52,IF(M873=1,fpdate,N872+7),"n/a")),IF(periods_per_year=24,DATE(YEAR(fpdate),MONTH(fpdate)+(M873-1)/2+IF(AND(DAY(fpdate)&gt;=15,MOD(M873,2)=0),1,0),IF(MOD(M873,2)=0,IF(DAY(fpdate)&gt;=15,DAY(fpdate)-14,DAY(fpdate)+14),DAY(fpdate))),IF(DAY(DATE(YEAR(fpdate),MONTH(fpdate)+M873-1,DAY(fpdate)))&lt;&gt;DAY(fpdate),DATE(YEAR(fpdate),MONTH(fpdate)+M873,0),DATE(YEAR(fpdate),MONTH(fpdate)+M873-1,DAY(fpdate))))))</f>
        <v/>
      </c>
      <c r="O873" s="19" t="str">
        <f>IF(M873="","",IF(variable,IF(M873&lt;MortgageCalculator!$I$18*periods_per_year,start_rate,IF(MortgageCalculator!$I$22&gt;=0,MIN(MortgageCalculator!$I$19,start_rate+MortgageCalculator!$I$22*ROUNDUP((M873-MortgageCalculator!$I$18*periods_per_year)/MortgageCalculator!$I$21,0)),MAX(MortgageCalculator!$I$20,start_rate+MortgageCalculator!$I$22*ROUNDUP((M873-MortgageCalculator!$I$18*periods_per_year)/MortgageCalculator!$I$21,0)))),start_rate))</f>
        <v/>
      </c>
      <c r="P873" s="20" t="str">
        <f>IF(M873="","",ROUND((((1+O873/CP)^(CP/periods_per_year))-1)*S872,2))</f>
        <v/>
      </c>
      <c r="Q873" s="20" t="str">
        <f>IF(M873="","",IF(M873=nper,S872+P873,MIN(S872+P873,IF(O873=O872,Q872,ROUND(-PMT(((1+O873/CP)^(CP/periods_per_year))-1,nper-M873+1,S872),2)))))</f>
        <v/>
      </c>
      <c r="R873" s="20" t="str">
        <f t="shared" si="102"/>
        <v/>
      </c>
      <c r="S873" s="20" t="str">
        <f t="shared" si="103"/>
        <v/>
      </c>
    </row>
    <row r="874" spans="1:19" x14ac:dyDescent="0.2">
      <c r="A874" s="10" t="str">
        <f t="shared" si="96"/>
        <v/>
      </c>
      <c r="B874" s="11" t="str">
        <f t="shared" si="97"/>
        <v/>
      </c>
      <c r="C874" s="15" t="str">
        <f t="shared" si="98"/>
        <v/>
      </c>
      <c r="D874" s="12" t="str">
        <f>IF(A874="","",IF(variable,IF(OR(A874=1,A874&lt;$I$18*periods_per_year),start_rate,MIN($I$19,IF(MOD(A874-1,$I$21)=0,MAX($I$20,D873+$I$22),D873))),start_rate))</f>
        <v/>
      </c>
      <c r="E874" s="13" t="str">
        <f t="shared" si="99"/>
        <v/>
      </c>
      <c r="F874" s="13" t="str">
        <f>IF(A874="","",IF(A874=nper,J873+E874,MIN(J873+E874,IF(D874=D873,F873,IF($E$8="Acc Bi-Weekly",ROUND((-PMT(((1+D874/CP)^(CP/12))-1,(nper-A874+1)*12/26,J873))/2,2),IF($E$8="Acc Weekly",ROUND((-PMT(((1+D874/CP)^(CP/12))-1,(nper-A874+1)*12/52,J873))/4,2),ROUND(-PMT(((1+D874/CP)^(CP/periods_per_year))-1,nper-A874+1,J873),2)))))))</f>
        <v/>
      </c>
      <c r="G874" s="13" t="str">
        <f>IF(OR(A874="",A874&lt;$X$2),"",IF(J873&lt;=F874,0,IF(IF(AND(A874&gt;=$X$2,MOD(A874-$X$2,int)=0),$X$3,0)+F874&gt;=J873+E874,J873+E874-F874,IF(AND(A874&gt;=$X$2,MOD(A874-$X$2,int)=0),$X$3,0)+IF(IF(AND(A874&gt;=$X$2,MOD(A874-$X$2,int)=0),$X$3,0)+IF(MOD(A874-$X$6,periods_per_year)=0,$X$5,0)+F874&lt;J873+E874,IF(MOD(A874-$X$6,periods_per_year)=0,$X$5,0),J873+E874-IF(AND(A874&gt;=$X$2,MOD(A874-$X$2,int)=0),$X$3,0)-F874))))</f>
        <v/>
      </c>
      <c r="H874" s="14"/>
      <c r="I874" s="13" t="str">
        <f t="shared" si="100"/>
        <v/>
      </c>
      <c r="J874" s="13" t="str">
        <f t="shared" si="101"/>
        <v/>
      </c>
      <c r="M874" s="17" t="str">
        <f>IF(S873="","",IF(OR(M873&gt;=nper,ROUND(S873,2)&lt;=0),"",M873+1))</f>
        <v/>
      </c>
      <c r="N874" s="18" t="str">
        <f>IF(M874="","",IF(OR(periods_per_year=26,periods_per_year=52),IF(periods_per_year=26,IF(M874=1,fpdate,N873+14),IF(periods_per_year=52,IF(M874=1,fpdate,N873+7),"n/a")),IF(periods_per_year=24,DATE(YEAR(fpdate),MONTH(fpdate)+(M874-1)/2+IF(AND(DAY(fpdate)&gt;=15,MOD(M874,2)=0),1,0),IF(MOD(M874,2)=0,IF(DAY(fpdate)&gt;=15,DAY(fpdate)-14,DAY(fpdate)+14),DAY(fpdate))),IF(DAY(DATE(YEAR(fpdate),MONTH(fpdate)+M874-1,DAY(fpdate)))&lt;&gt;DAY(fpdate),DATE(YEAR(fpdate),MONTH(fpdate)+M874,0),DATE(YEAR(fpdate),MONTH(fpdate)+M874-1,DAY(fpdate))))))</f>
        <v/>
      </c>
      <c r="O874" s="19" t="str">
        <f>IF(M874="","",IF(variable,IF(M874&lt;MortgageCalculator!$I$18*periods_per_year,start_rate,IF(MortgageCalculator!$I$22&gt;=0,MIN(MortgageCalculator!$I$19,start_rate+MortgageCalculator!$I$22*ROUNDUP((M874-MortgageCalculator!$I$18*periods_per_year)/MortgageCalculator!$I$21,0)),MAX(MortgageCalculator!$I$20,start_rate+MortgageCalculator!$I$22*ROUNDUP((M874-MortgageCalculator!$I$18*periods_per_year)/MortgageCalculator!$I$21,0)))),start_rate))</f>
        <v/>
      </c>
      <c r="P874" s="20" t="str">
        <f>IF(M874="","",ROUND((((1+O874/CP)^(CP/periods_per_year))-1)*S873,2))</f>
        <v/>
      </c>
      <c r="Q874" s="20" t="str">
        <f>IF(M874="","",IF(M874=nper,S873+P874,MIN(S873+P874,IF(O874=O873,Q873,ROUND(-PMT(((1+O874/CP)^(CP/periods_per_year))-1,nper-M874+1,S873),2)))))</f>
        <v/>
      </c>
      <c r="R874" s="20" t="str">
        <f t="shared" si="102"/>
        <v/>
      </c>
      <c r="S874" s="20" t="str">
        <f t="shared" si="103"/>
        <v/>
      </c>
    </row>
    <row r="875" spans="1:19" x14ac:dyDescent="0.2">
      <c r="A875" s="10" t="str">
        <f t="shared" si="96"/>
        <v/>
      </c>
      <c r="B875" s="11" t="str">
        <f t="shared" si="97"/>
        <v/>
      </c>
      <c r="C875" s="15" t="str">
        <f t="shared" si="98"/>
        <v/>
      </c>
      <c r="D875" s="12" t="str">
        <f>IF(A875="","",IF(variable,IF(OR(A875=1,A875&lt;$I$18*periods_per_year),start_rate,MIN($I$19,IF(MOD(A875-1,$I$21)=0,MAX($I$20,D874+$I$22),D874))),start_rate))</f>
        <v/>
      </c>
      <c r="E875" s="13" t="str">
        <f t="shared" si="99"/>
        <v/>
      </c>
      <c r="F875" s="13" t="str">
        <f>IF(A875="","",IF(A875=nper,J874+E875,MIN(J874+E875,IF(D875=D874,F874,IF($E$8="Acc Bi-Weekly",ROUND((-PMT(((1+D875/CP)^(CP/12))-1,(nper-A875+1)*12/26,J874))/2,2),IF($E$8="Acc Weekly",ROUND((-PMT(((1+D875/CP)^(CP/12))-1,(nper-A875+1)*12/52,J874))/4,2),ROUND(-PMT(((1+D875/CP)^(CP/periods_per_year))-1,nper-A875+1,J874),2)))))))</f>
        <v/>
      </c>
      <c r="G875" s="13" t="str">
        <f>IF(OR(A875="",A875&lt;$X$2),"",IF(J874&lt;=F875,0,IF(IF(AND(A875&gt;=$X$2,MOD(A875-$X$2,int)=0),$X$3,0)+F875&gt;=J874+E875,J874+E875-F875,IF(AND(A875&gt;=$X$2,MOD(A875-$X$2,int)=0),$X$3,0)+IF(IF(AND(A875&gt;=$X$2,MOD(A875-$X$2,int)=0),$X$3,0)+IF(MOD(A875-$X$6,periods_per_year)=0,$X$5,0)+F875&lt;J874+E875,IF(MOD(A875-$X$6,periods_per_year)=0,$X$5,0),J874+E875-IF(AND(A875&gt;=$X$2,MOD(A875-$X$2,int)=0),$X$3,0)-F875))))</f>
        <v/>
      </c>
      <c r="H875" s="14"/>
      <c r="I875" s="13" t="str">
        <f t="shared" si="100"/>
        <v/>
      </c>
      <c r="J875" s="13" t="str">
        <f t="shared" si="101"/>
        <v/>
      </c>
      <c r="M875" s="17" t="str">
        <f>IF(S874="","",IF(OR(M874&gt;=nper,ROUND(S874,2)&lt;=0),"",M874+1))</f>
        <v/>
      </c>
      <c r="N875" s="18" t="str">
        <f>IF(M875="","",IF(OR(periods_per_year=26,periods_per_year=52),IF(periods_per_year=26,IF(M875=1,fpdate,N874+14),IF(periods_per_year=52,IF(M875=1,fpdate,N874+7),"n/a")),IF(periods_per_year=24,DATE(YEAR(fpdate),MONTH(fpdate)+(M875-1)/2+IF(AND(DAY(fpdate)&gt;=15,MOD(M875,2)=0),1,0),IF(MOD(M875,2)=0,IF(DAY(fpdate)&gt;=15,DAY(fpdate)-14,DAY(fpdate)+14),DAY(fpdate))),IF(DAY(DATE(YEAR(fpdate),MONTH(fpdate)+M875-1,DAY(fpdate)))&lt;&gt;DAY(fpdate),DATE(YEAR(fpdate),MONTH(fpdate)+M875,0),DATE(YEAR(fpdate),MONTH(fpdate)+M875-1,DAY(fpdate))))))</f>
        <v/>
      </c>
      <c r="O875" s="19" t="str">
        <f>IF(M875="","",IF(variable,IF(M875&lt;MortgageCalculator!$I$18*periods_per_year,start_rate,IF(MortgageCalculator!$I$22&gt;=0,MIN(MortgageCalculator!$I$19,start_rate+MortgageCalculator!$I$22*ROUNDUP((M875-MortgageCalculator!$I$18*periods_per_year)/MortgageCalculator!$I$21,0)),MAX(MortgageCalculator!$I$20,start_rate+MortgageCalculator!$I$22*ROUNDUP((M875-MortgageCalculator!$I$18*periods_per_year)/MortgageCalculator!$I$21,0)))),start_rate))</f>
        <v/>
      </c>
      <c r="P875" s="20" t="str">
        <f>IF(M875="","",ROUND((((1+O875/CP)^(CP/periods_per_year))-1)*S874,2))</f>
        <v/>
      </c>
      <c r="Q875" s="20" t="str">
        <f>IF(M875="","",IF(M875=nper,S874+P875,MIN(S874+P875,IF(O875=O874,Q874,ROUND(-PMT(((1+O875/CP)^(CP/periods_per_year))-1,nper-M875+1,S874),2)))))</f>
        <v/>
      </c>
      <c r="R875" s="20" t="str">
        <f t="shared" si="102"/>
        <v/>
      </c>
      <c r="S875" s="20" t="str">
        <f t="shared" si="103"/>
        <v/>
      </c>
    </row>
    <row r="876" spans="1:19" x14ac:dyDescent="0.2">
      <c r="A876" s="10" t="str">
        <f t="shared" ref="A876:A939" si="104">IF(J875="","",IF(OR(A875&gt;=nper,ROUND(J875,2)&lt;=0),"",A875+1))</f>
        <v/>
      </c>
      <c r="B876" s="11" t="str">
        <f t="shared" ref="B876:B939" si="105">IF(A876="","",IF(OR(periods_per_year=26,periods_per_year=52),IF(periods_per_year=26,IF(A876=1,fpdate,B875+14),IF(periods_per_year=52,IF(A876=1,fpdate,B875+7),"n/a")),IF(periods_per_year=24,DATE(YEAR(fpdate),MONTH(fpdate)+(A876-1)/2+IF(AND(DAY(fpdate)&gt;=15,MOD(A876,2)=0),1,0),IF(MOD(A876,2)=0,IF(DAY(fpdate)&gt;=15,DAY(fpdate)-14,DAY(fpdate)+14),DAY(fpdate))),IF(DAY(DATE(YEAR(fpdate),MONTH(fpdate)+A876-1,DAY(fpdate)))&lt;&gt;DAY(fpdate),DATE(YEAR(fpdate),MONTH(fpdate)+A876,0),DATE(YEAR(fpdate),MONTH(fpdate)+A876-1,DAY(fpdate))))))</f>
        <v/>
      </c>
      <c r="C876" s="15" t="str">
        <f t="shared" ref="C876:C939" si="106">IF(A876="","",IF(MOD(A876,periods_per_year)=0,A876/periods_per_year,""))</f>
        <v/>
      </c>
      <c r="D876" s="12" t="str">
        <f>IF(A876="","",IF(variable,IF(OR(A876=1,A876&lt;$I$18*periods_per_year),start_rate,MIN($I$19,IF(MOD(A876-1,$I$21)=0,MAX($I$20,D875+$I$22),D875))),start_rate))</f>
        <v/>
      </c>
      <c r="E876" s="13" t="str">
        <f t="shared" ref="E876:E939" si="107">IF(A876="","",ROUND((((1+D876/CP)^(CP/periods_per_year))-1)*J875,2))</f>
        <v/>
      </c>
      <c r="F876" s="13" t="str">
        <f>IF(A876="","",IF(A876=nper,J875+E876,MIN(J875+E876,IF(D876=D875,F875,IF($E$8="Acc Bi-Weekly",ROUND((-PMT(((1+D876/CP)^(CP/12))-1,(nper-A876+1)*12/26,J875))/2,2),IF($E$8="Acc Weekly",ROUND((-PMT(((1+D876/CP)^(CP/12))-1,(nper-A876+1)*12/52,J875))/4,2),ROUND(-PMT(((1+D876/CP)^(CP/periods_per_year))-1,nper-A876+1,J875),2)))))))</f>
        <v/>
      </c>
      <c r="G876" s="13" t="str">
        <f>IF(OR(A876="",A876&lt;$X$2),"",IF(J875&lt;=F876,0,IF(IF(AND(A876&gt;=$X$2,MOD(A876-$X$2,int)=0),$X$3,0)+F876&gt;=J875+E876,J875+E876-F876,IF(AND(A876&gt;=$X$2,MOD(A876-$X$2,int)=0),$X$3,0)+IF(IF(AND(A876&gt;=$X$2,MOD(A876-$X$2,int)=0),$X$3,0)+IF(MOD(A876-$X$6,periods_per_year)=0,$X$5,0)+F876&lt;J875+E876,IF(MOD(A876-$X$6,periods_per_year)=0,$X$5,0),J875+E876-IF(AND(A876&gt;=$X$2,MOD(A876-$X$2,int)=0),$X$3,0)-F876))))</f>
        <v/>
      </c>
      <c r="H876" s="14"/>
      <c r="I876" s="13" t="str">
        <f t="shared" ref="I876:I939" si="108">IF(A876="","",F876-E876+H876+IF(G876="",0,G876))</f>
        <v/>
      </c>
      <c r="J876" s="13" t="str">
        <f t="shared" ref="J876:J939" si="109">IF(A876="","",J875-I876)</f>
        <v/>
      </c>
      <c r="M876" s="17" t="str">
        <f>IF(S875="","",IF(OR(M875&gt;=nper,ROUND(S875,2)&lt;=0),"",M875+1))</f>
        <v/>
      </c>
      <c r="N876" s="18" t="str">
        <f>IF(M876="","",IF(OR(periods_per_year=26,periods_per_year=52),IF(periods_per_year=26,IF(M876=1,fpdate,N875+14),IF(periods_per_year=52,IF(M876=1,fpdate,N875+7),"n/a")),IF(periods_per_year=24,DATE(YEAR(fpdate),MONTH(fpdate)+(M876-1)/2+IF(AND(DAY(fpdate)&gt;=15,MOD(M876,2)=0),1,0),IF(MOD(M876,2)=0,IF(DAY(fpdate)&gt;=15,DAY(fpdate)-14,DAY(fpdate)+14),DAY(fpdate))),IF(DAY(DATE(YEAR(fpdate),MONTH(fpdate)+M876-1,DAY(fpdate)))&lt;&gt;DAY(fpdate),DATE(YEAR(fpdate),MONTH(fpdate)+M876,0),DATE(YEAR(fpdate),MONTH(fpdate)+M876-1,DAY(fpdate))))))</f>
        <v/>
      </c>
      <c r="O876" s="19" t="str">
        <f>IF(M876="","",IF(variable,IF(M876&lt;MortgageCalculator!$I$18*periods_per_year,start_rate,IF(MortgageCalculator!$I$22&gt;=0,MIN(MortgageCalculator!$I$19,start_rate+MortgageCalculator!$I$22*ROUNDUP((M876-MortgageCalculator!$I$18*periods_per_year)/MortgageCalculator!$I$21,0)),MAX(MortgageCalculator!$I$20,start_rate+MortgageCalculator!$I$22*ROUNDUP((M876-MortgageCalculator!$I$18*periods_per_year)/MortgageCalculator!$I$21,0)))),start_rate))</f>
        <v/>
      </c>
      <c r="P876" s="20" t="str">
        <f>IF(M876="","",ROUND((((1+O876/CP)^(CP/periods_per_year))-1)*S875,2))</f>
        <v/>
      </c>
      <c r="Q876" s="20" t="str">
        <f>IF(M876="","",IF(M876=nper,S875+P876,MIN(S875+P876,IF(O876=O875,Q875,ROUND(-PMT(((1+O876/CP)^(CP/periods_per_year))-1,nper-M876+1,S875),2)))))</f>
        <v/>
      </c>
      <c r="R876" s="20" t="str">
        <f t="shared" ref="R876:R939" si="110">IF(M876="","",Q876-P876)</f>
        <v/>
      </c>
      <c r="S876" s="20" t="str">
        <f t="shared" ref="S876:S939" si="111">IF(M876="","",S875-R876)</f>
        <v/>
      </c>
    </row>
    <row r="877" spans="1:19" x14ac:dyDescent="0.2">
      <c r="A877" s="10" t="str">
        <f t="shared" si="104"/>
        <v/>
      </c>
      <c r="B877" s="11" t="str">
        <f t="shared" si="105"/>
        <v/>
      </c>
      <c r="C877" s="15" t="str">
        <f t="shared" si="106"/>
        <v/>
      </c>
      <c r="D877" s="12" t="str">
        <f>IF(A877="","",IF(variable,IF(OR(A877=1,A877&lt;$I$18*periods_per_year),start_rate,MIN($I$19,IF(MOD(A877-1,$I$21)=0,MAX($I$20,D876+$I$22),D876))),start_rate))</f>
        <v/>
      </c>
      <c r="E877" s="13" t="str">
        <f t="shared" si="107"/>
        <v/>
      </c>
      <c r="F877" s="13" t="str">
        <f>IF(A877="","",IF(A877=nper,J876+E877,MIN(J876+E877,IF(D877=D876,F876,IF($E$8="Acc Bi-Weekly",ROUND((-PMT(((1+D877/CP)^(CP/12))-1,(nper-A877+1)*12/26,J876))/2,2),IF($E$8="Acc Weekly",ROUND((-PMT(((1+D877/CP)^(CP/12))-1,(nper-A877+1)*12/52,J876))/4,2),ROUND(-PMT(((1+D877/CP)^(CP/periods_per_year))-1,nper-A877+1,J876),2)))))))</f>
        <v/>
      </c>
      <c r="G877" s="13" t="str">
        <f>IF(OR(A877="",A877&lt;$X$2),"",IF(J876&lt;=F877,0,IF(IF(AND(A877&gt;=$X$2,MOD(A877-$X$2,int)=0),$X$3,0)+F877&gt;=J876+E877,J876+E877-F877,IF(AND(A877&gt;=$X$2,MOD(A877-$X$2,int)=0),$X$3,0)+IF(IF(AND(A877&gt;=$X$2,MOD(A877-$X$2,int)=0),$X$3,0)+IF(MOD(A877-$X$6,periods_per_year)=0,$X$5,0)+F877&lt;J876+E877,IF(MOD(A877-$X$6,periods_per_year)=0,$X$5,0),J876+E877-IF(AND(A877&gt;=$X$2,MOD(A877-$X$2,int)=0),$X$3,0)-F877))))</f>
        <v/>
      </c>
      <c r="H877" s="14"/>
      <c r="I877" s="13" t="str">
        <f t="shared" si="108"/>
        <v/>
      </c>
      <c r="J877" s="13" t="str">
        <f t="shared" si="109"/>
        <v/>
      </c>
      <c r="M877" s="17" t="str">
        <f>IF(S876="","",IF(OR(M876&gt;=nper,ROUND(S876,2)&lt;=0),"",M876+1))</f>
        <v/>
      </c>
      <c r="N877" s="18" t="str">
        <f>IF(M877="","",IF(OR(periods_per_year=26,periods_per_year=52),IF(periods_per_year=26,IF(M877=1,fpdate,N876+14),IF(periods_per_year=52,IF(M877=1,fpdate,N876+7),"n/a")),IF(periods_per_year=24,DATE(YEAR(fpdate),MONTH(fpdate)+(M877-1)/2+IF(AND(DAY(fpdate)&gt;=15,MOD(M877,2)=0),1,0),IF(MOD(M877,2)=0,IF(DAY(fpdate)&gt;=15,DAY(fpdate)-14,DAY(fpdate)+14),DAY(fpdate))),IF(DAY(DATE(YEAR(fpdate),MONTH(fpdate)+M877-1,DAY(fpdate)))&lt;&gt;DAY(fpdate),DATE(YEAR(fpdate),MONTH(fpdate)+M877,0),DATE(YEAR(fpdate),MONTH(fpdate)+M877-1,DAY(fpdate))))))</f>
        <v/>
      </c>
      <c r="O877" s="19" t="str">
        <f>IF(M877="","",IF(variable,IF(M877&lt;MortgageCalculator!$I$18*periods_per_year,start_rate,IF(MortgageCalculator!$I$22&gt;=0,MIN(MortgageCalculator!$I$19,start_rate+MortgageCalculator!$I$22*ROUNDUP((M877-MortgageCalculator!$I$18*periods_per_year)/MortgageCalculator!$I$21,0)),MAX(MortgageCalculator!$I$20,start_rate+MortgageCalculator!$I$22*ROUNDUP((M877-MortgageCalculator!$I$18*periods_per_year)/MortgageCalculator!$I$21,0)))),start_rate))</f>
        <v/>
      </c>
      <c r="P877" s="20" t="str">
        <f>IF(M877="","",ROUND((((1+O877/CP)^(CP/periods_per_year))-1)*S876,2))</f>
        <v/>
      </c>
      <c r="Q877" s="20" t="str">
        <f>IF(M877="","",IF(M877=nper,S876+P877,MIN(S876+P877,IF(O877=O876,Q876,ROUND(-PMT(((1+O877/CP)^(CP/periods_per_year))-1,nper-M877+1,S876),2)))))</f>
        <v/>
      </c>
      <c r="R877" s="20" t="str">
        <f t="shared" si="110"/>
        <v/>
      </c>
      <c r="S877" s="20" t="str">
        <f t="shared" si="111"/>
        <v/>
      </c>
    </row>
    <row r="878" spans="1:19" x14ac:dyDescent="0.2">
      <c r="A878" s="10" t="str">
        <f t="shared" si="104"/>
        <v/>
      </c>
      <c r="B878" s="11" t="str">
        <f t="shared" si="105"/>
        <v/>
      </c>
      <c r="C878" s="15" t="str">
        <f t="shared" si="106"/>
        <v/>
      </c>
      <c r="D878" s="12" t="str">
        <f>IF(A878="","",IF(variable,IF(OR(A878=1,A878&lt;$I$18*periods_per_year),start_rate,MIN($I$19,IF(MOD(A878-1,$I$21)=0,MAX($I$20,D877+$I$22),D877))),start_rate))</f>
        <v/>
      </c>
      <c r="E878" s="13" t="str">
        <f t="shared" si="107"/>
        <v/>
      </c>
      <c r="F878" s="13" t="str">
        <f>IF(A878="","",IF(A878=nper,J877+E878,MIN(J877+E878,IF(D878=D877,F877,IF($E$8="Acc Bi-Weekly",ROUND((-PMT(((1+D878/CP)^(CP/12))-1,(nper-A878+1)*12/26,J877))/2,2),IF($E$8="Acc Weekly",ROUND((-PMT(((1+D878/CP)^(CP/12))-1,(nper-A878+1)*12/52,J877))/4,2),ROUND(-PMT(((1+D878/CP)^(CP/periods_per_year))-1,nper-A878+1,J877),2)))))))</f>
        <v/>
      </c>
      <c r="G878" s="13" t="str">
        <f>IF(OR(A878="",A878&lt;$X$2),"",IF(J877&lt;=F878,0,IF(IF(AND(A878&gt;=$X$2,MOD(A878-$X$2,int)=0),$X$3,0)+F878&gt;=J877+E878,J877+E878-F878,IF(AND(A878&gt;=$X$2,MOD(A878-$X$2,int)=0),$X$3,0)+IF(IF(AND(A878&gt;=$X$2,MOD(A878-$X$2,int)=0),$X$3,0)+IF(MOD(A878-$X$6,periods_per_year)=0,$X$5,0)+F878&lt;J877+E878,IF(MOD(A878-$X$6,periods_per_year)=0,$X$5,0),J877+E878-IF(AND(A878&gt;=$X$2,MOD(A878-$X$2,int)=0),$X$3,0)-F878))))</f>
        <v/>
      </c>
      <c r="H878" s="14"/>
      <c r="I878" s="13" t="str">
        <f t="shared" si="108"/>
        <v/>
      </c>
      <c r="J878" s="13" t="str">
        <f t="shared" si="109"/>
        <v/>
      </c>
      <c r="M878" s="17" t="str">
        <f>IF(S877="","",IF(OR(M877&gt;=nper,ROUND(S877,2)&lt;=0),"",M877+1))</f>
        <v/>
      </c>
      <c r="N878" s="18" t="str">
        <f>IF(M878="","",IF(OR(periods_per_year=26,periods_per_year=52),IF(periods_per_year=26,IF(M878=1,fpdate,N877+14),IF(periods_per_year=52,IF(M878=1,fpdate,N877+7),"n/a")),IF(periods_per_year=24,DATE(YEAR(fpdate),MONTH(fpdate)+(M878-1)/2+IF(AND(DAY(fpdate)&gt;=15,MOD(M878,2)=0),1,0),IF(MOD(M878,2)=0,IF(DAY(fpdate)&gt;=15,DAY(fpdate)-14,DAY(fpdate)+14),DAY(fpdate))),IF(DAY(DATE(YEAR(fpdate),MONTH(fpdate)+M878-1,DAY(fpdate)))&lt;&gt;DAY(fpdate),DATE(YEAR(fpdate),MONTH(fpdate)+M878,0),DATE(YEAR(fpdate),MONTH(fpdate)+M878-1,DAY(fpdate))))))</f>
        <v/>
      </c>
      <c r="O878" s="19" t="str">
        <f>IF(M878="","",IF(variable,IF(M878&lt;MortgageCalculator!$I$18*periods_per_year,start_rate,IF(MortgageCalculator!$I$22&gt;=0,MIN(MortgageCalculator!$I$19,start_rate+MortgageCalculator!$I$22*ROUNDUP((M878-MortgageCalculator!$I$18*periods_per_year)/MortgageCalculator!$I$21,0)),MAX(MortgageCalculator!$I$20,start_rate+MortgageCalculator!$I$22*ROUNDUP((M878-MortgageCalculator!$I$18*periods_per_year)/MortgageCalculator!$I$21,0)))),start_rate))</f>
        <v/>
      </c>
      <c r="P878" s="20" t="str">
        <f>IF(M878="","",ROUND((((1+O878/CP)^(CP/periods_per_year))-1)*S877,2))</f>
        <v/>
      </c>
      <c r="Q878" s="20" t="str">
        <f>IF(M878="","",IF(M878=nper,S877+P878,MIN(S877+P878,IF(O878=O877,Q877,ROUND(-PMT(((1+O878/CP)^(CP/periods_per_year))-1,nper-M878+1,S877),2)))))</f>
        <v/>
      </c>
      <c r="R878" s="20" t="str">
        <f t="shared" si="110"/>
        <v/>
      </c>
      <c r="S878" s="20" t="str">
        <f t="shared" si="111"/>
        <v/>
      </c>
    </row>
    <row r="879" spans="1:19" x14ac:dyDescent="0.2">
      <c r="A879" s="10" t="str">
        <f t="shared" si="104"/>
        <v/>
      </c>
      <c r="B879" s="11" t="str">
        <f t="shared" si="105"/>
        <v/>
      </c>
      <c r="C879" s="15" t="str">
        <f t="shared" si="106"/>
        <v/>
      </c>
      <c r="D879" s="12" t="str">
        <f>IF(A879="","",IF(variable,IF(OR(A879=1,A879&lt;$I$18*periods_per_year),start_rate,MIN($I$19,IF(MOD(A879-1,$I$21)=0,MAX($I$20,D878+$I$22),D878))),start_rate))</f>
        <v/>
      </c>
      <c r="E879" s="13" t="str">
        <f t="shared" si="107"/>
        <v/>
      </c>
      <c r="F879" s="13" t="str">
        <f>IF(A879="","",IF(A879=nper,J878+E879,MIN(J878+E879,IF(D879=D878,F878,IF($E$8="Acc Bi-Weekly",ROUND((-PMT(((1+D879/CP)^(CP/12))-1,(nper-A879+1)*12/26,J878))/2,2),IF($E$8="Acc Weekly",ROUND((-PMT(((1+D879/CP)^(CP/12))-1,(nper-A879+1)*12/52,J878))/4,2),ROUND(-PMT(((1+D879/CP)^(CP/periods_per_year))-1,nper-A879+1,J878),2)))))))</f>
        <v/>
      </c>
      <c r="G879" s="13" t="str">
        <f>IF(OR(A879="",A879&lt;$X$2),"",IF(J878&lt;=F879,0,IF(IF(AND(A879&gt;=$X$2,MOD(A879-$X$2,int)=0),$X$3,0)+F879&gt;=J878+E879,J878+E879-F879,IF(AND(A879&gt;=$X$2,MOD(A879-$X$2,int)=0),$X$3,0)+IF(IF(AND(A879&gt;=$X$2,MOD(A879-$X$2,int)=0),$X$3,0)+IF(MOD(A879-$X$6,periods_per_year)=0,$X$5,0)+F879&lt;J878+E879,IF(MOD(A879-$X$6,periods_per_year)=0,$X$5,0),J878+E879-IF(AND(A879&gt;=$X$2,MOD(A879-$X$2,int)=0),$X$3,0)-F879))))</f>
        <v/>
      </c>
      <c r="H879" s="14"/>
      <c r="I879" s="13" t="str">
        <f t="shared" si="108"/>
        <v/>
      </c>
      <c r="J879" s="13" t="str">
        <f t="shared" si="109"/>
        <v/>
      </c>
      <c r="M879" s="17" t="str">
        <f>IF(S878="","",IF(OR(M878&gt;=nper,ROUND(S878,2)&lt;=0),"",M878+1))</f>
        <v/>
      </c>
      <c r="N879" s="18" t="str">
        <f>IF(M879="","",IF(OR(periods_per_year=26,periods_per_year=52),IF(periods_per_year=26,IF(M879=1,fpdate,N878+14),IF(periods_per_year=52,IF(M879=1,fpdate,N878+7),"n/a")),IF(periods_per_year=24,DATE(YEAR(fpdate),MONTH(fpdate)+(M879-1)/2+IF(AND(DAY(fpdate)&gt;=15,MOD(M879,2)=0),1,0),IF(MOD(M879,2)=0,IF(DAY(fpdate)&gt;=15,DAY(fpdate)-14,DAY(fpdate)+14),DAY(fpdate))),IF(DAY(DATE(YEAR(fpdate),MONTH(fpdate)+M879-1,DAY(fpdate)))&lt;&gt;DAY(fpdate),DATE(YEAR(fpdate),MONTH(fpdate)+M879,0),DATE(YEAR(fpdate),MONTH(fpdate)+M879-1,DAY(fpdate))))))</f>
        <v/>
      </c>
      <c r="O879" s="19" t="str">
        <f>IF(M879="","",IF(variable,IF(M879&lt;MortgageCalculator!$I$18*periods_per_year,start_rate,IF(MortgageCalculator!$I$22&gt;=0,MIN(MortgageCalculator!$I$19,start_rate+MortgageCalculator!$I$22*ROUNDUP((M879-MortgageCalculator!$I$18*periods_per_year)/MortgageCalculator!$I$21,0)),MAX(MortgageCalculator!$I$20,start_rate+MortgageCalculator!$I$22*ROUNDUP((M879-MortgageCalculator!$I$18*periods_per_year)/MortgageCalculator!$I$21,0)))),start_rate))</f>
        <v/>
      </c>
      <c r="P879" s="20" t="str">
        <f>IF(M879="","",ROUND((((1+O879/CP)^(CP/periods_per_year))-1)*S878,2))</f>
        <v/>
      </c>
      <c r="Q879" s="20" t="str">
        <f>IF(M879="","",IF(M879=nper,S878+P879,MIN(S878+P879,IF(O879=O878,Q878,ROUND(-PMT(((1+O879/CP)^(CP/periods_per_year))-1,nper-M879+1,S878),2)))))</f>
        <v/>
      </c>
      <c r="R879" s="20" t="str">
        <f t="shared" si="110"/>
        <v/>
      </c>
      <c r="S879" s="20" t="str">
        <f t="shared" si="111"/>
        <v/>
      </c>
    </row>
    <row r="880" spans="1:19" x14ac:dyDescent="0.2">
      <c r="A880" s="10" t="str">
        <f t="shared" si="104"/>
        <v/>
      </c>
      <c r="B880" s="11" t="str">
        <f t="shared" si="105"/>
        <v/>
      </c>
      <c r="C880" s="15" t="str">
        <f t="shared" si="106"/>
        <v/>
      </c>
      <c r="D880" s="12" t="str">
        <f>IF(A880="","",IF(variable,IF(OR(A880=1,A880&lt;$I$18*periods_per_year),start_rate,MIN($I$19,IF(MOD(A880-1,$I$21)=0,MAX($I$20,D879+$I$22),D879))),start_rate))</f>
        <v/>
      </c>
      <c r="E880" s="13" t="str">
        <f t="shared" si="107"/>
        <v/>
      </c>
      <c r="F880" s="13" t="str">
        <f>IF(A880="","",IF(A880=nper,J879+E880,MIN(J879+E880,IF(D880=D879,F879,IF($E$8="Acc Bi-Weekly",ROUND((-PMT(((1+D880/CP)^(CP/12))-1,(nper-A880+1)*12/26,J879))/2,2),IF($E$8="Acc Weekly",ROUND((-PMT(((1+D880/CP)^(CP/12))-1,(nper-A880+1)*12/52,J879))/4,2),ROUND(-PMT(((1+D880/CP)^(CP/periods_per_year))-1,nper-A880+1,J879),2)))))))</f>
        <v/>
      </c>
      <c r="G880" s="13" t="str">
        <f>IF(OR(A880="",A880&lt;$X$2),"",IF(J879&lt;=F880,0,IF(IF(AND(A880&gt;=$X$2,MOD(A880-$X$2,int)=0),$X$3,0)+F880&gt;=J879+E880,J879+E880-F880,IF(AND(A880&gt;=$X$2,MOD(A880-$X$2,int)=0),$X$3,0)+IF(IF(AND(A880&gt;=$X$2,MOD(A880-$X$2,int)=0),$X$3,0)+IF(MOD(A880-$X$6,periods_per_year)=0,$X$5,0)+F880&lt;J879+E880,IF(MOD(A880-$X$6,periods_per_year)=0,$X$5,0),J879+E880-IF(AND(A880&gt;=$X$2,MOD(A880-$X$2,int)=0),$X$3,0)-F880))))</f>
        <v/>
      </c>
      <c r="H880" s="14"/>
      <c r="I880" s="13" t="str">
        <f t="shared" si="108"/>
        <v/>
      </c>
      <c r="J880" s="13" t="str">
        <f t="shared" si="109"/>
        <v/>
      </c>
      <c r="M880" s="17" t="str">
        <f>IF(S879="","",IF(OR(M879&gt;=nper,ROUND(S879,2)&lt;=0),"",M879+1))</f>
        <v/>
      </c>
      <c r="N880" s="18" t="str">
        <f>IF(M880="","",IF(OR(periods_per_year=26,periods_per_year=52),IF(periods_per_year=26,IF(M880=1,fpdate,N879+14),IF(periods_per_year=52,IF(M880=1,fpdate,N879+7),"n/a")),IF(periods_per_year=24,DATE(YEAR(fpdate),MONTH(fpdate)+(M880-1)/2+IF(AND(DAY(fpdate)&gt;=15,MOD(M880,2)=0),1,0),IF(MOD(M880,2)=0,IF(DAY(fpdate)&gt;=15,DAY(fpdate)-14,DAY(fpdate)+14),DAY(fpdate))),IF(DAY(DATE(YEAR(fpdate),MONTH(fpdate)+M880-1,DAY(fpdate)))&lt;&gt;DAY(fpdate),DATE(YEAR(fpdate),MONTH(fpdate)+M880,0),DATE(YEAR(fpdate),MONTH(fpdate)+M880-1,DAY(fpdate))))))</f>
        <v/>
      </c>
      <c r="O880" s="19" t="str">
        <f>IF(M880="","",IF(variable,IF(M880&lt;MortgageCalculator!$I$18*periods_per_year,start_rate,IF(MortgageCalculator!$I$22&gt;=0,MIN(MortgageCalculator!$I$19,start_rate+MortgageCalculator!$I$22*ROUNDUP((M880-MortgageCalculator!$I$18*periods_per_year)/MortgageCalculator!$I$21,0)),MAX(MortgageCalculator!$I$20,start_rate+MortgageCalculator!$I$22*ROUNDUP((M880-MortgageCalculator!$I$18*periods_per_year)/MortgageCalculator!$I$21,0)))),start_rate))</f>
        <v/>
      </c>
      <c r="P880" s="20" t="str">
        <f>IF(M880="","",ROUND((((1+O880/CP)^(CP/periods_per_year))-1)*S879,2))</f>
        <v/>
      </c>
      <c r="Q880" s="20" t="str">
        <f>IF(M880="","",IF(M880=nper,S879+P880,MIN(S879+P880,IF(O880=O879,Q879,ROUND(-PMT(((1+O880/CP)^(CP/periods_per_year))-1,nper-M880+1,S879),2)))))</f>
        <v/>
      </c>
      <c r="R880" s="20" t="str">
        <f t="shared" si="110"/>
        <v/>
      </c>
      <c r="S880" s="20" t="str">
        <f t="shared" si="111"/>
        <v/>
      </c>
    </row>
    <row r="881" spans="1:19" x14ac:dyDescent="0.2">
      <c r="A881" s="10" t="str">
        <f t="shared" si="104"/>
        <v/>
      </c>
      <c r="B881" s="11" t="str">
        <f t="shared" si="105"/>
        <v/>
      </c>
      <c r="C881" s="15" t="str">
        <f t="shared" si="106"/>
        <v/>
      </c>
      <c r="D881" s="12" t="str">
        <f>IF(A881="","",IF(variable,IF(OR(A881=1,A881&lt;$I$18*periods_per_year),start_rate,MIN($I$19,IF(MOD(A881-1,$I$21)=0,MAX($I$20,D880+$I$22),D880))),start_rate))</f>
        <v/>
      </c>
      <c r="E881" s="13" t="str">
        <f t="shared" si="107"/>
        <v/>
      </c>
      <c r="F881" s="13" t="str">
        <f>IF(A881="","",IF(A881=nper,J880+E881,MIN(J880+E881,IF(D881=D880,F880,IF($E$8="Acc Bi-Weekly",ROUND((-PMT(((1+D881/CP)^(CP/12))-1,(nper-A881+1)*12/26,J880))/2,2),IF($E$8="Acc Weekly",ROUND((-PMT(((1+D881/CP)^(CP/12))-1,(nper-A881+1)*12/52,J880))/4,2),ROUND(-PMT(((1+D881/CP)^(CP/periods_per_year))-1,nper-A881+1,J880),2)))))))</f>
        <v/>
      </c>
      <c r="G881" s="13" t="str">
        <f>IF(OR(A881="",A881&lt;$X$2),"",IF(J880&lt;=F881,0,IF(IF(AND(A881&gt;=$X$2,MOD(A881-$X$2,int)=0),$X$3,0)+F881&gt;=J880+E881,J880+E881-F881,IF(AND(A881&gt;=$X$2,MOD(A881-$X$2,int)=0),$X$3,0)+IF(IF(AND(A881&gt;=$X$2,MOD(A881-$X$2,int)=0),$X$3,0)+IF(MOD(A881-$X$6,periods_per_year)=0,$X$5,0)+F881&lt;J880+E881,IF(MOD(A881-$X$6,periods_per_year)=0,$X$5,0),J880+E881-IF(AND(A881&gt;=$X$2,MOD(A881-$X$2,int)=0),$X$3,0)-F881))))</f>
        <v/>
      </c>
      <c r="H881" s="14"/>
      <c r="I881" s="13" t="str">
        <f t="shared" si="108"/>
        <v/>
      </c>
      <c r="J881" s="13" t="str">
        <f t="shared" si="109"/>
        <v/>
      </c>
      <c r="M881" s="17" t="str">
        <f>IF(S880="","",IF(OR(M880&gt;=nper,ROUND(S880,2)&lt;=0),"",M880+1))</f>
        <v/>
      </c>
      <c r="N881" s="18" t="str">
        <f>IF(M881="","",IF(OR(periods_per_year=26,periods_per_year=52),IF(periods_per_year=26,IF(M881=1,fpdate,N880+14),IF(periods_per_year=52,IF(M881=1,fpdate,N880+7),"n/a")),IF(periods_per_year=24,DATE(YEAR(fpdate),MONTH(fpdate)+(M881-1)/2+IF(AND(DAY(fpdate)&gt;=15,MOD(M881,2)=0),1,0),IF(MOD(M881,2)=0,IF(DAY(fpdate)&gt;=15,DAY(fpdate)-14,DAY(fpdate)+14),DAY(fpdate))),IF(DAY(DATE(YEAR(fpdate),MONTH(fpdate)+M881-1,DAY(fpdate)))&lt;&gt;DAY(fpdate),DATE(YEAR(fpdate),MONTH(fpdate)+M881,0),DATE(YEAR(fpdate),MONTH(fpdate)+M881-1,DAY(fpdate))))))</f>
        <v/>
      </c>
      <c r="O881" s="19" t="str">
        <f>IF(M881="","",IF(variable,IF(M881&lt;MortgageCalculator!$I$18*periods_per_year,start_rate,IF(MortgageCalculator!$I$22&gt;=0,MIN(MortgageCalculator!$I$19,start_rate+MortgageCalculator!$I$22*ROUNDUP((M881-MortgageCalculator!$I$18*periods_per_year)/MortgageCalculator!$I$21,0)),MAX(MortgageCalculator!$I$20,start_rate+MortgageCalculator!$I$22*ROUNDUP((M881-MortgageCalculator!$I$18*periods_per_year)/MortgageCalculator!$I$21,0)))),start_rate))</f>
        <v/>
      </c>
      <c r="P881" s="20" t="str">
        <f>IF(M881="","",ROUND((((1+O881/CP)^(CP/periods_per_year))-1)*S880,2))</f>
        <v/>
      </c>
      <c r="Q881" s="20" t="str">
        <f>IF(M881="","",IF(M881=nper,S880+P881,MIN(S880+P881,IF(O881=O880,Q880,ROUND(-PMT(((1+O881/CP)^(CP/periods_per_year))-1,nper-M881+1,S880),2)))))</f>
        <v/>
      </c>
      <c r="R881" s="20" t="str">
        <f t="shared" si="110"/>
        <v/>
      </c>
      <c r="S881" s="20" t="str">
        <f t="shared" si="111"/>
        <v/>
      </c>
    </row>
    <row r="882" spans="1:19" x14ac:dyDescent="0.2">
      <c r="A882" s="10" t="str">
        <f t="shared" si="104"/>
        <v/>
      </c>
      <c r="B882" s="11" t="str">
        <f t="shared" si="105"/>
        <v/>
      </c>
      <c r="C882" s="15" t="str">
        <f t="shared" si="106"/>
        <v/>
      </c>
      <c r="D882" s="12" t="str">
        <f>IF(A882="","",IF(variable,IF(OR(A882=1,A882&lt;$I$18*periods_per_year),start_rate,MIN($I$19,IF(MOD(A882-1,$I$21)=0,MAX($I$20,D881+$I$22),D881))),start_rate))</f>
        <v/>
      </c>
      <c r="E882" s="13" t="str">
        <f t="shared" si="107"/>
        <v/>
      </c>
      <c r="F882" s="13" t="str">
        <f>IF(A882="","",IF(A882=nper,J881+E882,MIN(J881+E882,IF(D882=D881,F881,IF($E$8="Acc Bi-Weekly",ROUND((-PMT(((1+D882/CP)^(CP/12))-1,(nper-A882+1)*12/26,J881))/2,2),IF($E$8="Acc Weekly",ROUND((-PMT(((1+D882/CP)^(CP/12))-1,(nper-A882+1)*12/52,J881))/4,2),ROUND(-PMT(((1+D882/CP)^(CP/periods_per_year))-1,nper-A882+1,J881),2)))))))</f>
        <v/>
      </c>
      <c r="G882" s="13" t="str">
        <f>IF(OR(A882="",A882&lt;$X$2),"",IF(J881&lt;=F882,0,IF(IF(AND(A882&gt;=$X$2,MOD(A882-$X$2,int)=0),$X$3,0)+F882&gt;=J881+E882,J881+E882-F882,IF(AND(A882&gt;=$X$2,MOD(A882-$X$2,int)=0),$X$3,0)+IF(IF(AND(A882&gt;=$X$2,MOD(A882-$X$2,int)=0),$X$3,0)+IF(MOD(A882-$X$6,periods_per_year)=0,$X$5,0)+F882&lt;J881+E882,IF(MOD(A882-$X$6,periods_per_year)=0,$X$5,0),J881+E882-IF(AND(A882&gt;=$X$2,MOD(A882-$X$2,int)=0),$X$3,0)-F882))))</f>
        <v/>
      </c>
      <c r="H882" s="14"/>
      <c r="I882" s="13" t="str">
        <f t="shared" si="108"/>
        <v/>
      </c>
      <c r="J882" s="13" t="str">
        <f t="shared" si="109"/>
        <v/>
      </c>
      <c r="M882" s="17" t="str">
        <f>IF(S881="","",IF(OR(M881&gt;=nper,ROUND(S881,2)&lt;=0),"",M881+1))</f>
        <v/>
      </c>
      <c r="N882" s="18" t="str">
        <f>IF(M882="","",IF(OR(periods_per_year=26,periods_per_year=52),IF(periods_per_year=26,IF(M882=1,fpdate,N881+14),IF(periods_per_year=52,IF(M882=1,fpdate,N881+7),"n/a")),IF(periods_per_year=24,DATE(YEAR(fpdate),MONTH(fpdate)+(M882-1)/2+IF(AND(DAY(fpdate)&gt;=15,MOD(M882,2)=0),1,0),IF(MOD(M882,2)=0,IF(DAY(fpdate)&gt;=15,DAY(fpdate)-14,DAY(fpdate)+14),DAY(fpdate))),IF(DAY(DATE(YEAR(fpdate),MONTH(fpdate)+M882-1,DAY(fpdate)))&lt;&gt;DAY(fpdate),DATE(YEAR(fpdate),MONTH(fpdate)+M882,0),DATE(YEAR(fpdate),MONTH(fpdate)+M882-1,DAY(fpdate))))))</f>
        <v/>
      </c>
      <c r="O882" s="19" t="str">
        <f>IF(M882="","",IF(variable,IF(M882&lt;MortgageCalculator!$I$18*periods_per_year,start_rate,IF(MortgageCalculator!$I$22&gt;=0,MIN(MortgageCalculator!$I$19,start_rate+MortgageCalculator!$I$22*ROUNDUP((M882-MortgageCalculator!$I$18*periods_per_year)/MortgageCalculator!$I$21,0)),MAX(MortgageCalculator!$I$20,start_rate+MortgageCalculator!$I$22*ROUNDUP((M882-MortgageCalculator!$I$18*periods_per_year)/MortgageCalculator!$I$21,0)))),start_rate))</f>
        <v/>
      </c>
      <c r="P882" s="20" t="str">
        <f>IF(M882="","",ROUND((((1+O882/CP)^(CP/periods_per_year))-1)*S881,2))</f>
        <v/>
      </c>
      <c r="Q882" s="20" t="str">
        <f>IF(M882="","",IF(M882=nper,S881+P882,MIN(S881+P882,IF(O882=O881,Q881,ROUND(-PMT(((1+O882/CP)^(CP/periods_per_year))-1,nper-M882+1,S881),2)))))</f>
        <v/>
      </c>
      <c r="R882" s="20" t="str">
        <f t="shared" si="110"/>
        <v/>
      </c>
      <c r="S882" s="20" t="str">
        <f t="shared" si="111"/>
        <v/>
      </c>
    </row>
    <row r="883" spans="1:19" x14ac:dyDescent="0.2">
      <c r="A883" s="10" t="str">
        <f t="shared" si="104"/>
        <v/>
      </c>
      <c r="B883" s="11" t="str">
        <f t="shared" si="105"/>
        <v/>
      </c>
      <c r="C883" s="15" t="str">
        <f t="shared" si="106"/>
        <v/>
      </c>
      <c r="D883" s="12" t="str">
        <f>IF(A883="","",IF(variable,IF(OR(A883=1,A883&lt;$I$18*periods_per_year),start_rate,MIN($I$19,IF(MOD(A883-1,$I$21)=0,MAX($I$20,D882+$I$22),D882))),start_rate))</f>
        <v/>
      </c>
      <c r="E883" s="13" t="str">
        <f t="shared" si="107"/>
        <v/>
      </c>
      <c r="F883" s="13" t="str">
        <f>IF(A883="","",IF(A883=nper,J882+E883,MIN(J882+E883,IF(D883=D882,F882,IF($E$8="Acc Bi-Weekly",ROUND((-PMT(((1+D883/CP)^(CP/12))-1,(nper-A883+1)*12/26,J882))/2,2),IF($E$8="Acc Weekly",ROUND((-PMT(((1+D883/CP)^(CP/12))-1,(nper-A883+1)*12/52,J882))/4,2),ROUND(-PMT(((1+D883/CP)^(CP/periods_per_year))-1,nper-A883+1,J882),2)))))))</f>
        <v/>
      </c>
      <c r="G883" s="13" t="str">
        <f>IF(OR(A883="",A883&lt;$X$2),"",IF(J882&lt;=F883,0,IF(IF(AND(A883&gt;=$X$2,MOD(A883-$X$2,int)=0),$X$3,0)+F883&gt;=J882+E883,J882+E883-F883,IF(AND(A883&gt;=$X$2,MOD(A883-$X$2,int)=0),$X$3,0)+IF(IF(AND(A883&gt;=$X$2,MOD(A883-$X$2,int)=0),$X$3,0)+IF(MOD(A883-$X$6,periods_per_year)=0,$X$5,0)+F883&lt;J882+E883,IF(MOD(A883-$X$6,periods_per_year)=0,$X$5,0),J882+E883-IF(AND(A883&gt;=$X$2,MOD(A883-$X$2,int)=0),$X$3,0)-F883))))</f>
        <v/>
      </c>
      <c r="H883" s="14"/>
      <c r="I883" s="13" t="str">
        <f t="shared" si="108"/>
        <v/>
      </c>
      <c r="J883" s="13" t="str">
        <f t="shared" si="109"/>
        <v/>
      </c>
      <c r="M883" s="17" t="str">
        <f>IF(S882="","",IF(OR(M882&gt;=nper,ROUND(S882,2)&lt;=0),"",M882+1))</f>
        <v/>
      </c>
      <c r="N883" s="18" t="str">
        <f>IF(M883="","",IF(OR(periods_per_year=26,periods_per_year=52),IF(periods_per_year=26,IF(M883=1,fpdate,N882+14),IF(periods_per_year=52,IF(M883=1,fpdate,N882+7),"n/a")),IF(periods_per_year=24,DATE(YEAR(fpdate),MONTH(fpdate)+(M883-1)/2+IF(AND(DAY(fpdate)&gt;=15,MOD(M883,2)=0),1,0),IF(MOD(M883,2)=0,IF(DAY(fpdate)&gt;=15,DAY(fpdate)-14,DAY(fpdate)+14),DAY(fpdate))),IF(DAY(DATE(YEAR(fpdate),MONTH(fpdate)+M883-1,DAY(fpdate)))&lt;&gt;DAY(fpdate),DATE(YEAR(fpdate),MONTH(fpdate)+M883,0),DATE(YEAR(fpdate),MONTH(fpdate)+M883-1,DAY(fpdate))))))</f>
        <v/>
      </c>
      <c r="O883" s="19" t="str">
        <f>IF(M883="","",IF(variable,IF(M883&lt;MortgageCalculator!$I$18*periods_per_year,start_rate,IF(MortgageCalculator!$I$22&gt;=0,MIN(MortgageCalculator!$I$19,start_rate+MortgageCalculator!$I$22*ROUNDUP((M883-MortgageCalculator!$I$18*periods_per_year)/MortgageCalculator!$I$21,0)),MAX(MortgageCalculator!$I$20,start_rate+MortgageCalculator!$I$22*ROUNDUP((M883-MortgageCalculator!$I$18*periods_per_year)/MortgageCalculator!$I$21,0)))),start_rate))</f>
        <v/>
      </c>
      <c r="P883" s="20" t="str">
        <f>IF(M883="","",ROUND((((1+O883/CP)^(CP/periods_per_year))-1)*S882,2))</f>
        <v/>
      </c>
      <c r="Q883" s="20" t="str">
        <f>IF(M883="","",IF(M883=nper,S882+P883,MIN(S882+P883,IF(O883=O882,Q882,ROUND(-PMT(((1+O883/CP)^(CP/periods_per_year))-1,nper-M883+1,S882),2)))))</f>
        <v/>
      </c>
      <c r="R883" s="20" t="str">
        <f t="shared" si="110"/>
        <v/>
      </c>
      <c r="S883" s="20" t="str">
        <f t="shared" si="111"/>
        <v/>
      </c>
    </row>
    <row r="884" spans="1:19" x14ac:dyDescent="0.2">
      <c r="A884" s="10" t="str">
        <f t="shared" si="104"/>
        <v/>
      </c>
      <c r="B884" s="11" t="str">
        <f t="shared" si="105"/>
        <v/>
      </c>
      <c r="C884" s="15" t="str">
        <f t="shared" si="106"/>
        <v/>
      </c>
      <c r="D884" s="12" t="str">
        <f>IF(A884="","",IF(variable,IF(OR(A884=1,A884&lt;$I$18*periods_per_year),start_rate,MIN($I$19,IF(MOD(A884-1,$I$21)=0,MAX($I$20,D883+$I$22),D883))),start_rate))</f>
        <v/>
      </c>
      <c r="E884" s="13" t="str">
        <f t="shared" si="107"/>
        <v/>
      </c>
      <c r="F884" s="13" t="str">
        <f>IF(A884="","",IF(A884=nper,J883+E884,MIN(J883+E884,IF(D884=D883,F883,IF($E$8="Acc Bi-Weekly",ROUND((-PMT(((1+D884/CP)^(CP/12))-1,(nper-A884+1)*12/26,J883))/2,2),IF($E$8="Acc Weekly",ROUND((-PMT(((1+D884/CP)^(CP/12))-1,(nper-A884+1)*12/52,J883))/4,2),ROUND(-PMT(((1+D884/CP)^(CP/periods_per_year))-1,nper-A884+1,J883),2)))))))</f>
        <v/>
      </c>
      <c r="G884" s="13" t="str">
        <f>IF(OR(A884="",A884&lt;$X$2),"",IF(J883&lt;=F884,0,IF(IF(AND(A884&gt;=$X$2,MOD(A884-$X$2,int)=0),$X$3,0)+F884&gt;=J883+E884,J883+E884-F884,IF(AND(A884&gt;=$X$2,MOD(A884-$X$2,int)=0),$X$3,0)+IF(IF(AND(A884&gt;=$X$2,MOD(A884-$X$2,int)=0),$X$3,0)+IF(MOD(A884-$X$6,periods_per_year)=0,$X$5,0)+F884&lt;J883+E884,IF(MOD(A884-$X$6,periods_per_year)=0,$X$5,0),J883+E884-IF(AND(A884&gt;=$X$2,MOD(A884-$X$2,int)=0),$X$3,0)-F884))))</f>
        <v/>
      </c>
      <c r="H884" s="14"/>
      <c r="I884" s="13" t="str">
        <f t="shared" si="108"/>
        <v/>
      </c>
      <c r="J884" s="13" t="str">
        <f t="shared" si="109"/>
        <v/>
      </c>
      <c r="M884" s="17" t="str">
        <f>IF(S883="","",IF(OR(M883&gt;=nper,ROUND(S883,2)&lt;=0),"",M883+1))</f>
        <v/>
      </c>
      <c r="N884" s="18" t="str">
        <f>IF(M884="","",IF(OR(periods_per_year=26,periods_per_year=52),IF(periods_per_year=26,IF(M884=1,fpdate,N883+14),IF(periods_per_year=52,IF(M884=1,fpdate,N883+7),"n/a")),IF(periods_per_year=24,DATE(YEAR(fpdate),MONTH(fpdate)+(M884-1)/2+IF(AND(DAY(fpdate)&gt;=15,MOD(M884,2)=0),1,0),IF(MOD(M884,2)=0,IF(DAY(fpdate)&gt;=15,DAY(fpdate)-14,DAY(fpdate)+14),DAY(fpdate))),IF(DAY(DATE(YEAR(fpdate),MONTH(fpdate)+M884-1,DAY(fpdate)))&lt;&gt;DAY(fpdate),DATE(YEAR(fpdate),MONTH(fpdate)+M884,0),DATE(YEAR(fpdate),MONTH(fpdate)+M884-1,DAY(fpdate))))))</f>
        <v/>
      </c>
      <c r="O884" s="19" t="str">
        <f>IF(M884="","",IF(variable,IF(M884&lt;MortgageCalculator!$I$18*periods_per_year,start_rate,IF(MortgageCalculator!$I$22&gt;=0,MIN(MortgageCalculator!$I$19,start_rate+MortgageCalculator!$I$22*ROUNDUP((M884-MortgageCalculator!$I$18*periods_per_year)/MortgageCalculator!$I$21,0)),MAX(MortgageCalculator!$I$20,start_rate+MortgageCalculator!$I$22*ROUNDUP((M884-MortgageCalculator!$I$18*periods_per_year)/MortgageCalculator!$I$21,0)))),start_rate))</f>
        <v/>
      </c>
      <c r="P884" s="20" t="str">
        <f>IF(M884="","",ROUND((((1+O884/CP)^(CP/periods_per_year))-1)*S883,2))</f>
        <v/>
      </c>
      <c r="Q884" s="20" t="str">
        <f>IF(M884="","",IF(M884=nper,S883+P884,MIN(S883+P884,IF(O884=O883,Q883,ROUND(-PMT(((1+O884/CP)^(CP/periods_per_year))-1,nper-M884+1,S883),2)))))</f>
        <v/>
      </c>
      <c r="R884" s="20" t="str">
        <f t="shared" si="110"/>
        <v/>
      </c>
      <c r="S884" s="20" t="str">
        <f t="shared" si="111"/>
        <v/>
      </c>
    </row>
    <row r="885" spans="1:19" x14ac:dyDescent="0.2">
      <c r="A885" s="10" t="str">
        <f t="shared" si="104"/>
        <v/>
      </c>
      <c r="B885" s="11" t="str">
        <f t="shared" si="105"/>
        <v/>
      </c>
      <c r="C885" s="15" t="str">
        <f t="shared" si="106"/>
        <v/>
      </c>
      <c r="D885" s="12" t="str">
        <f>IF(A885="","",IF(variable,IF(OR(A885=1,A885&lt;$I$18*periods_per_year),start_rate,MIN($I$19,IF(MOD(A885-1,$I$21)=0,MAX($I$20,D884+$I$22),D884))),start_rate))</f>
        <v/>
      </c>
      <c r="E885" s="13" t="str">
        <f t="shared" si="107"/>
        <v/>
      </c>
      <c r="F885" s="13" t="str">
        <f>IF(A885="","",IF(A885=nper,J884+E885,MIN(J884+E885,IF(D885=D884,F884,IF($E$8="Acc Bi-Weekly",ROUND((-PMT(((1+D885/CP)^(CP/12))-1,(nper-A885+1)*12/26,J884))/2,2),IF($E$8="Acc Weekly",ROUND((-PMT(((1+D885/CP)^(CP/12))-1,(nper-A885+1)*12/52,J884))/4,2),ROUND(-PMT(((1+D885/CP)^(CP/periods_per_year))-1,nper-A885+1,J884),2)))))))</f>
        <v/>
      </c>
      <c r="G885" s="13" t="str">
        <f>IF(OR(A885="",A885&lt;$X$2),"",IF(J884&lt;=F885,0,IF(IF(AND(A885&gt;=$X$2,MOD(A885-$X$2,int)=0),$X$3,0)+F885&gt;=J884+E885,J884+E885-F885,IF(AND(A885&gt;=$X$2,MOD(A885-$X$2,int)=0),$X$3,0)+IF(IF(AND(A885&gt;=$X$2,MOD(A885-$X$2,int)=0),$X$3,0)+IF(MOD(A885-$X$6,periods_per_year)=0,$X$5,0)+F885&lt;J884+E885,IF(MOD(A885-$X$6,periods_per_year)=0,$X$5,0),J884+E885-IF(AND(A885&gt;=$X$2,MOD(A885-$X$2,int)=0),$X$3,0)-F885))))</f>
        <v/>
      </c>
      <c r="H885" s="14"/>
      <c r="I885" s="13" t="str">
        <f t="shared" si="108"/>
        <v/>
      </c>
      <c r="J885" s="13" t="str">
        <f t="shared" si="109"/>
        <v/>
      </c>
      <c r="M885" s="17" t="str">
        <f>IF(S884="","",IF(OR(M884&gt;=nper,ROUND(S884,2)&lt;=0),"",M884+1))</f>
        <v/>
      </c>
      <c r="N885" s="18" t="str">
        <f>IF(M885="","",IF(OR(periods_per_year=26,periods_per_year=52),IF(periods_per_year=26,IF(M885=1,fpdate,N884+14),IF(periods_per_year=52,IF(M885=1,fpdate,N884+7),"n/a")),IF(periods_per_year=24,DATE(YEAR(fpdate),MONTH(fpdate)+(M885-1)/2+IF(AND(DAY(fpdate)&gt;=15,MOD(M885,2)=0),1,0),IF(MOD(M885,2)=0,IF(DAY(fpdate)&gt;=15,DAY(fpdate)-14,DAY(fpdate)+14),DAY(fpdate))),IF(DAY(DATE(YEAR(fpdate),MONTH(fpdate)+M885-1,DAY(fpdate)))&lt;&gt;DAY(fpdate),DATE(YEAR(fpdate),MONTH(fpdate)+M885,0),DATE(YEAR(fpdate),MONTH(fpdate)+M885-1,DAY(fpdate))))))</f>
        <v/>
      </c>
      <c r="O885" s="19" t="str">
        <f>IF(M885="","",IF(variable,IF(M885&lt;MortgageCalculator!$I$18*periods_per_year,start_rate,IF(MortgageCalculator!$I$22&gt;=0,MIN(MortgageCalculator!$I$19,start_rate+MortgageCalculator!$I$22*ROUNDUP((M885-MortgageCalculator!$I$18*periods_per_year)/MortgageCalculator!$I$21,0)),MAX(MortgageCalculator!$I$20,start_rate+MortgageCalculator!$I$22*ROUNDUP((M885-MortgageCalculator!$I$18*periods_per_year)/MortgageCalculator!$I$21,0)))),start_rate))</f>
        <v/>
      </c>
      <c r="P885" s="20" t="str">
        <f>IF(M885="","",ROUND((((1+O885/CP)^(CP/periods_per_year))-1)*S884,2))</f>
        <v/>
      </c>
      <c r="Q885" s="20" t="str">
        <f>IF(M885="","",IF(M885=nper,S884+P885,MIN(S884+P885,IF(O885=O884,Q884,ROUND(-PMT(((1+O885/CP)^(CP/periods_per_year))-1,nper-M885+1,S884),2)))))</f>
        <v/>
      </c>
      <c r="R885" s="20" t="str">
        <f t="shared" si="110"/>
        <v/>
      </c>
      <c r="S885" s="20" t="str">
        <f t="shared" si="111"/>
        <v/>
      </c>
    </row>
    <row r="886" spans="1:19" x14ac:dyDescent="0.2">
      <c r="A886" s="10" t="str">
        <f t="shared" si="104"/>
        <v/>
      </c>
      <c r="B886" s="11" t="str">
        <f t="shared" si="105"/>
        <v/>
      </c>
      <c r="C886" s="15" t="str">
        <f t="shared" si="106"/>
        <v/>
      </c>
      <c r="D886" s="12" t="str">
        <f>IF(A886="","",IF(variable,IF(OR(A886=1,A886&lt;$I$18*periods_per_year),start_rate,MIN($I$19,IF(MOD(A886-1,$I$21)=0,MAX($I$20,D885+$I$22),D885))),start_rate))</f>
        <v/>
      </c>
      <c r="E886" s="13" t="str">
        <f t="shared" si="107"/>
        <v/>
      </c>
      <c r="F886" s="13" t="str">
        <f>IF(A886="","",IF(A886=nper,J885+E886,MIN(J885+E886,IF(D886=D885,F885,IF($E$8="Acc Bi-Weekly",ROUND((-PMT(((1+D886/CP)^(CP/12))-1,(nper-A886+1)*12/26,J885))/2,2),IF($E$8="Acc Weekly",ROUND((-PMT(((1+D886/CP)^(CP/12))-1,(nper-A886+1)*12/52,J885))/4,2),ROUND(-PMT(((1+D886/CP)^(CP/periods_per_year))-1,nper-A886+1,J885),2)))))))</f>
        <v/>
      </c>
      <c r="G886" s="13" t="str">
        <f>IF(OR(A886="",A886&lt;$X$2),"",IF(J885&lt;=F886,0,IF(IF(AND(A886&gt;=$X$2,MOD(A886-$X$2,int)=0),$X$3,0)+F886&gt;=J885+E886,J885+E886-F886,IF(AND(A886&gt;=$X$2,MOD(A886-$X$2,int)=0),$X$3,0)+IF(IF(AND(A886&gt;=$X$2,MOD(A886-$X$2,int)=0),$X$3,0)+IF(MOD(A886-$X$6,periods_per_year)=0,$X$5,0)+F886&lt;J885+E886,IF(MOD(A886-$X$6,periods_per_year)=0,$X$5,0),J885+E886-IF(AND(A886&gt;=$X$2,MOD(A886-$X$2,int)=0),$X$3,0)-F886))))</f>
        <v/>
      </c>
      <c r="H886" s="14"/>
      <c r="I886" s="13" t="str">
        <f t="shared" si="108"/>
        <v/>
      </c>
      <c r="J886" s="13" t="str">
        <f t="shared" si="109"/>
        <v/>
      </c>
      <c r="M886" s="17" t="str">
        <f>IF(S885="","",IF(OR(M885&gt;=nper,ROUND(S885,2)&lt;=0),"",M885+1))</f>
        <v/>
      </c>
      <c r="N886" s="18" t="str">
        <f>IF(M886="","",IF(OR(periods_per_year=26,periods_per_year=52),IF(periods_per_year=26,IF(M886=1,fpdate,N885+14),IF(periods_per_year=52,IF(M886=1,fpdate,N885+7),"n/a")),IF(periods_per_year=24,DATE(YEAR(fpdate),MONTH(fpdate)+(M886-1)/2+IF(AND(DAY(fpdate)&gt;=15,MOD(M886,2)=0),1,0),IF(MOD(M886,2)=0,IF(DAY(fpdate)&gt;=15,DAY(fpdate)-14,DAY(fpdate)+14),DAY(fpdate))),IF(DAY(DATE(YEAR(fpdate),MONTH(fpdate)+M886-1,DAY(fpdate)))&lt;&gt;DAY(fpdate),DATE(YEAR(fpdate),MONTH(fpdate)+M886,0),DATE(YEAR(fpdate),MONTH(fpdate)+M886-1,DAY(fpdate))))))</f>
        <v/>
      </c>
      <c r="O886" s="19" t="str">
        <f>IF(M886="","",IF(variable,IF(M886&lt;MortgageCalculator!$I$18*periods_per_year,start_rate,IF(MortgageCalculator!$I$22&gt;=0,MIN(MortgageCalculator!$I$19,start_rate+MortgageCalculator!$I$22*ROUNDUP((M886-MortgageCalculator!$I$18*periods_per_year)/MortgageCalculator!$I$21,0)),MAX(MortgageCalculator!$I$20,start_rate+MortgageCalculator!$I$22*ROUNDUP((M886-MortgageCalculator!$I$18*periods_per_year)/MortgageCalculator!$I$21,0)))),start_rate))</f>
        <v/>
      </c>
      <c r="P886" s="20" t="str">
        <f>IF(M886="","",ROUND((((1+O886/CP)^(CP/periods_per_year))-1)*S885,2))</f>
        <v/>
      </c>
      <c r="Q886" s="20" t="str">
        <f>IF(M886="","",IF(M886=nper,S885+P886,MIN(S885+P886,IF(O886=O885,Q885,ROUND(-PMT(((1+O886/CP)^(CP/periods_per_year))-1,nper-M886+1,S885),2)))))</f>
        <v/>
      </c>
      <c r="R886" s="20" t="str">
        <f t="shared" si="110"/>
        <v/>
      </c>
      <c r="S886" s="20" t="str">
        <f t="shared" si="111"/>
        <v/>
      </c>
    </row>
    <row r="887" spans="1:19" x14ac:dyDescent="0.2">
      <c r="A887" s="10" t="str">
        <f t="shared" si="104"/>
        <v/>
      </c>
      <c r="B887" s="11" t="str">
        <f t="shared" si="105"/>
        <v/>
      </c>
      <c r="C887" s="15" t="str">
        <f t="shared" si="106"/>
        <v/>
      </c>
      <c r="D887" s="12" t="str">
        <f>IF(A887="","",IF(variable,IF(OR(A887=1,A887&lt;$I$18*periods_per_year),start_rate,MIN($I$19,IF(MOD(A887-1,$I$21)=0,MAX($I$20,D886+$I$22),D886))),start_rate))</f>
        <v/>
      </c>
      <c r="E887" s="13" t="str">
        <f t="shared" si="107"/>
        <v/>
      </c>
      <c r="F887" s="13" t="str">
        <f>IF(A887="","",IF(A887=nper,J886+E887,MIN(J886+E887,IF(D887=D886,F886,IF($E$8="Acc Bi-Weekly",ROUND((-PMT(((1+D887/CP)^(CP/12))-1,(nper-A887+1)*12/26,J886))/2,2),IF($E$8="Acc Weekly",ROUND((-PMT(((1+D887/CP)^(CP/12))-1,(nper-A887+1)*12/52,J886))/4,2),ROUND(-PMT(((1+D887/CP)^(CP/periods_per_year))-1,nper-A887+1,J886),2)))))))</f>
        <v/>
      </c>
      <c r="G887" s="13" t="str">
        <f>IF(OR(A887="",A887&lt;$X$2),"",IF(J886&lt;=F887,0,IF(IF(AND(A887&gt;=$X$2,MOD(A887-$X$2,int)=0),$X$3,0)+F887&gt;=J886+E887,J886+E887-F887,IF(AND(A887&gt;=$X$2,MOD(A887-$X$2,int)=0),$X$3,0)+IF(IF(AND(A887&gt;=$X$2,MOD(A887-$X$2,int)=0),$X$3,0)+IF(MOD(A887-$X$6,periods_per_year)=0,$X$5,0)+F887&lt;J886+E887,IF(MOD(A887-$X$6,periods_per_year)=0,$X$5,0),J886+E887-IF(AND(A887&gt;=$X$2,MOD(A887-$X$2,int)=0),$X$3,0)-F887))))</f>
        <v/>
      </c>
      <c r="H887" s="14"/>
      <c r="I887" s="13" t="str">
        <f t="shared" si="108"/>
        <v/>
      </c>
      <c r="J887" s="13" t="str">
        <f t="shared" si="109"/>
        <v/>
      </c>
      <c r="M887" s="17" t="str">
        <f>IF(S886="","",IF(OR(M886&gt;=nper,ROUND(S886,2)&lt;=0),"",M886+1))</f>
        <v/>
      </c>
      <c r="N887" s="18" t="str">
        <f>IF(M887="","",IF(OR(periods_per_year=26,periods_per_year=52),IF(periods_per_year=26,IF(M887=1,fpdate,N886+14),IF(periods_per_year=52,IF(M887=1,fpdate,N886+7),"n/a")),IF(periods_per_year=24,DATE(YEAR(fpdate),MONTH(fpdate)+(M887-1)/2+IF(AND(DAY(fpdate)&gt;=15,MOD(M887,2)=0),1,0),IF(MOD(M887,2)=0,IF(DAY(fpdate)&gt;=15,DAY(fpdate)-14,DAY(fpdate)+14),DAY(fpdate))),IF(DAY(DATE(YEAR(fpdate),MONTH(fpdate)+M887-1,DAY(fpdate)))&lt;&gt;DAY(fpdate),DATE(YEAR(fpdate),MONTH(fpdate)+M887,0),DATE(YEAR(fpdate),MONTH(fpdate)+M887-1,DAY(fpdate))))))</f>
        <v/>
      </c>
      <c r="O887" s="19" t="str">
        <f>IF(M887="","",IF(variable,IF(M887&lt;MortgageCalculator!$I$18*periods_per_year,start_rate,IF(MortgageCalculator!$I$22&gt;=0,MIN(MortgageCalculator!$I$19,start_rate+MortgageCalculator!$I$22*ROUNDUP((M887-MortgageCalculator!$I$18*periods_per_year)/MortgageCalculator!$I$21,0)),MAX(MortgageCalculator!$I$20,start_rate+MortgageCalculator!$I$22*ROUNDUP((M887-MortgageCalculator!$I$18*periods_per_year)/MortgageCalculator!$I$21,0)))),start_rate))</f>
        <v/>
      </c>
      <c r="P887" s="20" t="str">
        <f>IF(M887="","",ROUND((((1+O887/CP)^(CP/periods_per_year))-1)*S886,2))</f>
        <v/>
      </c>
      <c r="Q887" s="20" t="str">
        <f>IF(M887="","",IF(M887=nper,S886+P887,MIN(S886+P887,IF(O887=O886,Q886,ROUND(-PMT(((1+O887/CP)^(CP/periods_per_year))-1,nper-M887+1,S886),2)))))</f>
        <v/>
      </c>
      <c r="R887" s="20" t="str">
        <f t="shared" si="110"/>
        <v/>
      </c>
      <c r="S887" s="20" t="str">
        <f t="shared" si="111"/>
        <v/>
      </c>
    </row>
    <row r="888" spans="1:19" x14ac:dyDescent="0.2">
      <c r="A888" s="10" t="str">
        <f t="shared" si="104"/>
        <v/>
      </c>
      <c r="B888" s="11" t="str">
        <f t="shared" si="105"/>
        <v/>
      </c>
      <c r="C888" s="15" t="str">
        <f t="shared" si="106"/>
        <v/>
      </c>
      <c r="D888" s="12" t="str">
        <f>IF(A888="","",IF(variable,IF(OR(A888=1,A888&lt;$I$18*periods_per_year),start_rate,MIN($I$19,IF(MOD(A888-1,$I$21)=0,MAX($I$20,D887+$I$22),D887))),start_rate))</f>
        <v/>
      </c>
      <c r="E888" s="13" t="str">
        <f t="shared" si="107"/>
        <v/>
      </c>
      <c r="F888" s="13" t="str">
        <f>IF(A888="","",IF(A888=nper,J887+E888,MIN(J887+E888,IF(D888=D887,F887,IF($E$8="Acc Bi-Weekly",ROUND((-PMT(((1+D888/CP)^(CP/12))-1,(nper-A888+1)*12/26,J887))/2,2),IF($E$8="Acc Weekly",ROUND((-PMT(((1+D888/CP)^(CP/12))-1,(nper-A888+1)*12/52,J887))/4,2),ROUND(-PMT(((1+D888/CP)^(CP/periods_per_year))-1,nper-A888+1,J887),2)))))))</f>
        <v/>
      </c>
      <c r="G888" s="13" t="str">
        <f>IF(OR(A888="",A888&lt;$X$2),"",IF(J887&lt;=F888,0,IF(IF(AND(A888&gt;=$X$2,MOD(A888-$X$2,int)=0),$X$3,0)+F888&gt;=J887+E888,J887+E888-F888,IF(AND(A888&gt;=$X$2,MOD(A888-$X$2,int)=0),$X$3,0)+IF(IF(AND(A888&gt;=$X$2,MOD(A888-$X$2,int)=0),$X$3,0)+IF(MOD(A888-$X$6,periods_per_year)=0,$X$5,0)+F888&lt;J887+E888,IF(MOD(A888-$X$6,periods_per_year)=0,$X$5,0),J887+E888-IF(AND(A888&gt;=$X$2,MOD(A888-$X$2,int)=0),$X$3,0)-F888))))</f>
        <v/>
      </c>
      <c r="H888" s="14"/>
      <c r="I888" s="13" t="str">
        <f t="shared" si="108"/>
        <v/>
      </c>
      <c r="J888" s="13" t="str">
        <f t="shared" si="109"/>
        <v/>
      </c>
      <c r="M888" s="17" t="str">
        <f>IF(S887="","",IF(OR(M887&gt;=nper,ROUND(S887,2)&lt;=0),"",M887+1))</f>
        <v/>
      </c>
      <c r="N888" s="18" t="str">
        <f>IF(M888="","",IF(OR(periods_per_year=26,periods_per_year=52),IF(periods_per_year=26,IF(M888=1,fpdate,N887+14),IF(periods_per_year=52,IF(M888=1,fpdate,N887+7),"n/a")),IF(periods_per_year=24,DATE(YEAR(fpdate),MONTH(fpdate)+(M888-1)/2+IF(AND(DAY(fpdate)&gt;=15,MOD(M888,2)=0),1,0),IF(MOD(M888,2)=0,IF(DAY(fpdate)&gt;=15,DAY(fpdate)-14,DAY(fpdate)+14),DAY(fpdate))),IF(DAY(DATE(YEAR(fpdate),MONTH(fpdate)+M888-1,DAY(fpdate)))&lt;&gt;DAY(fpdate),DATE(YEAR(fpdate),MONTH(fpdate)+M888,0),DATE(YEAR(fpdate),MONTH(fpdate)+M888-1,DAY(fpdate))))))</f>
        <v/>
      </c>
      <c r="O888" s="19" t="str">
        <f>IF(M888="","",IF(variable,IF(M888&lt;MortgageCalculator!$I$18*periods_per_year,start_rate,IF(MortgageCalculator!$I$22&gt;=0,MIN(MortgageCalculator!$I$19,start_rate+MortgageCalculator!$I$22*ROUNDUP((M888-MortgageCalculator!$I$18*periods_per_year)/MortgageCalculator!$I$21,0)),MAX(MortgageCalculator!$I$20,start_rate+MortgageCalculator!$I$22*ROUNDUP((M888-MortgageCalculator!$I$18*periods_per_year)/MortgageCalculator!$I$21,0)))),start_rate))</f>
        <v/>
      </c>
      <c r="P888" s="20" t="str">
        <f>IF(M888="","",ROUND((((1+O888/CP)^(CP/periods_per_year))-1)*S887,2))</f>
        <v/>
      </c>
      <c r="Q888" s="20" t="str">
        <f>IF(M888="","",IF(M888=nper,S887+P888,MIN(S887+P888,IF(O888=O887,Q887,ROUND(-PMT(((1+O888/CP)^(CP/periods_per_year))-1,nper-M888+1,S887),2)))))</f>
        <v/>
      </c>
      <c r="R888" s="20" t="str">
        <f t="shared" si="110"/>
        <v/>
      </c>
      <c r="S888" s="20" t="str">
        <f t="shared" si="111"/>
        <v/>
      </c>
    </row>
    <row r="889" spans="1:19" x14ac:dyDescent="0.2">
      <c r="A889" s="10" t="str">
        <f t="shared" si="104"/>
        <v/>
      </c>
      <c r="B889" s="11" t="str">
        <f t="shared" si="105"/>
        <v/>
      </c>
      <c r="C889" s="15" t="str">
        <f t="shared" si="106"/>
        <v/>
      </c>
      <c r="D889" s="12" t="str">
        <f>IF(A889="","",IF(variable,IF(OR(A889=1,A889&lt;$I$18*periods_per_year),start_rate,MIN($I$19,IF(MOD(A889-1,$I$21)=0,MAX($I$20,D888+$I$22),D888))),start_rate))</f>
        <v/>
      </c>
      <c r="E889" s="13" t="str">
        <f t="shared" si="107"/>
        <v/>
      </c>
      <c r="F889" s="13" t="str">
        <f>IF(A889="","",IF(A889=nper,J888+E889,MIN(J888+E889,IF(D889=D888,F888,IF($E$8="Acc Bi-Weekly",ROUND((-PMT(((1+D889/CP)^(CP/12))-1,(nper-A889+1)*12/26,J888))/2,2),IF($E$8="Acc Weekly",ROUND((-PMT(((1+D889/CP)^(CP/12))-1,(nper-A889+1)*12/52,J888))/4,2),ROUND(-PMT(((1+D889/CP)^(CP/periods_per_year))-1,nper-A889+1,J888),2)))))))</f>
        <v/>
      </c>
      <c r="G889" s="13" t="str">
        <f>IF(OR(A889="",A889&lt;$X$2),"",IF(J888&lt;=F889,0,IF(IF(AND(A889&gt;=$X$2,MOD(A889-$X$2,int)=0),$X$3,0)+F889&gt;=J888+E889,J888+E889-F889,IF(AND(A889&gt;=$X$2,MOD(A889-$X$2,int)=0),$X$3,0)+IF(IF(AND(A889&gt;=$X$2,MOD(A889-$X$2,int)=0),$X$3,0)+IF(MOD(A889-$X$6,periods_per_year)=0,$X$5,0)+F889&lt;J888+E889,IF(MOD(A889-$X$6,periods_per_year)=0,$X$5,0),J888+E889-IF(AND(A889&gt;=$X$2,MOD(A889-$X$2,int)=0),$X$3,0)-F889))))</f>
        <v/>
      </c>
      <c r="H889" s="14"/>
      <c r="I889" s="13" t="str">
        <f t="shared" si="108"/>
        <v/>
      </c>
      <c r="J889" s="13" t="str">
        <f t="shared" si="109"/>
        <v/>
      </c>
      <c r="M889" s="17" t="str">
        <f>IF(S888="","",IF(OR(M888&gt;=nper,ROUND(S888,2)&lt;=0),"",M888+1))</f>
        <v/>
      </c>
      <c r="N889" s="18" t="str">
        <f>IF(M889="","",IF(OR(periods_per_year=26,periods_per_year=52),IF(periods_per_year=26,IF(M889=1,fpdate,N888+14),IF(periods_per_year=52,IF(M889=1,fpdate,N888+7),"n/a")),IF(periods_per_year=24,DATE(YEAR(fpdate),MONTH(fpdate)+(M889-1)/2+IF(AND(DAY(fpdate)&gt;=15,MOD(M889,2)=0),1,0),IF(MOD(M889,2)=0,IF(DAY(fpdate)&gt;=15,DAY(fpdate)-14,DAY(fpdate)+14),DAY(fpdate))),IF(DAY(DATE(YEAR(fpdate),MONTH(fpdate)+M889-1,DAY(fpdate)))&lt;&gt;DAY(fpdate),DATE(YEAR(fpdate),MONTH(fpdate)+M889,0),DATE(YEAR(fpdate),MONTH(fpdate)+M889-1,DAY(fpdate))))))</f>
        <v/>
      </c>
      <c r="O889" s="19" t="str">
        <f>IF(M889="","",IF(variable,IF(M889&lt;MortgageCalculator!$I$18*periods_per_year,start_rate,IF(MortgageCalculator!$I$22&gt;=0,MIN(MortgageCalculator!$I$19,start_rate+MortgageCalculator!$I$22*ROUNDUP((M889-MortgageCalculator!$I$18*periods_per_year)/MortgageCalculator!$I$21,0)),MAX(MortgageCalculator!$I$20,start_rate+MortgageCalculator!$I$22*ROUNDUP((M889-MortgageCalculator!$I$18*periods_per_year)/MortgageCalculator!$I$21,0)))),start_rate))</f>
        <v/>
      </c>
      <c r="P889" s="20" t="str">
        <f>IF(M889="","",ROUND((((1+O889/CP)^(CP/periods_per_year))-1)*S888,2))</f>
        <v/>
      </c>
      <c r="Q889" s="20" t="str">
        <f>IF(M889="","",IF(M889=nper,S888+P889,MIN(S888+P889,IF(O889=O888,Q888,ROUND(-PMT(((1+O889/CP)^(CP/periods_per_year))-1,nper-M889+1,S888),2)))))</f>
        <v/>
      </c>
      <c r="R889" s="20" t="str">
        <f t="shared" si="110"/>
        <v/>
      </c>
      <c r="S889" s="20" t="str">
        <f t="shared" si="111"/>
        <v/>
      </c>
    </row>
    <row r="890" spans="1:19" x14ac:dyDescent="0.2">
      <c r="A890" s="10" t="str">
        <f t="shared" si="104"/>
        <v/>
      </c>
      <c r="B890" s="11" t="str">
        <f t="shared" si="105"/>
        <v/>
      </c>
      <c r="C890" s="15" t="str">
        <f t="shared" si="106"/>
        <v/>
      </c>
      <c r="D890" s="12" t="str">
        <f>IF(A890="","",IF(variable,IF(OR(A890=1,A890&lt;$I$18*periods_per_year),start_rate,MIN($I$19,IF(MOD(A890-1,$I$21)=0,MAX($I$20,D889+$I$22),D889))),start_rate))</f>
        <v/>
      </c>
      <c r="E890" s="13" t="str">
        <f t="shared" si="107"/>
        <v/>
      </c>
      <c r="F890" s="13" t="str">
        <f>IF(A890="","",IF(A890=nper,J889+E890,MIN(J889+E890,IF(D890=D889,F889,IF($E$8="Acc Bi-Weekly",ROUND((-PMT(((1+D890/CP)^(CP/12))-1,(nper-A890+1)*12/26,J889))/2,2),IF($E$8="Acc Weekly",ROUND((-PMT(((1+D890/CP)^(CP/12))-1,(nper-A890+1)*12/52,J889))/4,2),ROUND(-PMT(((1+D890/CP)^(CP/periods_per_year))-1,nper-A890+1,J889),2)))))))</f>
        <v/>
      </c>
      <c r="G890" s="13" t="str">
        <f>IF(OR(A890="",A890&lt;$X$2),"",IF(J889&lt;=F890,0,IF(IF(AND(A890&gt;=$X$2,MOD(A890-$X$2,int)=0),$X$3,0)+F890&gt;=J889+E890,J889+E890-F890,IF(AND(A890&gt;=$X$2,MOD(A890-$X$2,int)=0),$X$3,0)+IF(IF(AND(A890&gt;=$X$2,MOD(A890-$X$2,int)=0),$X$3,0)+IF(MOD(A890-$X$6,periods_per_year)=0,$X$5,0)+F890&lt;J889+E890,IF(MOD(A890-$X$6,periods_per_year)=0,$X$5,0),J889+E890-IF(AND(A890&gt;=$X$2,MOD(A890-$X$2,int)=0),$X$3,0)-F890))))</f>
        <v/>
      </c>
      <c r="H890" s="14"/>
      <c r="I890" s="13" t="str">
        <f t="shared" si="108"/>
        <v/>
      </c>
      <c r="J890" s="13" t="str">
        <f t="shared" si="109"/>
        <v/>
      </c>
      <c r="M890" s="17" t="str">
        <f>IF(S889="","",IF(OR(M889&gt;=nper,ROUND(S889,2)&lt;=0),"",M889+1))</f>
        <v/>
      </c>
      <c r="N890" s="18" t="str">
        <f>IF(M890="","",IF(OR(periods_per_year=26,periods_per_year=52),IF(periods_per_year=26,IF(M890=1,fpdate,N889+14),IF(periods_per_year=52,IF(M890=1,fpdate,N889+7),"n/a")),IF(periods_per_year=24,DATE(YEAR(fpdate),MONTH(fpdate)+(M890-1)/2+IF(AND(DAY(fpdate)&gt;=15,MOD(M890,2)=0),1,0),IF(MOD(M890,2)=0,IF(DAY(fpdate)&gt;=15,DAY(fpdate)-14,DAY(fpdate)+14),DAY(fpdate))),IF(DAY(DATE(YEAR(fpdate),MONTH(fpdate)+M890-1,DAY(fpdate)))&lt;&gt;DAY(fpdate),DATE(YEAR(fpdate),MONTH(fpdate)+M890,0),DATE(YEAR(fpdate),MONTH(fpdate)+M890-1,DAY(fpdate))))))</f>
        <v/>
      </c>
      <c r="O890" s="19" t="str">
        <f>IF(M890="","",IF(variable,IF(M890&lt;MortgageCalculator!$I$18*periods_per_year,start_rate,IF(MortgageCalculator!$I$22&gt;=0,MIN(MortgageCalculator!$I$19,start_rate+MortgageCalculator!$I$22*ROUNDUP((M890-MortgageCalculator!$I$18*periods_per_year)/MortgageCalculator!$I$21,0)),MAX(MortgageCalculator!$I$20,start_rate+MortgageCalculator!$I$22*ROUNDUP((M890-MortgageCalculator!$I$18*periods_per_year)/MortgageCalculator!$I$21,0)))),start_rate))</f>
        <v/>
      </c>
      <c r="P890" s="20" t="str">
        <f>IF(M890="","",ROUND((((1+O890/CP)^(CP/periods_per_year))-1)*S889,2))</f>
        <v/>
      </c>
      <c r="Q890" s="20" t="str">
        <f>IF(M890="","",IF(M890=nper,S889+P890,MIN(S889+P890,IF(O890=O889,Q889,ROUND(-PMT(((1+O890/CP)^(CP/periods_per_year))-1,nper-M890+1,S889),2)))))</f>
        <v/>
      </c>
      <c r="R890" s="20" t="str">
        <f t="shared" si="110"/>
        <v/>
      </c>
      <c r="S890" s="20" t="str">
        <f t="shared" si="111"/>
        <v/>
      </c>
    </row>
    <row r="891" spans="1:19" x14ac:dyDescent="0.2">
      <c r="A891" s="10" t="str">
        <f t="shared" si="104"/>
        <v/>
      </c>
      <c r="B891" s="11" t="str">
        <f t="shared" si="105"/>
        <v/>
      </c>
      <c r="C891" s="15" t="str">
        <f t="shared" si="106"/>
        <v/>
      </c>
      <c r="D891" s="12" t="str">
        <f>IF(A891="","",IF(variable,IF(OR(A891=1,A891&lt;$I$18*periods_per_year),start_rate,MIN($I$19,IF(MOD(A891-1,$I$21)=0,MAX($I$20,D890+$I$22),D890))),start_rate))</f>
        <v/>
      </c>
      <c r="E891" s="13" t="str">
        <f t="shared" si="107"/>
        <v/>
      </c>
      <c r="F891" s="13" t="str">
        <f>IF(A891="","",IF(A891=nper,J890+E891,MIN(J890+E891,IF(D891=D890,F890,IF($E$8="Acc Bi-Weekly",ROUND((-PMT(((1+D891/CP)^(CP/12))-1,(nper-A891+1)*12/26,J890))/2,2),IF($E$8="Acc Weekly",ROUND((-PMT(((1+D891/CP)^(CP/12))-1,(nper-A891+1)*12/52,J890))/4,2),ROUND(-PMT(((1+D891/CP)^(CP/periods_per_year))-1,nper-A891+1,J890),2)))))))</f>
        <v/>
      </c>
      <c r="G891" s="13" t="str">
        <f>IF(OR(A891="",A891&lt;$X$2),"",IF(J890&lt;=F891,0,IF(IF(AND(A891&gt;=$X$2,MOD(A891-$X$2,int)=0),$X$3,0)+F891&gt;=J890+E891,J890+E891-F891,IF(AND(A891&gt;=$X$2,MOD(A891-$X$2,int)=0),$X$3,0)+IF(IF(AND(A891&gt;=$X$2,MOD(A891-$X$2,int)=0),$X$3,0)+IF(MOD(A891-$X$6,periods_per_year)=0,$X$5,0)+F891&lt;J890+E891,IF(MOD(A891-$X$6,periods_per_year)=0,$X$5,0),J890+E891-IF(AND(A891&gt;=$X$2,MOD(A891-$X$2,int)=0),$X$3,0)-F891))))</f>
        <v/>
      </c>
      <c r="H891" s="14"/>
      <c r="I891" s="13" t="str">
        <f t="shared" si="108"/>
        <v/>
      </c>
      <c r="J891" s="13" t="str">
        <f t="shared" si="109"/>
        <v/>
      </c>
      <c r="M891" s="17" t="str">
        <f>IF(S890="","",IF(OR(M890&gt;=nper,ROUND(S890,2)&lt;=0),"",M890+1))</f>
        <v/>
      </c>
      <c r="N891" s="18" t="str">
        <f>IF(M891="","",IF(OR(periods_per_year=26,periods_per_year=52),IF(periods_per_year=26,IF(M891=1,fpdate,N890+14),IF(periods_per_year=52,IF(M891=1,fpdate,N890+7),"n/a")),IF(periods_per_year=24,DATE(YEAR(fpdate),MONTH(fpdate)+(M891-1)/2+IF(AND(DAY(fpdate)&gt;=15,MOD(M891,2)=0),1,0),IF(MOD(M891,2)=0,IF(DAY(fpdate)&gt;=15,DAY(fpdate)-14,DAY(fpdate)+14),DAY(fpdate))),IF(DAY(DATE(YEAR(fpdate),MONTH(fpdate)+M891-1,DAY(fpdate)))&lt;&gt;DAY(fpdate),DATE(YEAR(fpdate),MONTH(fpdate)+M891,0),DATE(YEAR(fpdate),MONTH(fpdate)+M891-1,DAY(fpdate))))))</f>
        <v/>
      </c>
      <c r="O891" s="19" t="str">
        <f>IF(M891="","",IF(variable,IF(M891&lt;MortgageCalculator!$I$18*periods_per_year,start_rate,IF(MortgageCalculator!$I$22&gt;=0,MIN(MortgageCalculator!$I$19,start_rate+MortgageCalculator!$I$22*ROUNDUP((M891-MortgageCalculator!$I$18*periods_per_year)/MortgageCalculator!$I$21,0)),MAX(MortgageCalculator!$I$20,start_rate+MortgageCalculator!$I$22*ROUNDUP((M891-MortgageCalculator!$I$18*periods_per_year)/MortgageCalculator!$I$21,0)))),start_rate))</f>
        <v/>
      </c>
      <c r="P891" s="20" t="str">
        <f>IF(M891="","",ROUND((((1+O891/CP)^(CP/periods_per_year))-1)*S890,2))</f>
        <v/>
      </c>
      <c r="Q891" s="20" t="str">
        <f>IF(M891="","",IF(M891=nper,S890+P891,MIN(S890+P891,IF(O891=O890,Q890,ROUND(-PMT(((1+O891/CP)^(CP/periods_per_year))-1,nper-M891+1,S890),2)))))</f>
        <v/>
      </c>
      <c r="R891" s="20" t="str">
        <f t="shared" si="110"/>
        <v/>
      </c>
      <c r="S891" s="20" t="str">
        <f t="shared" si="111"/>
        <v/>
      </c>
    </row>
    <row r="892" spans="1:19" x14ac:dyDescent="0.2">
      <c r="A892" s="10" t="str">
        <f t="shared" si="104"/>
        <v/>
      </c>
      <c r="B892" s="11" t="str">
        <f t="shared" si="105"/>
        <v/>
      </c>
      <c r="C892" s="15" t="str">
        <f t="shared" si="106"/>
        <v/>
      </c>
      <c r="D892" s="12" t="str">
        <f>IF(A892="","",IF(variable,IF(OR(A892=1,A892&lt;$I$18*periods_per_year),start_rate,MIN($I$19,IF(MOD(A892-1,$I$21)=0,MAX($I$20,D891+$I$22),D891))),start_rate))</f>
        <v/>
      </c>
      <c r="E892" s="13" t="str">
        <f t="shared" si="107"/>
        <v/>
      </c>
      <c r="F892" s="13" t="str">
        <f>IF(A892="","",IF(A892=nper,J891+E892,MIN(J891+E892,IF(D892=D891,F891,IF($E$8="Acc Bi-Weekly",ROUND((-PMT(((1+D892/CP)^(CP/12))-1,(nper-A892+1)*12/26,J891))/2,2),IF($E$8="Acc Weekly",ROUND((-PMT(((1+D892/CP)^(CP/12))-1,(nper-A892+1)*12/52,J891))/4,2),ROUND(-PMT(((1+D892/CP)^(CP/periods_per_year))-1,nper-A892+1,J891),2)))))))</f>
        <v/>
      </c>
      <c r="G892" s="13" t="str">
        <f>IF(OR(A892="",A892&lt;$X$2),"",IF(J891&lt;=F892,0,IF(IF(AND(A892&gt;=$X$2,MOD(A892-$X$2,int)=0),$X$3,0)+F892&gt;=J891+E892,J891+E892-F892,IF(AND(A892&gt;=$X$2,MOD(A892-$X$2,int)=0),$X$3,0)+IF(IF(AND(A892&gt;=$X$2,MOD(A892-$X$2,int)=0),$X$3,0)+IF(MOD(A892-$X$6,periods_per_year)=0,$X$5,0)+F892&lt;J891+E892,IF(MOD(A892-$X$6,periods_per_year)=0,$X$5,0),J891+E892-IF(AND(A892&gt;=$X$2,MOD(A892-$X$2,int)=0),$X$3,0)-F892))))</f>
        <v/>
      </c>
      <c r="H892" s="14"/>
      <c r="I892" s="13" t="str">
        <f t="shared" si="108"/>
        <v/>
      </c>
      <c r="J892" s="13" t="str">
        <f t="shared" si="109"/>
        <v/>
      </c>
      <c r="M892" s="17" t="str">
        <f>IF(S891="","",IF(OR(M891&gt;=nper,ROUND(S891,2)&lt;=0),"",M891+1))</f>
        <v/>
      </c>
      <c r="N892" s="18" t="str">
        <f>IF(M892="","",IF(OR(periods_per_year=26,periods_per_year=52),IF(periods_per_year=26,IF(M892=1,fpdate,N891+14),IF(periods_per_year=52,IF(M892=1,fpdate,N891+7),"n/a")),IF(periods_per_year=24,DATE(YEAR(fpdate),MONTH(fpdate)+(M892-1)/2+IF(AND(DAY(fpdate)&gt;=15,MOD(M892,2)=0),1,0),IF(MOD(M892,2)=0,IF(DAY(fpdate)&gt;=15,DAY(fpdate)-14,DAY(fpdate)+14),DAY(fpdate))),IF(DAY(DATE(YEAR(fpdate),MONTH(fpdate)+M892-1,DAY(fpdate)))&lt;&gt;DAY(fpdate),DATE(YEAR(fpdate),MONTH(fpdate)+M892,0),DATE(YEAR(fpdate),MONTH(fpdate)+M892-1,DAY(fpdate))))))</f>
        <v/>
      </c>
      <c r="O892" s="19" t="str">
        <f>IF(M892="","",IF(variable,IF(M892&lt;MortgageCalculator!$I$18*periods_per_year,start_rate,IF(MortgageCalculator!$I$22&gt;=0,MIN(MortgageCalculator!$I$19,start_rate+MortgageCalculator!$I$22*ROUNDUP((M892-MortgageCalculator!$I$18*periods_per_year)/MortgageCalculator!$I$21,0)),MAX(MortgageCalculator!$I$20,start_rate+MortgageCalculator!$I$22*ROUNDUP((M892-MortgageCalculator!$I$18*periods_per_year)/MortgageCalculator!$I$21,0)))),start_rate))</f>
        <v/>
      </c>
      <c r="P892" s="20" t="str">
        <f>IF(M892="","",ROUND((((1+O892/CP)^(CP/periods_per_year))-1)*S891,2))</f>
        <v/>
      </c>
      <c r="Q892" s="20" t="str">
        <f>IF(M892="","",IF(M892=nper,S891+P892,MIN(S891+P892,IF(O892=O891,Q891,ROUND(-PMT(((1+O892/CP)^(CP/periods_per_year))-1,nper-M892+1,S891),2)))))</f>
        <v/>
      </c>
      <c r="R892" s="20" t="str">
        <f t="shared" si="110"/>
        <v/>
      </c>
      <c r="S892" s="20" t="str">
        <f t="shared" si="111"/>
        <v/>
      </c>
    </row>
    <row r="893" spans="1:19" x14ac:dyDescent="0.2">
      <c r="A893" s="10" t="str">
        <f t="shared" si="104"/>
        <v/>
      </c>
      <c r="B893" s="11" t="str">
        <f t="shared" si="105"/>
        <v/>
      </c>
      <c r="C893" s="15" t="str">
        <f t="shared" si="106"/>
        <v/>
      </c>
      <c r="D893" s="12" t="str">
        <f>IF(A893="","",IF(variable,IF(OR(A893=1,A893&lt;$I$18*periods_per_year),start_rate,MIN($I$19,IF(MOD(A893-1,$I$21)=0,MAX($I$20,D892+$I$22),D892))),start_rate))</f>
        <v/>
      </c>
      <c r="E893" s="13" t="str">
        <f t="shared" si="107"/>
        <v/>
      </c>
      <c r="F893" s="13" t="str">
        <f>IF(A893="","",IF(A893=nper,J892+E893,MIN(J892+E893,IF(D893=D892,F892,IF($E$8="Acc Bi-Weekly",ROUND((-PMT(((1+D893/CP)^(CP/12))-1,(nper-A893+1)*12/26,J892))/2,2),IF($E$8="Acc Weekly",ROUND((-PMT(((1+D893/CP)^(CP/12))-1,(nper-A893+1)*12/52,J892))/4,2),ROUND(-PMT(((1+D893/CP)^(CP/periods_per_year))-1,nper-A893+1,J892),2)))))))</f>
        <v/>
      </c>
      <c r="G893" s="13" t="str">
        <f>IF(OR(A893="",A893&lt;$X$2),"",IF(J892&lt;=F893,0,IF(IF(AND(A893&gt;=$X$2,MOD(A893-$X$2,int)=0),$X$3,0)+F893&gt;=J892+E893,J892+E893-F893,IF(AND(A893&gt;=$X$2,MOD(A893-$X$2,int)=0),$X$3,0)+IF(IF(AND(A893&gt;=$X$2,MOD(A893-$X$2,int)=0),$X$3,0)+IF(MOD(A893-$X$6,periods_per_year)=0,$X$5,0)+F893&lt;J892+E893,IF(MOD(A893-$X$6,periods_per_year)=0,$X$5,0),J892+E893-IF(AND(A893&gt;=$X$2,MOD(A893-$X$2,int)=0),$X$3,0)-F893))))</f>
        <v/>
      </c>
      <c r="H893" s="14"/>
      <c r="I893" s="13" t="str">
        <f t="shared" si="108"/>
        <v/>
      </c>
      <c r="J893" s="13" t="str">
        <f t="shared" si="109"/>
        <v/>
      </c>
      <c r="M893" s="17" t="str">
        <f>IF(S892="","",IF(OR(M892&gt;=nper,ROUND(S892,2)&lt;=0),"",M892+1))</f>
        <v/>
      </c>
      <c r="N893" s="18" t="str">
        <f>IF(M893="","",IF(OR(periods_per_year=26,periods_per_year=52),IF(periods_per_year=26,IF(M893=1,fpdate,N892+14),IF(periods_per_year=52,IF(M893=1,fpdate,N892+7),"n/a")),IF(periods_per_year=24,DATE(YEAR(fpdate),MONTH(fpdate)+(M893-1)/2+IF(AND(DAY(fpdate)&gt;=15,MOD(M893,2)=0),1,0),IF(MOD(M893,2)=0,IF(DAY(fpdate)&gt;=15,DAY(fpdate)-14,DAY(fpdate)+14),DAY(fpdate))),IF(DAY(DATE(YEAR(fpdate),MONTH(fpdate)+M893-1,DAY(fpdate)))&lt;&gt;DAY(fpdate),DATE(YEAR(fpdate),MONTH(fpdate)+M893,0),DATE(YEAR(fpdate),MONTH(fpdate)+M893-1,DAY(fpdate))))))</f>
        <v/>
      </c>
      <c r="O893" s="19" t="str">
        <f>IF(M893="","",IF(variable,IF(M893&lt;MortgageCalculator!$I$18*periods_per_year,start_rate,IF(MortgageCalculator!$I$22&gt;=0,MIN(MortgageCalculator!$I$19,start_rate+MortgageCalculator!$I$22*ROUNDUP((M893-MortgageCalculator!$I$18*periods_per_year)/MortgageCalculator!$I$21,0)),MAX(MortgageCalculator!$I$20,start_rate+MortgageCalculator!$I$22*ROUNDUP((M893-MortgageCalculator!$I$18*periods_per_year)/MortgageCalculator!$I$21,0)))),start_rate))</f>
        <v/>
      </c>
      <c r="P893" s="20" t="str">
        <f>IF(M893="","",ROUND((((1+O893/CP)^(CP/periods_per_year))-1)*S892,2))</f>
        <v/>
      </c>
      <c r="Q893" s="20" t="str">
        <f>IF(M893="","",IF(M893=nper,S892+P893,MIN(S892+P893,IF(O893=O892,Q892,ROUND(-PMT(((1+O893/CP)^(CP/periods_per_year))-1,nper-M893+1,S892),2)))))</f>
        <v/>
      </c>
      <c r="R893" s="20" t="str">
        <f t="shared" si="110"/>
        <v/>
      </c>
      <c r="S893" s="20" t="str">
        <f t="shared" si="111"/>
        <v/>
      </c>
    </row>
    <row r="894" spans="1:19" x14ac:dyDescent="0.2">
      <c r="A894" s="10" t="str">
        <f t="shared" si="104"/>
        <v/>
      </c>
      <c r="B894" s="11" t="str">
        <f t="shared" si="105"/>
        <v/>
      </c>
      <c r="C894" s="15" t="str">
        <f t="shared" si="106"/>
        <v/>
      </c>
      <c r="D894" s="12" t="str">
        <f>IF(A894="","",IF(variable,IF(OR(A894=1,A894&lt;$I$18*periods_per_year),start_rate,MIN($I$19,IF(MOD(A894-1,$I$21)=0,MAX($I$20,D893+$I$22),D893))),start_rate))</f>
        <v/>
      </c>
      <c r="E894" s="13" t="str">
        <f t="shared" si="107"/>
        <v/>
      </c>
      <c r="F894" s="13" t="str">
        <f>IF(A894="","",IF(A894=nper,J893+E894,MIN(J893+E894,IF(D894=D893,F893,IF($E$8="Acc Bi-Weekly",ROUND((-PMT(((1+D894/CP)^(CP/12))-1,(nper-A894+1)*12/26,J893))/2,2),IF($E$8="Acc Weekly",ROUND((-PMT(((1+D894/CP)^(CP/12))-1,(nper-A894+1)*12/52,J893))/4,2),ROUND(-PMT(((1+D894/CP)^(CP/periods_per_year))-1,nper-A894+1,J893),2)))))))</f>
        <v/>
      </c>
      <c r="G894" s="13" t="str">
        <f>IF(OR(A894="",A894&lt;$X$2),"",IF(J893&lt;=F894,0,IF(IF(AND(A894&gt;=$X$2,MOD(A894-$X$2,int)=0),$X$3,0)+F894&gt;=J893+E894,J893+E894-F894,IF(AND(A894&gt;=$X$2,MOD(A894-$X$2,int)=0),$X$3,0)+IF(IF(AND(A894&gt;=$X$2,MOD(A894-$X$2,int)=0),$X$3,0)+IF(MOD(A894-$X$6,periods_per_year)=0,$X$5,0)+F894&lt;J893+E894,IF(MOD(A894-$X$6,periods_per_year)=0,$X$5,0),J893+E894-IF(AND(A894&gt;=$X$2,MOD(A894-$X$2,int)=0),$X$3,0)-F894))))</f>
        <v/>
      </c>
      <c r="H894" s="14"/>
      <c r="I894" s="13" t="str">
        <f t="shared" si="108"/>
        <v/>
      </c>
      <c r="J894" s="13" t="str">
        <f t="shared" si="109"/>
        <v/>
      </c>
      <c r="M894" s="17" t="str">
        <f>IF(S893="","",IF(OR(M893&gt;=nper,ROUND(S893,2)&lt;=0),"",M893+1))</f>
        <v/>
      </c>
      <c r="N894" s="18" t="str">
        <f>IF(M894="","",IF(OR(periods_per_year=26,periods_per_year=52),IF(periods_per_year=26,IF(M894=1,fpdate,N893+14),IF(periods_per_year=52,IF(M894=1,fpdate,N893+7),"n/a")),IF(periods_per_year=24,DATE(YEAR(fpdate),MONTH(fpdate)+(M894-1)/2+IF(AND(DAY(fpdate)&gt;=15,MOD(M894,2)=0),1,0),IF(MOD(M894,2)=0,IF(DAY(fpdate)&gt;=15,DAY(fpdate)-14,DAY(fpdate)+14),DAY(fpdate))),IF(DAY(DATE(YEAR(fpdate),MONTH(fpdate)+M894-1,DAY(fpdate)))&lt;&gt;DAY(fpdate),DATE(YEAR(fpdate),MONTH(fpdate)+M894,0),DATE(YEAR(fpdate),MONTH(fpdate)+M894-1,DAY(fpdate))))))</f>
        <v/>
      </c>
      <c r="O894" s="19" t="str">
        <f>IF(M894="","",IF(variable,IF(M894&lt;MortgageCalculator!$I$18*periods_per_year,start_rate,IF(MortgageCalculator!$I$22&gt;=0,MIN(MortgageCalculator!$I$19,start_rate+MortgageCalculator!$I$22*ROUNDUP((M894-MortgageCalculator!$I$18*periods_per_year)/MortgageCalculator!$I$21,0)),MAX(MortgageCalculator!$I$20,start_rate+MortgageCalculator!$I$22*ROUNDUP((M894-MortgageCalculator!$I$18*periods_per_year)/MortgageCalculator!$I$21,0)))),start_rate))</f>
        <v/>
      </c>
      <c r="P894" s="20" t="str">
        <f>IF(M894="","",ROUND((((1+O894/CP)^(CP/periods_per_year))-1)*S893,2))</f>
        <v/>
      </c>
      <c r="Q894" s="20" t="str">
        <f>IF(M894="","",IF(M894=nper,S893+P894,MIN(S893+P894,IF(O894=O893,Q893,ROUND(-PMT(((1+O894/CP)^(CP/periods_per_year))-1,nper-M894+1,S893),2)))))</f>
        <v/>
      </c>
      <c r="R894" s="20" t="str">
        <f t="shared" si="110"/>
        <v/>
      </c>
      <c r="S894" s="20" t="str">
        <f t="shared" si="111"/>
        <v/>
      </c>
    </row>
    <row r="895" spans="1:19" x14ac:dyDescent="0.2">
      <c r="A895" s="10" t="str">
        <f t="shared" si="104"/>
        <v/>
      </c>
      <c r="B895" s="11" t="str">
        <f t="shared" si="105"/>
        <v/>
      </c>
      <c r="C895" s="15" t="str">
        <f t="shared" si="106"/>
        <v/>
      </c>
      <c r="D895" s="12" t="str">
        <f>IF(A895="","",IF(variable,IF(OR(A895=1,A895&lt;$I$18*periods_per_year),start_rate,MIN($I$19,IF(MOD(A895-1,$I$21)=0,MAX($I$20,D894+$I$22),D894))),start_rate))</f>
        <v/>
      </c>
      <c r="E895" s="13" t="str">
        <f t="shared" si="107"/>
        <v/>
      </c>
      <c r="F895" s="13" t="str">
        <f>IF(A895="","",IF(A895=nper,J894+E895,MIN(J894+E895,IF(D895=D894,F894,IF($E$8="Acc Bi-Weekly",ROUND((-PMT(((1+D895/CP)^(CP/12))-1,(nper-A895+1)*12/26,J894))/2,2),IF($E$8="Acc Weekly",ROUND((-PMT(((1+D895/CP)^(CP/12))-1,(nper-A895+1)*12/52,J894))/4,2),ROUND(-PMT(((1+D895/CP)^(CP/periods_per_year))-1,nper-A895+1,J894),2)))))))</f>
        <v/>
      </c>
      <c r="G895" s="13" t="str">
        <f>IF(OR(A895="",A895&lt;$X$2),"",IF(J894&lt;=F895,0,IF(IF(AND(A895&gt;=$X$2,MOD(A895-$X$2,int)=0),$X$3,0)+F895&gt;=J894+E895,J894+E895-F895,IF(AND(A895&gt;=$X$2,MOD(A895-$X$2,int)=0),$X$3,0)+IF(IF(AND(A895&gt;=$X$2,MOD(A895-$X$2,int)=0),$X$3,0)+IF(MOD(A895-$X$6,periods_per_year)=0,$X$5,0)+F895&lt;J894+E895,IF(MOD(A895-$X$6,periods_per_year)=0,$X$5,0),J894+E895-IF(AND(A895&gt;=$X$2,MOD(A895-$X$2,int)=0),$X$3,0)-F895))))</f>
        <v/>
      </c>
      <c r="H895" s="14"/>
      <c r="I895" s="13" t="str">
        <f t="shared" si="108"/>
        <v/>
      </c>
      <c r="J895" s="13" t="str">
        <f t="shared" si="109"/>
        <v/>
      </c>
      <c r="M895" s="17" t="str">
        <f>IF(S894="","",IF(OR(M894&gt;=nper,ROUND(S894,2)&lt;=0),"",M894+1))</f>
        <v/>
      </c>
      <c r="N895" s="18" t="str">
        <f>IF(M895="","",IF(OR(periods_per_year=26,periods_per_year=52),IF(periods_per_year=26,IF(M895=1,fpdate,N894+14),IF(periods_per_year=52,IF(M895=1,fpdate,N894+7),"n/a")),IF(periods_per_year=24,DATE(YEAR(fpdate),MONTH(fpdate)+(M895-1)/2+IF(AND(DAY(fpdate)&gt;=15,MOD(M895,2)=0),1,0),IF(MOD(M895,2)=0,IF(DAY(fpdate)&gt;=15,DAY(fpdate)-14,DAY(fpdate)+14),DAY(fpdate))),IF(DAY(DATE(YEAR(fpdate),MONTH(fpdate)+M895-1,DAY(fpdate)))&lt;&gt;DAY(fpdate),DATE(YEAR(fpdate),MONTH(fpdate)+M895,0),DATE(YEAR(fpdate),MONTH(fpdate)+M895-1,DAY(fpdate))))))</f>
        <v/>
      </c>
      <c r="O895" s="19" t="str">
        <f>IF(M895="","",IF(variable,IF(M895&lt;MortgageCalculator!$I$18*periods_per_year,start_rate,IF(MortgageCalculator!$I$22&gt;=0,MIN(MortgageCalculator!$I$19,start_rate+MortgageCalculator!$I$22*ROUNDUP((M895-MortgageCalculator!$I$18*periods_per_year)/MortgageCalculator!$I$21,0)),MAX(MortgageCalculator!$I$20,start_rate+MortgageCalculator!$I$22*ROUNDUP((M895-MortgageCalculator!$I$18*periods_per_year)/MortgageCalculator!$I$21,0)))),start_rate))</f>
        <v/>
      </c>
      <c r="P895" s="20" t="str">
        <f>IF(M895="","",ROUND((((1+O895/CP)^(CP/periods_per_year))-1)*S894,2))</f>
        <v/>
      </c>
      <c r="Q895" s="20" t="str">
        <f>IF(M895="","",IF(M895=nper,S894+P895,MIN(S894+P895,IF(O895=O894,Q894,ROUND(-PMT(((1+O895/CP)^(CP/periods_per_year))-1,nper-M895+1,S894),2)))))</f>
        <v/>
      </c>
      <c r="R895" s="20" t="str">
        <f t="shared" si="110"/>
        <v/>
      </c>
      <c r="S895" s="20" t="str">
        <f t="shared" si="111"/>
        <v/>
      </c>
    </row>
    <row r="896" spans="1:19" x14ac:dyDescent="0.2">
      <c r="A896" s="10" t="str">
        <f t="shared" si="104"/>
        <v/>
      </c>
      <c r="B896" s="11" t="str">
        <f t="shared" si="105"/>
        <v/>
      </c>
      <c r="C896" s="15" t="str">
        <f t="shared" si="106"/>
        <v/>
      </c>
      <c r="D896" s="12" t="str">
        <f>IF(A896="","",IF(variable,IF(OR(A896=1,A896&lt;$I$18*periods_per_year),start_rate,MIN($I$19,IF(MOD(A896-1,$I$21)=0,MAX($I$20,D895+$I$22),D895))),start_rate))</f>
        <v/>
      </c>
      <c r="E896" s="13" t="str">
        <f t="shared" si="107"/>
        <v/>
      </c>
      <c r="F896" s="13" t="str">
        <f>IF(A896="","",IF(A896=nper,J895+E896,MIN(J895+E896,IF(D896=D895,F895,IF($E$8="Acc Bi-Weekly",ROUND((-PMT(((1+D896/CP)^(CP/12))-1,(nper-A896+1)*12/26,J895))/2,2),IF($E$8="Acc Weekly",ROUND((-PMT(((1+D896/CP)^(CP/12))-1,(nper-A896+1)*12/52,J895))/4,2),ROUND(-PMT(((1+D896/CP)^(CP/periods_per_year))-1,nper-A896+1,J895),2)))))))</f>
        <v/>
      </c>
      <c r="G896" s="13" t="str">
        <f>IF(OR(A896="",A896&lt;$X$2),"",IF(J895&lt;=F896,0,IF(IF(AND(A896&gt;=$X$2,MOD(A896-$X$2,int)=0),$X$3,0)+F896&gt;=J895+E896,J895+E896-F896,IF(AND(A896&gt;=$X$2,MOD(A896-$X$2,int)=0),$X$3,0)+IF(IF(AND(A896&gt;=$X$2,MOD(A896-$X$2,int)=0),$X$3,0)+IF(MOD(A896-$X$6,periods_per_year)=0,$X$5,0)+F896&lt;J895+E896,IF(MOD(A896-$X$6,periods_per_year)=0,$X$5,0),J895+E896-IF(AND(A896&gt;=$X$2,MOD(A896-$X$2,int)=0),$X$3,0)-F896))))</f>
        <v/>
      </c>
      <c r="H896" s="14"/>
      <c r="I896" s="13" t="str">
        <f t="shared" si="108"/>
        <v/>
      </c>
      <c r="J896" s="13" t="str">
        <f t="shared" si="109"/>
        <v/>
      </c>
      <c r="M896" s="17" t="str">
        <f>IF(S895="","",IF(OR(M895&gt;=nper,ROUND(S895,2)&lt;=0),"",M895+1))</f>
        <v/>
      </c>
      <c r="N896" s="18" t="str">
        <f>IF(M896="","",IF(OR(periods_per_year=26,periods_per_year=52),IF(periods_per_year=26,IF(M896=1,fpdate,N895+14),IF(periods_per_year=52,IF(M896=1,fpdate,N895+7),"n/a")),IF(periods_per_year=24,DATE(YEAR(fpdate),MONTH(fpdate)+(M896-1)/2+IF(AND(DAY(fpdate)&gt;=15,MOD(M896,2)=0),1,0),IF(MOD(M896,2)=0,IF(DAY(fpdate)&gt;=15,DAY(fpdate)-14,DAY(fpdate)+14),DAY(fpdate))),IF(DAY(DATE(YEAR(fpdate),MONTH(fpdate)+M896-1,DAY(fpdate)))&lt;&gt;DAY(fpdate),DATE(YEAR(fpdate),MONTH(fpdate)+M896,0),DATE(YEAR(fpdate),MONTH(fpdate)+M896-1,DAY(fpdate))))))</f>
        <v/>
      </c>
      <c r="O896" s="19" t="str">
        <f>IF(M896="","",IF(variable,IF(M896&lt;MortgageCalculator!$I$18*periods_per_year,start_rate,IF(MortgageCalculator!$I$22&gt;=0,MIN(MortgageCalculator!$I$19,start_rate+MortgageCalculator!$I$22*ROUNDUP((M896-MortgageCalculator!$I$18*periods_per_year)/MortgageCalculator!$I$21,0)),MAX(MortgageCalculator!$I$20,start_rate+MortgageCalculator!$I$22*ROUNDUP((M896-MortgageCalculator!$I$18*periods_per_year)/MortgageCalculator!$I$21,0)))),start_rate))</f>
        <v/>
      </c>
      <c r="P896" s="20" t="str">
        <f>IF(M896="","",ROUND((((1+O896/CP)^(CP/periods_per_year))-1)*S895,2))</f>
        <v/>
      </c>
      <c r="Q896" s="20" t="str">
        <f>IF(M896="","",IF(M896=nper,S895+P896,MIN(S895+P896,IF(O896=O895,Q895,ROUND(-PMT(((1+O896/CP)^(CP/periods_per_year))-1,nper-M896+1,S895),2)))))</f>
        <v/>
      </c>
      <c r="R896" s="20" t="str">
        <f t="shared" si="110"/>
        <v/>
      </c>
      <c r="S896" s="20" t="str">
        <f t="shared" si="111"/>
        <v/>
      </c>
    </row>
    <row r="897" spans="1:19" x14ac:dyDescent="0.2">
      <c r="A897" s="10" t="str">
        <f t="shared" si="104"/>
        <v/>
      </c>
      <c r="B897" s="11" t="str">
        <f t="shared" si="105"/>
        <v/>
      </c>
      <c r="C897" s="15" t="str">
        <f t="shared" si="106"/>
        <v/>
      </c>
      <c r="D897" s="12" t="str">
        <f>IF(A897="","",IF(variable,IF(OR(A897=1,A897&lt;$I$18*periods_per_year),start_rate,MIN($I$19,IF(MOD(A897-1,$I$21)=0,MAX($I$20,D896+$I$22),D896))),start_rate))</f>
        <v/>
      </c>
      <c r="E897" s="13" t="str">
        <f t="shared" si="107"/>
        <v/>
      </c>
      <c r="F897" s="13" t="str">
        <f>IF(A897="","",IF(A897=nper,J896+E897,MIN(J896+E897,IF(D897=D896,F896,IF($E$8="Acc Bi-Weekly",ROUND((-PMT(((1+D897/CP)^(CP/12))-1,(nper-A897+1)*12/26,J896))/2,2),IF($E$8="Acc Weekly",ROUND((-PMT(((1+D897/CP)^(CP/12))-1,(nper-A897+1)*12/52,J896))/4,2),ROUND(-PMT(((1+D897/CP)^(CP/periods_per_year))-1,nper-A897+1,J896),2)))))))</f>
        <v/>
      </c>
      <c r="G897" s="13" t="str">
        <f>IF(OR(A897="",A897&lt;$X$2),"",IF(J896&lt;=F897,0,IF(IF(AND(A897&gt;=$X$2,MOD(A897-$X$2,int)=0),$X$3,0)+F897&gt;=J896+E897,J896+E897-F897,IF(AND(A897&gt;=$X$2,MOD(A897-$X$2,int)=0),$X$3,0)+IF(IF(AND(A897&gt;=$X$2,MOD(A897-$X$2,int)=0),$X$3,0)+IF(MOD(A897-$X$6,periods_per_year)=0,$X$5,0)+F897&lt;J896+E897,IF(MOD(A897-$X$6,periods_per_year)=0,$X$5,0),J896+E897-IF(AND(A897&gt;=$X$2,MOD(A897-$X$2,int)=0),$X$3,0)-F897))))</f>
        <v/>
      </c>
      <c r="H897" s="14"/>
      <c r="I897" s="13" t="str">
        <f t="shared" si="108"/>
        <v/>
      </c>
      <c r="J897" s="13" t="str">
        <f t="shared" si="109"/>
        <v/>
      </c>
      <c r="M897" s="17" t="str">
        <f>IF(S896="","",IF(OR(M896&gt;=nper,ROUND(S896,2)&lt;=0),"",M896+1))</f>
        <v/>
      </c>
      <c r="N897" s="18" t="str">
        <f>IF(M897="","",IF(OR(periods_per_year=26,periods_per_year=52),IF(periods_per_year=26,IF(M897=1,fpdate,N896+14),IF(periods_per_year=52,IF(M897=1,fpdate,N896+7),"n/a")),IF(periods_per_year=24,DATE(YEAR(fpdate),MONTH(fpdate)+(M897-1)/2+IF(AND(DAY(fpdate)&gt;=15,MOD(M897,2)=0),1,0),IF(MOD(M897,2)=0,IF(DAY(fpdate)&gt;=15,DAY(fpdate)-14,DAY(fpdate)+14),DAY(fpdate))),IF(DAY(DATE(YEAR(fpdate),MONTH(fpdate)+M897-1,DAY(fpdate)))&lt;&gt;DAY(fpdate),DATE(YEAR(fpdate),MONTH(fpdate)+M897,0),DATE(YEAR(fpdate),MONTH(fpdate)+M897-1,DAY(fpdate))))))</f>
        <v/>
      </c>
      <c r="O897" s="19" t="str">
        <f>IF(M897="","",IF(variable,IF(M897&lt;MortgageCalculator!$I$18*periods_per_year,start_rate,IF(MortgageCalculator!$I$22&gt;=0,MIN(MortgageCalculator!$I$19,start_rate+MortgageCalculator!$I$22*ROUNDUP((M897-MortgageCalculator!$I$18*periods_per_year)/MortgageCalculator!$I$21,0)),MAX(MortgageCalculator!$I$20,start_rate+MortgageCalculator!$I$22*ROUNDUP((M897-MortgageCalculator!$I$18*periods_per_year)/MortgageCalculator!$I$21,0)))),start_rate))</f>
        <v/>
      </c>
      <c r="P897" s="20" t="str">
        <f>IF(M897="","",ROUND((((1+O897/CP)^(CP/periods_per_year))-1)*S896,2))</f>
        <v/>
      </c>
      <c r="Q897" s="20" t="str">
        <f>IF(M897="","",IF(M897=nper,S896+P897,MIN(S896+P897,IF(O897=O896,Q896,ROUND(-PMT(((1+O897/CP)^(CP/periods_per_year))-1,nper-M897+1,S896),2)))))</f>
        <v/>
      </c>
      <c r="R897" s="20" t="str">
        <f t="shared" si="110"/>
        <v/>
      </c>
      <c r="S897" s="20" t="str">
        <f t="shared" si="111"/>
        <v/>
      </c>
    </row>
    <row r="898" spans="1:19" x14ac:dyDescent="0.2">
      <c r="A898" s="10" t="str">
        <f t="shared" si="104"/>
        <v/>
      </c>
      <c r="B898" s="11" t="str">
        <f t="shared" si="105"/>
        <v/>
      </c>
      <c r="C898" s="15" t="str">
        <f t="shared" si="106"/>
        <v/>
      </c>
      <c r="D898" s="12" t="str">
        <f>IF(A898="","",IF(variable,IF(OR(A898=1,A898&lt;$I$18*periods_per_year),start_rate,MIN($I$19,IF(MOD(A898-1,$I$21)=0,MAX($I$20,D897+$I$22),D897))),start_rate))</f>
        <v/>
      </c>
      <c r="E898" s="13" t="str">
        <f t="shared" si="107"/>
        <v/>
      </c>
      <c r="F898" s="13" t="str">
        <f>IF(A898="","",IF(A898=nper,J897+E898,MIN(J897+E898,IF(D898=D897,F897,IF($E$8="Acc Bi-Weekly",ROUND((-PMT(((1+D898/CP)^(CP/12))-1,(nper-A898+1)*12/26,J897))/2,2),IF($E$8="Acc Weekly",ROUND((-PMT(((1+D898/CP)^(CP/12))-1,(nper-A898+1)*12/52,J897))/4,2),ROUND(-PMT(((1+D898/CP)^(CP/periods_per_year))-1,nper-A898+1,J897),2)))))))</f>
        <v/>
      </c>
      <c r="G898" s="13" t="str">
        <f>IF(OR(A898="",A898&lt;$X$2),"",IF(J897&lt;=F898,0,IF(IF(AND(A898&gt;=$X$2,MOD(A898-$X$2,int)=0),$X$3,0)+F898&gt;=J897+E898,J897+E898-F898,IF(AND(A898&gt;=$X$2,MOD(A898-$X$2,int)=0),$X$3,0)+IF(IF(AND(A898&gt;=$X$2,MOD(A898-$X$2,int)=0),$X$3,0)+IF(MOD(A898-$X$6,periods_per_year)=0,$X$5,0)+F898&lt;J897+E898,IF(MOD(A898-$X$6,periods_per_year)=0,$X$5,0),J897+E898-IF(AND(A898&gt;=$X$2,MOD(A898-$X$2,int)=0),$X$3,0)-F898))))</f>
        <v/>
      </c>
      <c r="H898" s="14"/>
      <c r="I898" s="13" t="str">
        <f t="shared" si="108"/>
        <v/>
      </c>
      <c r="J898" s="13" t="str">
        <f t="shared" si="109"/>
        <v/>
      </c>
      <c r="M898" s="17" t="str">
        <f>IF(S897="","",IF(OR(M897&gt;=nper,ROUND(S897,2)&lt;=0),"",M897+1))</f>
        <v/>
      </c>
      <c r="N898" s="18" t="str">
        <f>IF(M898="","",IF(OR(periods_per_year=26,periods_per_year=52),IF(periods_per_year=26,IF(M898=1,fpdate,N897+14),IF(periods_per_year=52,IF(M898=1,fpdate,N897+7),"n/a")),IF(periods_per_year=24,DATE(YEAR(fpdate),MONTH(fpdate)+(M898-1)/2+IF(AND(DAY(fpdate)&gt;=15,MOD(M898,2)=0),1,0),IF(MOD(M898,2)=0,IF(DAY(fpdate)&gt;=15,DAY(fpdate)-14,DAY(fpdate)+14),DAY(fpdate))),IF(DAY(DATE(YEAR(fpdate),MONTH(fpdate)+M898-1,DAY(fpdate)))&lt;&gt;DAY(fpdate),DATE(YEAR(fpdate),MONTH(fpdate)+M898,0),DATE(YEAR(fpdate),MONTH(fpdate)+M898-1,DAY(fpdate))))))</f>
        <v/>
      </c>
      <c r="O898" s="19" t="str">
        <f>IF(M898="","",IF(variable,IF(M898&lt;MortgageCalculator!$I$18*periods_per_year,start_rate,IF(MortgageCalculator!$I$22&gt;=0,MIN(MortgageCalculator!$I$19,start_rate+MortgageCalculator!$I$22*ROUNDUP((M898-MortgageCalculator!$I$18*periods_per_year)/MortgageCalculator!$I$21,0)),MAX(MortgageCalculator!$I$20,start_rate+MortgageCalculator!$I$22*ROUNDUP((M898-MortgageCalculator!$I$18*periods_per_year)/MortgageCalculator!$I$21,0)))),start_rate))</f>
        <v/>
      </c>
      <c r="P898" s="20" t="str">
        <f>IF(M898="","",ROUND((((1+O898/CP)^(CP/periods_per_year))-1)*S897,2))</f>
        <v/>
      </c>
      <c r="Q898" s="20" t="str">
        <f>IF(M898="","",IF(M898=nper,S897+P898,MIN(S897+P898,IF(O898=O897,Q897,ROUND(-PMT(((1+O898/CP)^(CP/periods_per_year))-1,nper-M898+1,S897),2)))))</f>
        <v/>
      </c>
      <c r="R898" s="20" t="str">
        <f t="shared" si="110"/>
        <v/>
      </c>
      <c r="S898" s="20" t="str">
        <f t="shared" si="111"/>
        <v/>
      </c>
    </row>
    <row r="899" spans="1:19" x14ac:dyDescent="0.2">
      <c r="A899" s="10" t="str">
        <f t="shared" si="104"/>
        <v/>
      </c>
      <c r="B899" s="11" t="str">
        <f t="shared" si="105"/>
        <v/>
      </c>
      <c r="C899" s="15" t="str">
        <f t="shared" si="106"/>
        <v/>
      </c>
      <c r="D899" s="12" t="str">
        <f>IF(A899="","",IF(variable,IF(OR(A899=1,A899&lt;$I$18*periods_per_year),start_rate,MIN($I$19,IF(MOD(A899-1,$I$21)=0,MAX($I$20,D898+$I$22),D898))),start_rate))</f>
        <v/>
      </c>
      <c r="E899" s="13" t="str">
        <f t="shared" si="107"/>
        <v/>
      </c>
      <c r="F899" s="13" t="str">
        <f>IF(A899="","",IF(A899=nper,J898+E899,MIN(J898+E899,IF(D899=D898,F898,IF($E$8="Acc Bi-Weekly",ROUND((-PMT(((1+D899/CP)^(CP/12))-1,(nper-A899+1)*12/26,J898))/2,2),IF($E$8="Acc Weekly",ROUND((-PMT(((1+D899/CP)^(CP/12))-1,(nper-A899+1)*12/52,J898))/4,2),ROUND(-PMT(((1+D899/CP)^(CP/periods_per_year))-1,nper-A899+1,J898),2)))))))</f>
        <v/>
      </c>
      <c r="G899" s="13" t="str">
        <f>IF(OR(A899="",A899&lt;$X$2),"",IF(J898&lt;=F899,0,IF(IF(AND(A899&gt;=$X$2,MOD(A899-$X$2,int)=0),$X$3,0)+F899&gt;=J898+E899,J898+E899-F899,IF(AND(A899&gt;=$X$2,MOD(A899-$X$2,int)=0),$X$3,0)+IF(IF(AND(A899&gt;=$X$2,MOD(A899-$X$2,int)=0),$X$3,0)+IF(MOD(A899-$X$6,periods_per_year)=0,$X$5,0)+F899&lt;J898+E899,IF(MOD(A899-$X$6,periods_per_year)=0,$X$5,0),J898+E899-IF(AND(A899&gt;=$X$2,MOD(A899-$X$2,int)=0),$X$3,0)-F899))))</f>
        <v/>
      </c>
      <c r="H899" s="14"/>
      <c r="I899" s="13" t="str">
        <f t="shared" si="108"/>
        <v/>
      </c>
      <c r="J899" s="13" t="str">
        <f t="shared" si="109"/>
        <v/>
      </c>
      <c r="M899" s="17" t="str">
        <f>IF(S898="","",IF(OR(M898&gt;=nper,ROUND(S898,2)&lt;=0),"",M898+1))</f>
        <v/>
      </c>
      <c r="N899" s="18" t="str">
        <f>IF(M899="","",IF(OR(periods_per_year=26,periods_per_year=52),IF(periods_per_year=26,IF(M899=1,fpdate,N898+14),IF(periods_per_year=52,IF(M899=1,fpdate,N898+7),"n/a")),IF(periods_per_year=24,DATE(YEAR(fpdate),MONTH(fpdate)+(M899-1)/2+IF(AND(DAY(fpdate)&gt;=15,MOD(M899,2)=0),1,0),IF(MOD(M899,2)=0,IF(DAY(fpdate)&gt;=15,DAY(fpdate)-14,DAY(fpdate)+14),DAY(fpdate))),IF(DAY(DATE(YEAR(fpdate),MONTH(fpdate)+M899-1,DAY(fpdate)))&lt;&gt;DAY(fpdate),DATE(YEAR(fpdate),MONTH(fpdate)+M899,0),DATE(YEAR(fpdate),MONTH(fpdate)+M899-1,DAY(fpdate))))))</f>
        <v/>
      </c>
      <c r="O899" s="19" t="str">
        <f>IF(M899="","",IF(variable,IF(M899&lt;MortgageCalculator!$I$18*periods_per_year,start_rate,IF(MortgageCalculator!$I$22&gt;=0,MIN(MortgageCalculator!$I$19,start_rate+MortgageCalculator!$I$22*ROUNDUP((M899-MortgageCalculator!$I$18*periods_per_year)/MortgageCalculator!$I$21,0)),MAX(MortgageCalculator!$I$20,start_rate+MortgageCalculator!$I$22*ROUNDUP((M899-MortgageCalculator!$I$18*periods_per_year)/MortgageCalculator!$I$21,0)))),start_rate))</f>
        <v/>
      </c>
      <c r="P899" s="20" t="str">
        <f>IF(M899="","",ROUND((((1+O899/CP)^(CP/periods_per_year))-1)*S898,2))</f>
        <v/>
      </c>
      <c r="Q899" s="20" t="str">
        <f>IF(M899="","",IF(M899=nper,S898+P899,MIN(S898+P899,IF(O899=O898,Q898,ROUND(-PMT(((1+O899/CP)^(CP/periods_per_year))-1,nper-M899+1,S898),2)))))</f>
        <v/>
      </c>
      <c r="R899" s="20" t="str">
        <f t="shared" si="110"/>
        <v/>
      </c>
      <c r="S899" s="20" t="str">
        <f t="shared" si="111"/>
        <v/>
      </c>
    </row>
    <row r="900" spans="1:19" x14ac:dyDescent="0.2">
      <c r="A900" s="10" t="str">
        <f t="shared" si="104"/>
        <v/>
      </c>
      <c r="B900" s="11" t="str">
        <f t="shared" si="105"/>
        <v/>
      </c>
      <c r="C900" s="15" t="str">
        <f t="shared" si="106"/>
        <v/>
      </c>
      <c r="D900" s="12" t="str">
        <f>IF(A900="","",IF(variable,IF(OR(A900=1,A900&lt;$I$18*periods_per_year),start_rate,MIN($I$19,IF(MOD(A900-1,$I$21)=0,MAX($I$20,D899+$I$22),D899))),start_rate))</f>
        <v/>
      </c>
      <c r="E900" s="13" t="str">
        <f t="shared" si="107"/>
        <v/>
      </c>
      <c r="F900" s="13" t="str">
        <f>IF(A900="","",IF(A900=nper,J899+E900,MIN(J899+E900,IF(D900=D899,F899,IF($E$8="Acc Bi-Weekly",ROUND((-PMT(((1+D900/CP)^(CP/12))-1,(nper-A900+1)*12/26,J899))/2,2),IF($E$8="Acc Weekly",ROUND((-PMT(((1+D900/CP)^(CP/12))-1,(nper-A900+1)*12/52,J899))/4,2),ROUND(-PMT(((1+D900/CP)^(CP/periods_per_year))-1,nper-A900+1,J899),2)))))))</f>
        <v/>
      </c>
      <c r="G900" s="13" t="str">
        <f>IF(OR(A900="",A900&lt;$X$2),"",IF(J899&lt;=F900,0,IF(IF(AND(A900&gt;=$X$2,MOD(A900-$X$2,int)=0),$X$3,0)+F900&gt;=J899+E900,J899+E900-F900,IF(AND(A900&gt;=$X$2,MOD(A900-$X$2,int)=0),$X$3,0)+IF(IF(AND(A900&gt;=$X$2,MOD(A900-$X$2,int)=0),$X$3,0)+IF(MOD(A900-$X$6,periods_per_year)=0,$X$5,0)+F900&lt;J899+E900,IF(MOD(A900-$X$6,periods_per_year)=0,$X$5,0),J899+E900-IF(AND(A900&gt;=$X$2,MOD(A900-$X$2,int)=0),$X$3,0)-F900))))</f>
        <v/>
      </c>
      <c r="H900" s="14"/>
      <c r="I900" s="13" t="str">
        <f t="shared" si="108"/>
        <v/>
      </c>
      <c r="J900" s="13" t="str">
        <f t="shared" si="109"/>
        <v/>
      </c>
      <c r="M900" s="17" t="str">
        <f>IF(S899="","",IF(OR(M899&gt;=nper,ROUND(S899,2)&lt;=0),"",M899+1))</f>
        <v/>
      </c>
      <c r="N900" s="18" t="str">
        <f>IF(M900="","",IF(OR(periods_per_year=26,periods_per_year=52),IF(periods_per_year=26,IF(M900=1,fpdate,N899+14),IF(periods_per_year=52,IF(M900=1,fpdate,N899+7),"n/a")),IF(periods_per_year=24,DATE(YEAR(fpdate),MONTH(fpdate)+(M900-1)/2+IF(AND(DAY(fpdate)&gt;=15,MOD(M900,2)=0),1,0),IF(MOD(M900,2)=0,IF(DAY(fpdate)&gt;=15,DAY(fpdate)-14,DAY(fpdate)+14),DAY(fpdate))),IF(DAY(DATE(YEAR(fpdate),MONTH(fpdate)+M900-1,DAY(fpdate)))&lt;&gt;DAY(fpdate),DATE(YEAR(fpdate),MONTH(fpdate)+M900,0),DATE(YEAR(fpdate),MONTH(fpdate)+M900-1,DAY(fpdate))))))</f>
        <v/>
      </c>
      <c r="O900" s="19" t="str">
        <f>IF(M900="","",IF(variable,IF(M900&lt;MortgageCalculator!$I$18*periods_per_year,start_rate,IF(MortgageCalculator!$I$22&gt;=0,MIN(MortgageCalculator!$I$19,start_rate+MortgageCalculator!$I$22*ROUNDUP((M900-MortgageCalculator!$I$18*periods_per_year)/MortgageCalculator!$I$21,0)),MAX(MortgageCalculator!$I$20,start_rate+MortgageCalculator!$I$22*ROUNDUP((M900-MortgageCalculator!$I$18*periods_per_year)/MortgageCalculator!$I$21,0)))),start_rate))</f>
        <v/>
      </c>
      <c r="P900" s="20" t="str">
        <f>IF(M900="","",ROUND((((1+O900/CP)^(CP/periods_per_year))-1)*S899,2))</f>
        <v/>
      </c>
      <c r="Q900" s="20" t="str">
        <f>IF(M900="","",IF(M900=nper,S899+P900,MIN(S899+P900,IF(O900=O899,Q899,ROUND(-PMT(((1+O900/CP)^(CP/periods_per_year))-1,nper-M900+1,S899),2)))))</f>
        <v/>
      </c>
      <c r="R900" s="20" t="str">
        <f t="shared" si="110"/>
        <v/>
      </c>
      <c r="S900" s="20" t="str">
        <f t="shared" si="111"/>
        <v/>
      </c>
    </row>
    <row r="901" spans="1:19" x14ac:dyDescent="0.2">
      <c r="A901" s="10" t="str">
        <f t="shared" si="104"/>
        <v/>
      </c>
      <c r="B901" s="11" t="str">
        <f t="shared" si="105"/>
        <v/>
      </c>
      <c r="C901" s="15" t="str">
        <f t="shared" si="106"/>
        <v/>
      </c>
      <c r="D901" s="12" t="str">
        <f>IF(A901="","",IF(variable,IF(OR(A901=1,A901&lt;$I$18*periods_per_year),start_rate,MIN($I$19,IF(MOD(A901-1,$I$21)=0,MAX($I$20,D900+$I$22),D900))),start_rate))</f>
        <v/>
      </c>
      <c r="E901" s="13" t="str">
        <f t="shared" si="107"/>
        <v/>
      </c>
      <c r="F901" s="13" t="str">
        <f>IF(A901="","",IF(A901=nper,J900+E901,MIN(J900+E901,IF(D901=D900,F900,IF($E$8="Acc Bi-Weekly",ROUND((-PMT(((1+D901/CP)^(CP/12))-1,(nper-A901+1)*12/26,J900))/2,2),IF($E$8="Acc Weekly",ROUND((-PMT(((1+D901/CP)^(CP/12))-1,(nper-A901+1)*12/52,J900))/4,2),ROUND(-PMT(((1+D901/CP)^(CP/periods_per_year))-1,nper-A901+1,J900),2)))))))</f>
        <v/>
      </c>
      <c r="G901" s="13" t="str">
        <f>IF(OR(A901="",A901&lt;$X$2),"",IF(J900&lt;=F901,0,IF(IF(AND(A901&gt;=$X$2,MOD(A901-$X$2,int)=0),$X$3,0)+F901&gt;=J900+E901,J900+E901-F901,IF(AND(A901&gt;=$X$2,MOD(A901-$X$2,int)=0),$X$3,0)+IF(IF(AND(A901&gt;=$X$2,MOD(A901-$X$2,int)=0),$X$3,0)+IF(MOD(A901-$X$6,periods_per_year)=0,$X$5,0)+F901&lt;J900+E901,IF(MOD(A901-$X$6,periods_per_year)=0,$X$5,0),J900+E901-IF(AND(A901&gt;=$X$2,MOD(A901-$X$2,int)=0),$X$3,0)-F901))))</f>
        <v/>
      </c>
      <c r="H901" s="14"/>
      <c r="I901" s="13" t="str">
        <f t="shared" si="108"/>
        <v/>
      </c>
      <c r="J901" s="13" t="str">
        <f t="shared" si="109"/>
        <v/>
      </c>
      <c r="M901" s="17" t="str">
        <f>IF(S900="","",IF(OR(M900&gt;=nper,ROUND(S900,2)&lt;=0),"",M900+1))</f>
        <v/>
      </c>
      <c r="N901" s="18" t="str">
        <f>IF(M901="","",IF(OR(periods_per_year=26,periods_per_year=52),IF(periods_per_year=26,IF(M901=1,fpdate,N900+14),IF(periods_per_year=52,IF(M901=1,fpdate,N900+7),"n/a")),IF(periods_per_year=24,DATE(YEAR(fpdate),MONTH(fpdate)+(M901-1)/2+IF(AND(DAY(fpdate)&gt;=15,MOD(M901,2)=0),1,0),IF(MOD(M901,2)=0,IF(DAY(fpdate)&gt;=15,DAY(fpdate)-14,DAY(fpdate)+14),DAY(fpdate))),IF(DAY(DATE(YEAR(fpdate),MONTH(fpdate)+M901-1,DAY(fpdate)))&lt;&gt;DAY(fpdate),DATE(YEAR(fpdate),MONTH(fpdate)+M901,0),DATE(YEAR(fpdate),MONTH(fpdate)+M901-1,DAY(fpdate))))))</f>
        <v/>
      </c>
      <c r="O901" s="19" t="str">
        <f>IF(M901="","",IF(variable,IF(M901&lt;MortgageCalculator!$I$18*periods_per_year,start_rate,IF(MortgageCalculator!$I$22&gt;=0,MIN(MortgageCalculator!$I$19,start_rate+MortgageCalculator!$I$22*ROUNDUP((M901-MortgageCalculator!$I$18*periods_per_year)/MortgageCalculator!$I$21,0)),MAX(MortgageCalculator!$I$20,start_rate+MortgageCalculator!$I$22*ROUNDUP((M901-MortgageCalculator!$I$18*periods_per_year)/MortgageCalculator!$I$21,0)))),start_rate))</f>
        <v/>
      </c>
      <c r="P901" s="20" t="str">
        <f>IF(M901="","",ROUND((((1+O901/CP)^(CP/periods_per_year))-1)*S900,2))</f>
        <v/>
      </c>
      <c r="Q901" s="20" t="str">
        <f>IF(M901="","",IF(M901=nper,S900+P901,MIN(S900+P901,IF(O901=O900,Q900,ROUND(-PMT(((1+O901/CP)^(CP/periods_per_year))-1,nper-M901+1,S900),2)))))</f>
        <v/>
      </c>
      <c r="R901" s="20" t="str">
        <f t="shared" si="110"/>
        <v/>
      </c>
      <c r="S901" s="20" t="str">
        <f t="shared" si="111"/>
        <v/>
      </c>
    </row>
    <row r="902" spans="1:19" x14ac:dyDescent="0.2">
      <c r="A902" s="10" t="str">
        <f t="shared" si="104"/>
        <v/>
      </c>
      <c r="B902" s="11" t="str">
        <f t="shared" si="105"/>
        <v/>
      </c>
      <c r="C902" s="15" t="str">
        <f t="shared" si="106"/>
        <v/>
      </c>
      <c r="D902" s="12" t="str">
        <f>IF(A902="","",IF(variable,IF(OR(A902=1,A902&lt;$I$18*periods_per_year),start_rate,MIN($I$19,IF(MOD(A902-1,$I$21)=0,MAX($I$20,D901+$I$22),D901))),start_rate))</f>
        <v/>
      </c>
      <c r="E902" s="13" t="str">
        <f t="shared" si="107"/>
        <v/>
      </c>
      <c r="F902" s="13" t="str">
        <f>IF(A902="","",IF(A902=nper,J901+E902,MIN(J901+E902,IF(D902=D901,F901,IF($E$8="Acc Bi-Weekly",ROUND((-PMT(((1+D902/CP)^(CP/12))-1,(nper-A902+1)*12/26,J901))/2,2),IF($E$8="Acc Weekly",ROUND((-PMT(((1+D902/CP)^(CP/12))-1,(nper-A902+1)*12/52,J901))/4,2),ROUND(-PMT(((1+D902/CP)^(CP/periods_per_year))-1,nper-A902+1,J901),2)))))))</f>
        <v/>
      </c>
      <c r="G902" s="13" t="str">
        <f>IF(OR(A902="",A902&lt;$X$2),"",IF(J901&lt;=F902,0,IF(IF(AND(A902&gt;=$X$2,MOD(A902-$X$2,int)=0),$X$3,0)+F902&gt;=J901+E902,J901+E902-F902,IF(AND(A902&gt;=$X$2,MOD(A902-$X$2,int)=0),$X$3,0)+IF(IF(AND(A902&gt;=$X$2,MOD(A902-$X$2,int)=0),$X$3,0)+IF(MOD(A902-$X$6,periods_per_year)=0,$X$5,0)+F902&lt;J901+E902,IF(MOD(A902-$X$6,periods_per_year)=0,$X$5,0),J901+E902-IF(AND(A902&gt;=$X$2,MOD(A902-$X$2,int)=0),$X$3,0)-F902))))</f>
        <v/>
      </c>
      <c r="H902" s="14"/>
      <c r="I902" s="13" t="str">
        <f t="shared" si="108"/>
        <v/>
      </c>
      <c r="J902" s="13" t="str">
        <f t="shared" si="109"/>
        <v/>
      </c>
      <c r="M902" s="17" t="str">
        <f>IF(S901="","",IF(OR(M901&gt;=nper,ROUND(S901,2)&lt;=0),"",M901+1))</f>
        <v/>
      </c>
      <c r="N902" s="18" t="str">
        <f>IF(M902="","",IF(OR(periods_per_year=26,periods_per_year=52),IF(periods_per_year=26,IF(M902=1,fpdate,N901+14),IF(periods_per_year=52,IF(M902=1,fpdate,N901+7),"n/a")),IF(periods_per_year=24,DATE(YEAR(fpdate),MONTH(fpdate)+(M902-1)/2+IF(AND(DAY(fpdate)&gt;=15,MOD(M902,2)=0),1,0),IF(MOD(M902,2)=0,IF(DAY(fpdate)&gt;=15,DAY(fpdate)-14,DAY(fpdate)+14),DAY(fpdate))),IF(DAY(DATE(YEAR(fpdate),MONTH(fpdate)+M902-1,DAY(fpdate)))&lt;&gt;DAY(fpdate),DATE(YEAR(fpdate),MONTH(fpdate)+M902,0),DATE(YEAR(fpdate),MONTH(fpdate)+M902-1,DAY(fpdate))))))</f>
        <v/>
      </c>
      <c r="O902" s="19" t="str">
        <f>IF(M902="","",IF(variable,IF(M902&lt;MortgageCalculator!$I$18*periods_per_year,start_rate,IF(MortgageCalculator!$I$22&gt;=0,MIN(MortgageCalculator!$I$19,start_rate+MortgageCalculator!$I$22*ROUNDUP((M902-MortgageCalculator!$I$18*periods_per_year)/MortgageCalculator!$I$21,0)),MAX(MortgageCalculator!$I$20,start_rate+MortgageCalculator!$I$22*ROUNDUP((M902-MortgageCalculator!$I$18*periods_per_year)/MortgageCalculator!$I$21,0)))),start_rate))</f>
        <v/>
      </c>
      <c r="P902" s="20" t="str">
        <f>IF(M902="","",ROUND((((1+O902/CP)^(CP/periods_per_year))-1)*S901,2))</f>
        <v/>
      </c>
      <c r="Q902" s="20" t="str">
        <f>IF(M902="","",IF(M902=nper,S901+P902,MIN(S901+P902,IF(O902=O901,Q901,ROUND(-PMT(((1+O902/CP)^(CP/periods_per_year))-1,nper-M902+1,S901),2)))))</f>
        <v/>
      </c>
      <c r="R902" s="20" t="str">
        <f t="shared" si="110"/>
        <v/>
      </c>
      <c r="S902" s="20" t="str">
        <f t="shared" si="111"/>
        <v/>
      </c>
    </row>
    <row r="903" spans="1:19" x14ac:dyDescent="0.2">
      <c r="A903" s="10" t="str">
        <f t="shared" si="104"/>
        <v/>
      </c>
      <c r="B903" s="11" t="str">
        <f t="shared" si="105"/>
        <v/>
      </c>
      <c r="C903" s="15" t="str">
        <f t="shared" si="106"/>
        <v/>
      </c>
      <c r="D903" s="12" t="str">
        <f>IF(A903="","",IF(variable,IF(OR(A903=1,A903&lt;$I$18*periods_per_year),start_rate,MIN($I$19,IF(MOD(A903-1,$I$21)=0,MAX($I$20,D902+$I$22),D902))),start_rate))</f>
        <v/>
      </c>
      <c r="E903" s="13" t="str">
        <f t="shared" si="107"/>
        <v/>
      </c>
      <c r="F903" s="13" t="str">
        <f>IF(A903="","",IF(A903=nper,J902+E903,MIN(J902+E903,IF(D903=D902,F902,IF($E$8="Acc Bi-Weekly",ROUND((-PMT(((1+D903/CP)^(CP/12))-1,(nper-A903+1)*12/26,J902))/2,2),IF($E$8="Acc Weekly",ROUND((-PMT(((1+D903/CP)^(CP/12))-1,(nper-A903+1)*12/52,J902))/4,2),ROUND(-PMT(((1+D903/CP)^(CP/periods_per_year))-1,nper-A903+1,J902),2)))))))</f>
        <v/>
      </c>
      <c r="G903" s="13" t="str">
        <f>IF(OR(A903="",A903&lt;$X$2),"",IF(J902&lt;=F903,0,IF(IF(AND(A903&gt;=$X$2,MOD(A903-$X$2,int)=0),$X$3,0)+F903&gt;=J902+E903,J902+E903-F903,IF(AND(A903&gt;=$X$2,MOD(A903-$X$2,int)=0),$X$3,0)+IF(IF(AND(A903&gt;=$X$2,MOD(A903-$X$2,int)=0),$X$3,0)+IF(MOD(A903-$X$6,periods_per_year)=0,$X$5,0)+F903&lt;J902+E903,IF(MOD(A903-$X$6,periods_per_year)=0,$X$5,0),J902+E903-IF(AND(A903&gt;=$X$2,MOD(A903-$X$2,int)=0),$X$3,0)-F903))))</f>
        <v/>
      </c>
      <c r="H903" s="14"/>
      <c r="I903" s="13" t="str">
        <f t="shared" si="108"/>
        <v/>
      </c>
      <c r="J903" s="13" t="str">
        <f t="shared" si="109"/>
        <v/>
      </c>
      <c r="M903" s="17" t="str">
        <f>IF(S902="","",IF(OR(M902&gt;=nper,ROUND(S902,2)&lt;=0),"",M902+1))</f>
        <v/>
      </c>
      <c r="N903" s="18" t="str">
        <f>IF(M903="","",IF(OR(periods_per_year=26,periods_per_year=52),IF(periods_per_year=26,IF(M903=1,fpdate,N902+14),IF(periods_per_year=52,IF(M903=1,fpdate,N902+7),"n/a")),IF(periods_per_year=24,DATE(YEAR(fpdate),MONTH(fpdate)+(M903-1)/2+IF(AND(DAY(fpdate)&gt;=15,MOD(M903,2)=0),1,0),IF(MOD(M903,2)=0,IF(DAY(fpdate)&gt;=15,DAY(fpdate)-14,DAY(fpdate)+14),DAY(fpdate))),IF(DAY(DATE(YEAR(fpdate),MONTH(fpdate)+M903-1,DAY(fpdate)))&lt;&gt;DAY(fpdate),DATE(YEAR(fpdate),MONTH(fpdate)+M903,0),DATE(YEAR(fpdate),MONTH(fpdate)+M903-1,DAY(fpdate))))))</f>
        <v/>
      </c>
      <c r="O903" s="19" t="str">
        <f>IF(M903="","",IF(variable,IF(M903&lt;MortgageCalculator!$I$18*periods_per_year,start_rate,IF(MortgageCalculator!$I$22&gt;=0,MIN(MortgageCalculator!$I$19,start_rate+MortgageCalculator!$I$22*ROUNDUP((M903-MortgageCalculator!$I$18*periods_per_year)/MortgageCalculator!$I$21,0)),MAX(MortgageCalculator!$I$20,start_rate+MortgageCalculator!$I$22*ROUNDUP((M903-MortgageCalculator!$I$18*periods_per_year)/MortgageCalculator!$I$21,0)))),start_rate))</f>
        <v/>
      </c>
      <c r="P903" s="20" t="str">
        <f>IF(M903="","",ROUND((((1+O903/CP)^(CP/periods_per_year))-1)*S902,2))</f>
        <v/>
      </c>
      <c r="Q903" s="20" t="str">
        <f>IF(M903="","",IF(M903=nper,S902+P903,MIN(S902+P903,IF(O903=O902,Q902,ROUND(-PMT(((1+O903/CP)^(CP/periods_per_year))-1,nper-M903+1,S902),2)))))</f>
        <v/>
      </c>
      <c r="R903" s="20" t="str">
        <f t="shared" si="110"/>
        <v/>
      </c>
      <c r="S903" s="20" t="str">
        <f t="shared" si="111"/>
        <v/>
      </c>
    </row>
    <row r="904" spans="1:19" x14ac:dyDescent="0.2">
      <c r="A904" s="10" t="str">
        <f t="shared" si="104"/>
        <v/>
      </c>
      <c r="B904" s="11" t="str">
        <f t="shared" si="105"/>
        <v/>
      </c>
      <c r="C904" s="15" t="str">
        <f t="shared" si="106"/>
        <v/>
      </c>
      <c r="D904" s="12" t="str">
        <f>IF(A904="","",IF(variable,IF(OR(A904=1,A904&lt;$I$18*periods_per_year),start_rate,MIN($I$19,IF(MOD(A904-1,$I$21)=0,MAX($I$20,D903+$I$22),D903))),start_rate))</f>
        <v/>
      </c>
      <c r="E904" s="13" t="str">
        <f t="shared" si="107"/>
        <v/>
      </c>
      <c r="F904" s="13" t="str">
        <f>IF(A904="","",IF(A904=nper,J903+E904,MIN(J903+E904,IF(D904=D903,F903,IF($E$8="Acc Bi-Weekly",ROUND((-PMT(((1+D904/CP)^(CP/12))-1,(nper-A904+1)*12/26,J903))/2,2),IF($E$8="Acc Weekly",ROUND((-PMT(((1+D904/CP)^(CP/12))-1,(nper-A904+1)*12/52,J903))/4,2),ROUND(-PMT(((1+D904/CP)^(CP/periods_per_year))-1,nper-A904+1,J903),2)))))))</f>
        <v/>
      </c>
      <c r="G904" s="13" t="str">
        <f>IF(OR(A904="",A904&lt;$X$2),"",IF(J903&lt;=F904,0,IF(IF(AND(A904&gt;=$X$2,MOD(A904-$X$2,int)=0),$X$3,0)+F904&gt;=J903+E904,J903+E904-F904,IF(AND(A904&gt;=$X$2,MOD(A904-$X$2,int)=0),$X$3,0)+IF(IF(AND(A904&gt;=$X$2,MOD(A904-$X$2,int)=0),$X$3,0)+IF(MOD(A904-$X$6,periods_per_year)=0,$X$5,0)+F904&lt;J903+E904,IF(MOD(A904-$X$6,periods_per_year)=0,$X$5,0),J903+E904-IF(AND(A904&gt;=$X$2,MOD(A904-$X$2,int)=0),$X$3,0)-F904))))</f>
        <v/>
      </c>
      <c r="H904" s="14"/>
      <c r="I904" s="13" t="str">
        <f t="shared" si="108"/>
        <v/>
      </c>
      <c r="J904" s="13" t="str">
        <f t="shared" si="109"/>
        <v/>
      </c>
      <c r="M904" s="17" t="str">
        <f>IF(S903="","",IF(OR(M903&gt;=nper,ROUND(S903,2)&lt;=0),"",M903+1))</f>
        <v/>
      </c>
      <c r="N904" s="18" t="str">
        <f>IF(M904="","",IF(OR(periods_per_year=26,periods_per_year=52),IF(periods_per_year=26,IF(M904=1,fpdate,N903+14),IF(periods_per_year=52,IF(M904=1,fpdate,N903+7),"n/a")),IF(periods_per_year=24,DATE(YEAR(fpdate),MONTH(fpdate)+(M904-1)/2+IF(AND(DAY(fpdate)&gt;=15,MOD(M904,2)=0),1,0),IF(MOD(M904,2)=0,IF(DAY(fpdate)&gt;=15,DAY(fpdate)-14,DAY(fpdate)+14),DAY(fpdate))),IF(DAY(DATE(YEAR(fpdate),MONTH(fpdate)+M904-1,DAY(fpdate)))&lt;&gt;DAY(fpdate),DATE(YEAR(fpdate),MONTH(fpdate)+M904,0),DATE(YEAR(fpdate),MONTH(fpdate)+M904-1,DAY(fpdate))))))</f>
        <v/>
      </c>
      <c r="O904" s="19" t="str">
        <f>IF(M904="","",IF(variable,IF(M904&lt;MortgageCalculator!$I$18*periods_per_year,start_rate,IF(MortgageCalculator!$I$22&gt;=0,MIN(MortgageCalculator!$I$19,start_rate+MortgageCalculator!$I$22*ROUNDUP((M904-MortgageCalculator!$I$18*periods_per_year)/MortgageCalculator!$I$21,0)),MAX(MortgageCalculator!$I$20,start_rate+MortgageCalculator!$I$22*ROUNDUP((M904-MortgageCalculator!$I$18*periods_per_year)/MortgageCalculator!$I$21,0)))),start_rate))</f>
        <v/>
      </c>
      <c r="P904" s="20" t="str">
        <f>IF(M904="","",ROUND((((1+O904/CP)^(CP/periods_per_year))-1)*S903,2))</f>
        <v/>
      </c>
      <c r="Q904" s="20" t="str">
        <f>IF(M904="","",IF(M904=nper,S903+P904,MIN(S903+P904,IF(O904=O903,Q903,ROUND(-PMT(((1+O904/CP)^(CP/periods_per_year))-1,nper-M904+1,S903),2)))))</f>
        <v/>
      </c>
      <c r="R904" s="20" t="str">
        <f t="shared" si="110"/>
        <v/>
      </c>
      <c r="S904" s="20" t="str">
        <f t="shared" si="111"/>
        <v/>
      </c>
    </row>
    <row r="905" spans="1:19" x14ac:dyDescent="0.2">
      <c r="A905" s="10" t="str">
        <f t="shared" si="104"/>
        <v/>
      </c>
      <c r="B905" s="11" t="str">
        <f t="shared" si="105"/>
        <v/>
      </c>
      <c r="C905" s="15" t="str">
        <f t="shared" si="106"/>
        <v/>
      </c>
      <c r="D905" s="12" t="str">
        <f>IF(A905="","",IF(variable,IF(OR(A905=1,A905&lt;$I$18*periods_per_year),start_rate,MIN($I$19,IF(MOD(A905-1,$I$21)=0,MAX($I$20,D904+$I$22),D904))),start_rate))</f>
        <v/>
      </c>
      <c r="E905" s="13" t="str">
        <f t="shared" si="107"/>
        <v/>
      </c>
      <c r="F905" s="13" t="str">
        <f>IF(A905="","",IF(A905=nper,J904+E905,MIN(J904+E905,IF(D905=D904,F904,IF($E$8="Acc Bi-Weekly",ROUND((-PMT(((1+D905/CP)^(CP/12))-1,(nper-A905+1)*12/26,J904))/2,2),IF($E$8="Acc Weekly",ROUND((-PMT(((1+D905/CP)^(CP/12))-1,(nper-A905+1)*12/52,J904))/4,2),ROUND(-PMT(((1+D905/CP)^(CP/periods_per_year))-1,nper-A905+1,J904),2)))))))</f>
        <v/>
      </c>
      <c r="G905" s="13" t="str">
        <f>IF(OR(A905="",A905&lt;$X$2),"",IF(J904&lt;=F905,0,IF(IF(AND(A905&gt;=$X$2,MOD(A905-$X$2,int)=0),$X$3,0)+F905&gt;=J904+E905,J904+E905-F905,IF(AND(A905&gt;=$X$2,MOD(A905-$X$2,int)=0),$X$3,0)+IF(IF(AND(A905&gt;=$X$2,MOD(A905-$X$2,int)=0),$X$3,0)+IF(MOD(A905-$X$6,periods_per_year)=0,$X$5,0)+F905&lt;J904+E905,IF(MOD(A905-$X$6,periods_per_year)=0,$X$5,0),J904+E905-IF(AND(A905&gt;=$X$2,MOD(A905-$X$2,int)=0),$X$3,0)-F905))))</f>
        <v/>
      </c>
      <c r="H905" s="14"/>
      <c r="I905" s="13" t="str">
        <f t="shared" si="108"/>
        <v/>
      </c>
      <c r="J905" s="13" t="str">
        <f t="shared" si="109"/>
        <v/>
      </c>
      <c r="M905" s="17" t="str">
        <f>IF(S904="","",IF(OR(M904&gt;=nper,ROUND(S904,2)&lt;=0),"",M904+1))</f>
        <v/>
      </c>
      <c r="N905" s="18" t="str">
        <f>IF(M905="","",IF(OR(periods_per_year=26,periods_per_year=52),IF(periods_per_year=26,IF(M905=1,fpdate,N904+14),IF(periods_per_year=52,IF(M905=1,fpdate,N904+7),"n/a")),IF(periods_per_year=24,DATE(YEAR(fpdate),MONTH(fpdate)+(M905-1)/2+IF(AND(DAY(fpdate)&gt;=15,MOD(M905,2)=0),1,0),IF(MOD(M905,2)=0,IF(DAY(fpdate)&gt;=15,DAY(fpdate)-14,DAY(fpdate)+14),DAY(fpdate))),IF(DAY(DATE(YEAR(fpdate),MONTH(fpdate)+M905-1,DAY(fpdate)))&lt;&gt;DAY(fpdate),DATE(YEAR(fpdate),MONTH(fpdate)+M905,0),DATE(YEAR(fpdate),MONTH(fpdate)+M905-1,DAY(fpdate))))))</f>
        <v/>
      </c>
      <c r="O905" s="19" t="str">
        <f>IF(M905="","",IF(variable,IF(M905&lt;MortgageCalculator!$I$18*periods_per_year,start_rate,IF(MortgageCalculator!$I$22&gt;=0,MIN(MortgageCalculator!$I$19,start_rate+MortgageCalculator!$I$22*ROUNDUP((M905-MortgageCalculator!$I$18*periods_per_year)/MortgageCalculator!$I$21,0)),MAX(MortgageCalculator!$I$20,start_rate+MortgageCalculator!$I$22*ROUNDUP((M905-MortgageCalculator!$I$18*periods_per_year)/MortgageCalculator!$I$21,0)))),start_rate))</f>
        <v/>
      </c>
      <c r="P905" s="20" t="str">
        <f>IF(M905="","",ROUND((((1+O905/CP)^(CP/periods_per_year))-1)*S904,2))</f>
        <v/>
      </c>
      <c r="Q905" s="20" t="str">
        <f>IF(M905="","",IF(M905=nper,S904+P905,MIN(S904+P905,IF(O905=O904,Q904,ROUND(-PMT(((1+O905/CP)^(CP/periods_per_year))-1,nper-M905+1,S904),2)))))</f>
        <v/>
      </c>
      <c r="R905" s="20" t="str">
        <f t="shared" si="110"/>
        <v/>
      </c>
      <c r="S905" s="20" t="str">
        <f t="shared" si="111"/>
        <v/>
      </c>
    </row>
    <row r="906" spans="1:19" x14ac:dyDescent="0.2">
      <c r="A906" s="10" t="str">
        <f t="shared" si="104"/>
        <v/>
      </c>
      <c r="B906" s="11" t="str">
        <f t="shared" si="105"/>
        <v/>
      </c>
      <c r="C906" s="15" t="str">
        <f t="shared" si="106"/>
        <v/>
      </c>
      <c r="D906" s="12" t="str">
        <f>IF(A906="","",IF(variable,IF(OR(A906=1,A906&lt;$I$18*periods_per_year),start_rate,MIN($I$19,IF(MOD(A906-1,$I$21)=0,MAX($I$20,D905+$I$22),D905))),start_rate))</f>
        <v/>
      </c>
      <c r="E906" s="13" t="str">
        <f t="shared" si="107"/>
        <v/>
      </c>
      <c r="F906" s="13" t="str">
        <f>IF(A906="","",IF(A906=nper,J905+E906,MIN(J905+E906,IF(D906=D905,F905,IF($E$8="Acc Bi-Weekly",ROUND((-PMT(((1+D906/CP)^(CP/12))-1,(nper-A906+1)*12/26,J905))/2,2),IF($E$8="Acc Weekly",ROUND((-PMT(((1+D906/CP)^(CP/12))-1,(nper-A906+1)*12/52,J905))/4,2),ROUND(-PMT(((1+D906/CP)^(CP/periods_per_year))-1,nper-A906+1,J905),2)))))))</f>
        <v/>
      </c>
      <c r="G906" s="13" t="str">
        <f>IF(OR(A906="",A906&lt;$X$2),"",IF(J905&lt;=F906,0,IF(IF(AND(A906&gt;=$X$2,MOD(A906-$X$2,int)=0),$X$3,0)+F906&gt;=J905+E906,J905+E906-F906,IF(AND(A906&gt;=$X$2,MOD(A906-$X$2,int)=0),$X$3,0)+IF(IF(AND(A906&gt;=$X$2,MOD(A906-$X$2,int)=0),$X$3,0)+IF(MOD(A906-$X$6,periods_per_year)=0,$X$5,0)+F906&lt;J905+E906,IF(MOD(A906-$X$6,periods_per_year)=0,$X$5,0),J905+E906-IF(AND(A906&gt;=$X$2,MOD(A906-$X$2,int)=0),$X$3,0)-F906))))</f>
        <v/>
      </c>
      <c r="H906" s="14"/>
      <c r="I906" s="13" t="str">
        <f t="shared" si="108"/>
        <v/>
      </c>
      <c r="J906" s="13" t="str">
        <f t="shared" si="109"/>
        <v/>
      </c>
      <c r="M906" s="17" t="str">
        <f>IF(S905="","",IF(OR(M905&gt;=nper,ROUND(S905,2)&lt;=0),"",M905+1))</f>
        <v/>
      </c>
      <c r="N906" s="18" t="str">
        <f>IF(M906="","",IF(OR(periods_per_year=26,periods_per_year=52),IF(periods_per_year=26,IF(M906=1,fpdate,N905+14),IF(periods_per_year=52,IF(M906=1,fpdate,N905+7),"n/a")),IF(periods_per_year=24,DATE(YEAR(fpdate),MONTH(fpdate)+(M906-1)/2+IF(AND(DAY(fpdate)&gt;=15,MOD(M906,2)=0),1,0),IF(MOD(M906,2)=0,IF(DAY(fpdate)&gt;=15,DAY(fpdate)-14,DAY(fpdate)+14),DAY(fpdate))),IF(DAY(DATE(YEAR(fpdate),MONTH(fpdate)+M906-1,DAY(fpdate)))&lt;&gt;DAY(fpdate),DATE(YEAR(fpdate),MONTH(fpdate)+M906,0),DATE(YEAR(fpdate),MONTH(fpdate)+M906-1,DAY(fpdate))))))</f>
        <v/>
      </c>
      <c r="O906" s="19" t="str">
        <f>IF(M906="","",IF(variable,IF(M906&lt;MortgageCalculator!$I$18*periods_per_year,start_rate,IF(MortgageCalculator!$I$22&gt;=0,MIN(MortgageCalculator!$I$19,start_rate+MortgageCalculator!$I$22*ROUNDUP((M906-MortgageCalculator!$I$18*periods_per_year)/MortgageCalculator!$I$21,0)),MAX(MortgageCalculator!$I$20,start_rate+MortgageCalculator!$I$22*ROUNDUP((M906-MortgageCalculator!$I$18*periods_per_year)/MortgageCalculator!$I$21,0)))),start_rate))</f>
        <v/>
      </c>
      <c r="P906" s="20" t="str">
        <f>IF(M906="","",ROUND((((1+O906/CP)^(CP/periods_per_year))-1)*S905,2))</f>
        <v/>
      </c>
      <c r="Q906" s="20" t="str">
        <f>IF(M906="","",IF(M906=nper,S905+P906,MIN(S905+P906,IF(O906=O905,Q905,ROUND(-PMT(((1+O906/CP)^(CP/periods_per_year))-1,nper-M906+1,S905),2)))))</f>
        <v/>
      </c>
      <c r="R906" s="20" t="str">
        <f t="shared" si="110"/>
        <v/>
      </c>
      <c r="S906" s="20" t="str">
        <f t="shared" si="111"/>
        <v/>
      </c>
    </row>
    <row r="907" spans="1:19" x14ac:dyDescent="0.2">
      <c r="A907" s="10" t="str">
        <f t="shared" si="104"/>
        <v/>
      </c>
      <c r="B907" s="11" t="str">
        <f t="shared" si="105"/>
        <v/>
      </c>
      <c r="C907" s="15" t="str">
        <f t="shared" si="106"/>
        <v/>
      </c>
      <c r="D907" s="12" t="str">
        <f>IF(A907="","",IF(variable,IF(OR(A907=1,A907&lt;$I$18*periods_per_year),start_rate,MIN($I$19,IF(MOD(A907-1,$I$21)=0,MAX($I$20,D906+$I$22),D906))),start_rate))</f>
        <v/>
      </c>
      <c r="E907" s="13" t="str">
        <f t="shared" si="107"/>
        <v/>
      </c>
      <c r="F907" s="13" t="str">
        <f>IF(A907="","",IF(A907=nper,J906+E907,MIN(J906+E907,IF(D907=D906,F906,IF($E$8="Acc Bi-Weekly",ROUND((-PMT(((1+D907/CP)^(CP/12))-1,(nper-A907+1)*12/26,J906))/2,2),IF($E$8="Acc Weekly",ROUND((-PMT(((1+D907/CP)^(CP/12))-1,(nper-A907+1)*12/52,J906))/4,2),ROUND(-PMT(((1+D907/CP)^(CP/periods_per_year))-1,nper-A907+1,J906),2)))))))</f>
        <v/>
      </c>
      <c r="G907" s="13" t="str">
        <f>IF(OR(A907="",A907&lt;$X$2),"",IF(J906&lt;=F907,0,IF(IF(AND(A907&gt;=$X$2,MOD(A907-$X$2,int)=0),$X$3,0)+F907&gt;=J906+E907,J906+E907-F907,IF(AND(A907&gt;=$X$2,MOD(A907-$X$2,int)=0),$X$3,0)+IF(IF(AND(A907&gt;=$X$2,MOD(A907-$X$2,int)=0),$X$3,0)+IF(MOD(A907-$X$6,periods_per_year)=0,$X$5,0)+F907&lt;J906+E907,IF(MOD(A907-$X$6,periods_per_year)=0,$X$5,0),J906+E907-IF(AND(A907&gt;=$X$2,MOD(A907-$X$2,int)=0),$X$3,0)-F907))))</f>
        <v/>
      </c>
      <c r="H907" s="14"/>
      <c r="I907" s="13" t="str">
        <f t="shared" si="108"/>
        <v/>
      </c>
      <c r="J907" s="13" t="str">
        <f t="shared" si="109"/>
        <v/>
      </c>
      <c r="M907" s="17" t="str">
        <f>IF(S906="","",IF(OR(M906&gt;=nper,ROUND(S906,2)&lt;=0),"",M906+1))</f>
        <v/>
      </c>
      <c r="N907" s="18" t="str">
        <f>IF(M907="","",IF(OR(periods_per_year=26,periods_per_year=52),IF(periods_per_year=26,IF(M907=1,fpdate,N906+14),IF(periods_per_year=52,IF(M907=1,fpdate,N906+7),"n/a")),IF(periods_per_year=24,DATE(YEAR(fpdate),MONTH(fpdate)+(M907-1)/2+IF(AND(DAY(fpdate)&gt;=15,MOD(M907,2)=0),1,0),IF(MOD(M907,2)=0,IF(DAY(fpdate)&gt;=15,DAY(fpdate)-14,DAY(fpdate)+14),DAY(fpdate))),IF(DAY(DATE(YEAR(fpdate),MONTH(fpdate)+M907-1,DAY(fpdate)))&lt;&gt;DAY(fpdate),DATE(YEAR(fpdate),MONTH(fpdate)+M907,0),DATE(YEAR(fpdate),MONTH(fpdate)+M907-1,DAY(fpdate))))))</f>
        <v/>
      </c>
      <c r="O907" s="19" t="str">
        <f>IF(M907="","",IF(variable,IF(M907&lt;MortgageCalculator!$I$18*periods_per_year,start_rate,IF(MortgageCalculator!$I$22&gt;=0,MIN(MortgageCalculator!$I$19,start_rate+MortgageCalculator!$I$22*ROUNDUP((M907-MortgageCalculator!$I$18*periods_per_year)/MortgageCalculator!$I$21,0)),MAX(MortgageCalculator!$I$20,start_rate+MortgageCalculator!$I$22*ROUNDUP((M907-MortgageCalculator!$I$18*periods_per_year)/MortgageCalculator!$I$21,0)))),start_rate))</f>
        <v/>
      </c>
      <c r="P907" s="20" t="str">
        <f>IF(M907="","",ROUND((((1+O907/CP)^(CP/periods_per_year))-1)*S906,2))</f>
        <v/>
      </c>
      <c r="Q907" s="20" t="str">
        <f>IF(M907="","",IF(M907=nper,S906+P907,MIN(S906+P907,IF(O907=O906,Q906,ROUND(-PMT(((1+O907/CP)^(CP/periods_per_year))-1,nper-M907+1,S906),2)))))</f>
        <v/>
      </c>
      <c r="R907" s="20" t="str">
        <f t="shared" si="110"/>
        <v/>
      </c>
      <c r="S907" s="20" t="str">
        <f t="shared" si="111"/>
        <v/>
      </c>
    </row>
    <row r="908" spans="1:19" x14ac:dyDescent="0.2">
      <c r="A908" s="10" t="str">
        <f t="shared" si="104"/>
        <v/>
      </c>
      <c r="B908" s="11" t="str">
        <f t="shared" si="105"/>
        <v/>
      </c>
      <c r="C908" s="15" t="str">
        <f t="shared" si="106"/>
        <v/>
      </c>
      <c r="D908" s="12" t="str">
        <f>IF(A908="","",IF(variable,IF(OR(A908=1,A908&lt;$I$18*periods_per_year),start_rate,MIN($I$19,IF(MOD(A908-1,$I$21)=0,MAX($I$20,D907+$I$22),D907))),start_rate))</f>
        <v/>
      </c>
      <c r="E908" s="13" t="str">
        <f t="shared" si="107"/>
        <v/>
      </c>
      <c r="F908" s="13" t="str">
        <f>IF(A908="","",IF(A908=nper,J907+E908,MIN(J907+E908,IF(D908=D907,F907,IF($E$8="Acc Bi-Weekly",ROUND((-PMT(((1+D908/CP)^(CP/12))-1,(nper-A908+1)*12/26,J907))/2,2),IF($E$8="Acc Weekly",ROUND((-PMT(((1+D908/CP)^(CP/12))-1,(nper-A908+1)*12/52,J907))/4,2),ROUND(-PMT(((1+D908/CP)^(CP/periods_per_year))-1,nper-A908+1,J907),2)))))))</f>
        <v/>
      </c>
      <c r="G908" s="13" t="str">
        <f>IF(OR(A908="",A908&lt;$X$2),"",IF(J907&lt;=F908,0,IF(IF(AND(A908&gt;=$X$2,MOD(A908-$X$2,int)=0),$X$3,0)+F908&gt;=J907+E908,J907+E908-F908,IF(AND(A908&gt;=$X$2,MOD(A908-$X$2,int)=0),$X$3,0)+IF(IF(AND(A908&gt;=$X$2,MOD(A908-$X$2,int)=0),$X$3,0)+IF(MOD(A908-$X$6,periods_per_year)=0,$X$5,0)+F908&lt;J907+E908,IF(MOD(A908-$X$6,periods_per_year)=0,$X$5,0),J907+E908-IF(AND(A908&gt;=$X$2,MOD(A908-$X$2,int)=0),$X$3,0)-F908))))</f>
        <v/>
      </c>
      <c r="H908" s="14"/>
      <c r="I908" s="13" t="str">
        <f t="shared" si="108"/>
        <v/>
      </c>
      <c r="J908" s="13" t="str">
        <f t="shared" si="109"/>
        <v/>
      </c>
      <c r="M908" s="17" t="str">
        <f>IF(S907="","",IF(OR(M907&gt;=nper,ROUND(S907,2)&lt;=0),"",M907+1))</f>
        <v/>
      </c>
      <c r="N908" s="18" t="str">
        <f>IF(M908="","",IF(OR(periods_per_year=26,periods_per_year=52),IF(periods_per_year=26,IF(M908=1,fpdate,N907+14),IF(periods_per_year=52,IF(M908=1,fpdate,N907+7),"n/a")),IF(periods_per_year=24,DATE(YEAR(fpdate),MONTH(fpdate)+(M908-1)/2+IF(AND(DAY(fpdate)&gt;=15,MOD(M908,2)=0),1,0),IF(MOD(M908,2)=0,IF(DAY(fpdate)&gt;=15,DAY(fpdate)-14,DAY(fpdate)+14),DAY(fpdate))),IF(DAY(DATE(YEAR(fpdate),MONTH(fpdate)+M908-1,DAY(fpdate)))&lt;&gt;DAY(fpdate),DATE(YEAR(fpdate),MONTH(fpdate)+M908,0),DATE(YEAR(fpdate),MONTH(fpdate)+M908-1,DAY(fpdate))))))</f>
        <v/>
      </c>
      <c r="O908" s="19" t="str">
        <f>IF(M908="","",IF(variable,IF(M908&lt;MortgageCalculator!$I$18*periods_per_year,start_rate,IF(MortgageCalculator!$I$22&gt;=0,MIN(MortgageCalculator!$I$19,start_rate+MortgageCalculator!$I$22*ROUNDUP((M908-MortgageCalculator!$I$18*periods_per_year)/MortgageCalculator!$I$21,0)),MAX(MortgageCalculator!$I$20,start_rate+MortgageCalculator!$I$22*ROUNDUP((M908-MortgageCalculator!$I$18*periods_per_year)/MortgageCalculator!$I$21,0)))),start_rate))</f>
        <v/>
      </c>
      <c r="P908" s="20" t="str">
        <f>IF(M908="","",ROUND((((1+O908/CP)^(CP/periods_per_year))-1)*S907,2))</f>
        <v/>
      </c>
      <c r="Q908" s="20" t="str">
        <f>IF(M908="","",IF(M908=nper,S907+P908,MIN(S907+P908,IF(O908=O907,Q907,ROUND(-PMT(((1+O908/CP)^(CP/periods_per_year))-1,nper-M908+1,S907),2)))))</f>
        <v/>
      </c>
      <c r="R908" s="20" t="str">
        <f t="shared" si="110"/>
        <v/>
      </c>
      <c r="S908" s="20" t="str">
        <f t="shared" si="111"/>
        <v/>
      </c>
    </row>
    <row r="909" spans="1:19" x14ac:dyDescent="0.2">
      <c r="A909" s="10" t="str">
        <f t="shared" si="104"/>
        <v/>
      </c>
      <c r="B909" s="11" t="str">
        <f t="shared" si="105"/>
        <v/>
      </c>
      <c r="C909" s="15" t="str">
        <f t="shared" si="106"/>
        <v/>
      </c>
      <c r="D909" s="12" t="str">
        <f>IF(A909="","",IF(variable,IF(OR(A909=1,A909&lt;$I$18*periods_per_year),start_rate,MIN($I$19,IF(MOD(A909-1,$I$21)=0,MAX($I$20,D908+$I$22),D908))),start_rate))</f>
        <v/>
      </c>
      <c r="E909" s="13" t="str">
        <f t="shared" si="107"/>
        <v/>
      </c>
      <c r="F909" s="13" t="str">
        <f>IF(A909="","",IF(A909=nper,J908+E909,MIN(J908+E909,IF(D909=D908,F908,IF($E$8="Acc Bi-Weekly",ROUND((-PMT(((1+D909/CP)^(CP/12))-1,(nper-A909+1)*12/26,J908))/2,2),IF($E$8="Acc Weekly",ROUND((-PMT(((1+D909/CP)^(CP/12))-1,(nper-A909+1)*12/52,J908))/4,2),ROUND(-PMT(((1+D909/CP)^(CP/periods_per_year))-1,nper-A909+1,J908),2)))))))</f>
        <v/>
      </c>
      <c r="G909" s="13" t="str">
        <f>IF(OR(A909="",A909&lt;$X$2),"",IF(J908&lt;=F909,0,IF(IF(AND(A909&gt;=$X$2,MOD(A909-$X$2,int)=0),$X$3,0)+F909&gt;=J908+E909,J908+E909-F909,IF(AND(A909&gt;=$X$2,MOD(A909-$X$2,int)=0),$X$3,0)+IF(IF(AND(A909&gt;=$X$2,MOD(A909-$X$2,int)=0),$X$3,0)+IF(MOD(A909-$X$6,periods_per_year)=0,$X$5,0)+F909&lt;J908+E909,IF(MOD(A909-$X$6,periods_per_year)=0,$X$5,0),J908+E909-IF(AND(A909&gt;=$X$2,MOD(A909-$X$2,int)=0),$X$3,0)-F909))))</f>
        <v/>
      </c>
      <c r="H909" s="14"/>
      <c r="I909" s="13" t="str">
        <f t="shared" si="108"/>
        <v/>
      </c>
      <c r="J909" s="13" t="str">
        <f t="shared" si="109"/>
        <v/>
      </c>
      <c r="M909" s="17" t="str">
        <f>IF(S908="","",IF(OR(M908&gt;=nper,ROUND(S908,2)&lt;=0),"",M908+1))</f>
        <v/>
      </c>
      <c r="N909" s="18" t="str">
        <f>IF(M909="","",IF(OR(periods_per_year=26,periods_per_year=52),IF(periods_per_year=26,IF(M909=1,fpdate,N908+14),IF(periods_per_year=52,IF(M909=1,fpdate,N908+7),"n/a")),IF(periods_per_year=24,DATE(YEAR(fpdate),MONTH(fpdate)+(M909-1)/2+IF(AND(DAY(fpdate)&gt;=15,MOD(M909,2)=0),1,0),IF(MOD(M909,2)=0,IF(DAY(fpdate)&gt;=15,DAY(fpdate)-14,DAY(fpdate)+14),DAY(fpdate))),IF(DAY(DATE(YEAR(fpdate),MONTH(fpdate)+M909-1,DAY(fpdate)))&lt;&gt;DAY(fpdate),DATE(YEAR(fpdate),MONTH(fpdate)+M909,0),DATE(YEAR(fpdate),MONTH(fpdate)+M909-1,DAY(fpdate))))))</f>
        <v/>
      </c>
      <c r="O909" s="19" t="str">
        <f>IF(M909="","",IF(variable,IF(M909&lt;MortgageCalculator!$I$18*periods_per_year,start_rate,IF(MortgageCalculator!$I$22&gt;=0,MIN(MortgageCalculator!$I$19,start_rate+MortgageCalculator!$I$22*ROUNDUP((M909-MortgageCalculator!$I$18*periods_per_year)/MortgageCalculator!$I$21,0)),MAX(MortgageCalculator!$I$20,start_rate+MortgageCalculator!$I$22*ROUNDUP((M909-MortgageCalculator!$I$18*periods_per_year)/MortgageCalculator!$I$21,0)))),start_rate))</f>
        <v/>
      </c>
      <c r="P909" s="20" t="str">
        <f>IF(M909="","",ROUND((((1+O909/CP)^(CP/periods_per_year))-1)*S908,2))</f>
        <v/>
      </c>
      <c r="Q909" s="20" t="str">
        <f>IF(M909="","",IF(M909=nper,S908+P909,MIN(S908+P909,IF(O909=O908,Q908,ROUND(-PMT(((1+O909/CP)^(CP/periods_per_year))-1,nper-M909+1,S908),2)))))</f>
        <v/>
      </c>
      <c r="R909" s="20" t="str">
        <f t="shared" si="110"/>
        <v/>
      </c>
      <c r="S909" s="20" t="str">
        <f t="shared" si="111"/>
        <v/>
      </c>
    </row>
    <row r="910" spans="1:19" x14ac:dyDescent="0.2">
      <c r="A910" s="10" t="str">
        <f t="shared" si="104"/>
        <v/>
      </c>
      <c r="B910" s="11" t="str">
        <f t="shared" si="105"/>
        <v/>
      </c>
      <c r="C910" s="15" t="str">
        <f t="shared" si="106"/>
        <v/>
      </c>
      <c r="D910" s="12" t="str">
        <f>IF(A910="","",IF(variable,IF(OR(A910=1,A910&lt;$I$18*periods_per_year),start_rate,MIN($I$19,IF(MOD(A910-1,$I$21)=0,MAX($I$20,D909+$I$22),D909))),start_rate))</f>
        <v/>
      </c>
      <c r="E910" s="13" t="str">
        <f t="shared" si="107"/>
        <v/>
      </c>
      <c r="F910" s="13" t="str">
        <f>IF(A910="","",IF(A910=nper,J909+E910,MIN(J909+E910,IF(D910=D909,F909,IF($E$8="Acc Bi-Weekly",ROUND((-PMT(((1+D910/CP)^(CP/12))-1,(nper-A910+1)*12/26,J909))/2,2),IF($E$8="Acc Weekly",ROUND((-PMT(((1+D910/CP)^(CP/12))-1,(nper-A910+1)*12/52,J909))/4,2),ROUND(-PMT(((1+D910/CP)^(CP/periods_per_year))-1,nper-A910+1,J909),2)))))))</f>
        <v/>
      </c>
      <c r="G910" s="13" t="str">
        <f>IF(OR(A910="",A910&lt;$X$2),"",IF(J909&lt;=F910,0,IF(IF(AND(A910&gt;=$X$2,MOD(A910-$X$2,int)=0),$X$3,0)+F910&gt;=J909+E910,J909+E910-F910,IF(AND(A910&gt;=$X$2,MOD(A910-$X$2,int)=0),$X$3,0)+IF(IF(AND(A910&gt;=$X$2,MOD(A910-$X$2,int)=0),$X$3,0)+IF(MOD(A910-$X$6,periods_per_year)=0,$X$5,0)+F910&lt;J909+E910,IF(MOD(A910-$X$6,periods_per_year)=0,$X$5,0),J909+E910-IF(AND(A910&gt;=$X$2,MOD(A910-$X$2,int)=0),$X$3,0)-F910))))</f>
        <v/>
      </c>
      <c r="H910" s="14"/>
      <c r="I910" s="13" t="str">
        <f t="shared" si="108"/>
        <v/>
      </c>
      <c r="J910" s="13" t="str">
        <f t="shared" si="109"/>
        <v/>
      </c>
      <c r="M910" s="17" t="str">
        <f>IF(S909="","",IF(OR(M909&gt;=nper,ROUND(S909,2)&lt;=0),"",M909+1))</f>
        <v/>
      </c>
      <c r="N910" s="18" t="str">
        <f>IF(M910="","",IF(OR(periods_per_year=26,periods_per_year=52),IF(periods_per_year=26,IF(M910=1,fpdate,N909+14),IF(periods_per_year=52,IF(M910=1,fpdate,N909+7),"n/a")),IF(periods_per_year=24,DATE(YEAR(fpdate),MONTH(fpdate)+(M910-1)/2+IF(AND(DAY(fpdate)&gt;=15,MOD(M910,2)=0),1,0),IF(MOD(M910,2)=0,IF(DAY(fpdate)&gt;=15,DAY(fpdate)-14,DAY(fpdate)+14),DAY(fpdate))),IF(DAY(DATE(YEAR(fpdate),MONTH(fpdate)+M910-1,DAY(fpdate)))&lt;&gt;DAY(fpdate),DATE(YEAR(fpdate),MONTH(fpdate)+M910,0),DATE(YEAR(fpdate),MONTH(fpdate)+M910-1,DAY(fpdate))))))</f>
        <v/>
      </c>
      <c r="O910" s="19" t="str">
        <f>IF(M910="","",IF(variable,IF(M910&lt;MortgageCalculator!$I$18*periods_per_year,start_rate,IF(MortgageCalculator!$I$22&gt;=0,MIN(MortgageCalculator!$I$19,start_rate+MortgageCalculator!$I$22*ROUNDUP((M910-MortgageCalculator!$I$18*periods_per_year)/MortgageCalculator!$I$21,0)),MAX(MortgageCalculator!$I$20,start_rate+MortgageCalculator!$I$22*ROUNDUP((M910-MortgageCalculator!$I$18*periods_per_year)/MortgageCalculator!$I$21,0)))),start_rate))</f>
        <v/>
      </c>
      <c r="P910" s="20" t="str">
        <f>IF(M910="","",ROUND((((1+O910/CP)^(CP/periods_per_year))-1)*S909,2))</f>
        <v/>
      </c>
      <c r="Q910" s="20" t="str">
        <f>IF(M910="","",IF(M910=nper,S909+P910,MIN(S909+P910,IF(O910=O909,Q909,ROUND(-PMT(((1+O910/CP)^(CP/periods_per_year))-1,nper-M910+1,S909),2)))))</f>
        <v/>
      </c>
      <c r="R910" s="20" t="str">
        <f t="shared" si="110"/>
        <v/>
      </c>
      <c r="S910" s="20" t="str">
        <f t="shared" si="111"/>
        <v/>
      </c>
    </row>
    <row r="911" spans="1:19" x14ac:dyDescent="0.2">
      <c r="A911" s="10" t="str">
        <f t="shared" si="104"/>
        <v/>
      </c>
      <c r="B911" s="11" t="str">
        <f t="shared" si="105"/>
        <v/>
      </c>
      <c r="C911" s="15" t="str">
        <f t="shared" si="106"/>
        <v/>
      </c>
      <c r="D911" s="12" t="str">
        <f>IF(A911="","",IF(variable,IF(OR(A911=1,A911&lt;$I$18*periods_per_year),start_rate,MIN($I$19,IF(MOD(A911-1,$I$21)=0,MAX($I$20,D910+$I$22),D910))),start_rate))</f>
        <v/>
      </c>
      <c r="E911" s="13" t="str">
        <f t="shared" si="107"/>
        <v/>
      </c>
      <c r="F911" s="13" t="str">
        <f>IF(A911="","",IF(A911=nper,J910+E911,MIN(J910+E911,IF(D911=D910,F910,IF($E$8="Acc Bi-Weekly",ROUND((-PMT(((1+D911/CP)^(CP/12))-1,(nper-A911+1)*12/26,J910))/2,2),IF($E$8="Acc Weekly",ROUND((-PMT(((1+D911/CP)^(CP/12))-1,(nper-A911+1)*12/52,J910))/4,2),ROUND(-PMT(((1+D911/CP)^(CP/periods_per_year))-1,nper-A911+1,J910),2)))))))</f>
        <v/>
      </c>
      <c r="G911" s="13" t="str">
        <f>IF(OR(A911="",A911&lt;$X$2),"",IF(J910&lt;=F911,0,IF(IF(AND(A911&gt;=$X$2,MOD(A911-$X$2,int)=0),$X$3,0)+F911&gt;=J910+E911,J910+E911-F911,IF(AND(A911&gt;=$X$2,MOD(A911-$X$2,int)=0),$X$3,0)+IF(IF(AND(A911&gt;=$X$2,MOD(A911-$X$2,int)=0),$X$3,0)+IF(MOD(A911-$X$6,periods_per_year)=0,$X$5,0)+F911&lt;J910+E911,IF(MOD(A911-$X$6,periods_per_year)=0,$X$5,0),J910+E911-IF(AND(A911&gt;=$X$2,MOD(A911-$X$2,int)=0),$X$3,0)-F911))))</f>
        <v/>
      </c>
      <c r="H911" s="14"/>
      <c r="I911" s="13" t="str">
        <f t="shared" si="108"/>
        <v/>
      </c>
      <c r="J911" s="13" t="str">
        <f t="shared" si="109"/>
        <v/>
      </c>
      <c r="M911" s="17" t="str">
        <f>IF(S910="","",IF(OR(M910&gt;=nper,ROUND(S910,2)&lt;=0),"",M910+1))</f>
        <v/>
      </c>
      <c r="N911" s="18" t="str">
        <f>IF(M911="","",IF(OR(periods_per_year=26,periods_per_year=52),IF(periods_per_year=26,IF(M911=1,fpdate,N910+14),IF(periods_per_year=52,IF(M911=1,fpdate,N910+7),"n/a")),IF(periods_per_year=24,DATE(YEAR(fpdate),MONTH(fpdate)+(M911-1)/2+IF(AND(DAY(fpdate)&gt;=15,MOD(M911,2)=0),1,0),IF(MOD(M911,2)=0,IF(DAY(fpdate)&gt;=15,DAY(fpdate)-14,DAY(fpdate)+14),DAY(fpdate))),IF(DAY(DATE(YEAR(fpdate),MONTH(fpdate)+M911-1,DAY(fpdate)))&lt;&gt;DAY(fpdate),DATE(YEAR(fpdate),MONTH(fpdate)+M911,0),DATE(YEAR(fpdate),MONTH(fpdate)+M911-1,DAY(fpdate))))))</f>
        <v/>
      </c>
      <c r="O911" s="19" t="str">
        <f>IF(M911="","",IF(variable,IF(M911&lt;MortgageCalculator!$I$18*periods_per_year,start_rate,IF(MortgageCalculator!$I$22&gt;=0,MIN(MortgageCalculator!$I$19,start_rate+MortgageCalculator!$I$22*ROUNDUP((M911-MortgageCalculator!$I$18*periods_per_year)/MortgageCalculator!$I$21,0)),MAX(MortgageCalculator!$I$20,start_rate+MortgageCalculator!$I$22*ROUNDUP((M911-MortgageCalculator!$I$18*periods_per_year)/MortgageCalculator!$I$21,0)))),start_rate))</f>
        <v/>
      </c>
      <c r="P911" s="20" t="str">
        <f>IF(M911="","",ROUND((((1+O911/CP)^(CP/periods_per_year))-1)*S910,2))</f>
        <v/>
      </c>
      <c r="Q911" s="20" t="str">
        <f>IF(M911="","",IF(M911=nper,S910+P911,MIN(S910+P911,IF(O911=O910,Q910,ROUND(-PMT(((1+O911/CP)^(CP/periods_per_year))-1,nper-M911+1,S910),2)))))</f>
        <v/>
      </c>
      <c r="R911" s="20" t="str">
        <f t="shared" si="110"/>
        <v/>
      </c>
      <c r="S911" s="20" t="str">
        <f t="shared" si="111"/>
        <v/>
      </c>
    </row>
    <row r="912" spans="1:19" x14ac:dyDescent="0.2">
      <c r="A912" s="10" t="str">
        <f t="shared" si="104"/>
        <v/>
      </c>
      <c r="B912" s="11" t="str">
        <f t="shared" si="105"/>
        <v/>
      </c>
      <c r="C912" s="15" t="str">
        <f t="shared" si="106"/>
        <v/>
      </c>
      <c r="D912" s="12" t="str">
        <f>IF(A912="","",IF(variable,IF(OR(A912=1,A912&lt;$I$18*periods_per_year),start_rate,MIN($I$19,IF(MOD(A912-1,$I$21)=0,MAX($I$20,D911+$I$22),D911))),start_rate))</f>
        <v/>
      </c>
      <c r="E912" s="13" t="str">
        <f t="shared" si="107"/>
        <v/>
      </c>
      <c r="F912" s="13" t="str">
        <f>IF(A912="","",IF(A912=nper,J911+E912,MIN(J911+E912,IF(D912=D911,F911,IF($E$8="Acc Bi-Weekly",ROUND((-PMT(((1+D912/CP)^(CP/12))-1,(nper-A912+1)*12/26,J911))/2,2),IF($E$8="Acc Weekly",ROUND((-PMT(((1+D912/CP)^(CP/12))-1,(nper-A912+1)*12/52,J911))/4,2),ROUND(-PMT(((1+D912/CP)^(CP/periods_per_year))-1,nper-A912+1,J911),2)))))))</f>
        <v/>
      </c>
      <c r="G912" s="13" t="str">
        <f>IF(OR(A912="",A912&lt;$X$2),"",IF(J911&lt;=F912,0,IF(IF(AND(A912&gt;=$X$2,MOD(A912-$X$2,int)=0),$X$3,0)+F912&gt;=J911+E912,J911+E912-F912,IF(AND(A912&gt;=$X$2,MOD(A912-$X$2,int)=0),$X$3,0)+IF(IF(AND(A912&gt;=$X$2,MOD(A912-$X$2,int)=0),$X$3,0)+IF(MOD(A912-$X$6,periods_per_year)=0,$X$5,0)+F912&lt;J911+E912,IF(MOD(A912-$X$6,periods_per_year)=0,$X$5,0),J911+E912-IF(AND(A912&gt;=$X$2,MOD(A912-$X$2,int)=0),$X$3,0)-F912))))</f>
        <v/>
      </c>
      <c r="H912" s="14"/>
      <c r="I912" s="13" t="str">
        <f t="shared" si="108"/>
        <v/>
      </c>
      <c r="J912" s="13" t="str">
        <f t="shared" si="109"/>
        <v/>
      </c>
      <c r="M912" s="17" t="str">
        <f>IF(S911="","",IF(OR(M911&gt;=nper,ROUND(S911,2)&lt;=0),"",M911+1))</f>
        <v/>
      </c>
      <c r="N912" s="18" t="str">
        <f>IF(M912="","",IF(OR(periods_per_year=26,periods_per_year=52),IF(periods_per_year=26,IF(M912=1,fpdate,N911+14),IF(periods_per_year=52,IF(M912=1,fpdate,N911+7),"n/a")),IF(periods_per_year=24,DATE(YEAR(fpdate),MONTH(fpdate)+(M912-1)/2+IF(AND(DAY(fpdate)&gt;=15,MOD(M912,2)=0),1,0),IF(MOD(M912,2)=0,IF(DAY(fpdate)&gt;=15,DAY(fpdate)-14,DAY(fpdate)+14),DAY(fpdate))),IF(DAY(DATE(YEAR(fpdate),MONTH(fpdate)+M912-1,DAY(fpdate)))&lt;&gt;DAY(fpdate),DATE(YEAR(fpdate),MONTH(fpdate)+M912,0),DATE(YEAR(fpdate),MONTH(fpdate)+M912-1,DAY(fpdate))))))</f>
        <v/>
      </c>
      <c r="O912" s="19" t="str">
        <f>IF(M912="","",IF(variable,IF(M912&lt;MortgageCalculator!$I$18*periods_per_year,start_rate,IF(MortgageCalculator!$I$22&gt;=0,MIN(MortgageCalculator!$I$19,start_rate+MortgageCalculator!$I$22*ROUNDUP((M912-MortgageCalculator!$I$18*periods_per_year)/MortgageCalculator!$I$21,0)),MAX(MortgageCalculator!$I$20,start_rate+MortgageCalculator!$I$22*ROUNDUP((M912-MortgageCalculator!$I$18*periods_per_year)/MortgageCalculator!$I$21,0)))),start_rate))</f>
        <v/>
      </c>
      <c r="P912" s="20" t="str">
        <f>IF(M912="","",ROUND((((1+O912/CP)^(CP/periods_per_year))-1)*S911,2))</f>
        <v/>
      </c>
      <c r="Q912" s="20" t="str">
        <f>IF(M912="","",IF(M912=nper,S911+P912,MIN(S911+P912,IF(O912=O911,Q911,ROUND(-PMT(((1+O912/CP)^(CP/periods_per_year))-1,nper-M912+1,S911),2)))))</f>
        <v/>
      </c>
      <c r="R912" s="20" t="str">
        <f t="shared" si="110"/>
        <v/>
      </c>
      <c r="S912" s="20" t="str">
        <f t="shared" si="111"/>
        <v/>
      </c>
    </row>
    <row r="913" spans="1:19" x14ac:dyDescent="0.2">
      <c r="A913" s="10" t="str">
        <f t="shared" si="104"/>
        <v/>
      </c>
      <c r="B913" s="11" t="str">
        <f t="shared" si="105"/>
        <v/>
      </c>
      <c r="C913" s="15" t="str">
        <f t="shared" si="106"/>
        <v/>
      </c>
      <c r="D913" s="12" t="str">
        <f>IF(A913="","",IF(variable,IF(OR(A913=1,A913&lt;$I$18*periods_per_year),start_rate,MIN($I$19,IF(MOD(A913-1,$I$21)=0,MAX($I$20,D912+$I$22),D912))),start_rate))</f>
        <v/>
      </c>
      <c r="E913" s="13" t="str">
        <f t="shared" si="107"/>
        <v/>
      </c>
      <c r="F913" s="13" t="str">
        <f>IF(A913="","",IF(A913=nper,J912+E913,MIN(J912+E913,IF(D913=D912,F912,IF($E$8="Acc Bi-Weekly",ROUND((-PMT(((1+D913/CP)^(CP/12))-1,(nper-A913+1)*12/26,J912))/2,2),IF($E$8="Acc Weekly",ROUND((-PMT(((1+D913/CP)^(CP/12))-1,(nper-A913+1)*12/52,J912))/4,2),ROUND(-PMT(((1+D913/CP)^(CP/periods_per_year))-1,nper-A913+1,J912),2)))))))</f>
        <v/>
      </c>
      <c r="G913" s="13" t="str">
        <f>IF(OR(A913="",A913&lt;$X$2),"",IF(J912&lt;=F913,0,IF(IF(AND(A913&gt;=$X$2,MOD(A913-$X$2,int)=0),$X$3,0)+F913&gt;=J912+E913,J912+E913-F913,IF(AND(A913&gt;=$X$2,MOD(A913-$X$2,int)=0),$X$3,0)+IF(IF(AND(A913&gt;=$X$2,MOD(A913-$X$2,int)=0),$X$3,0)+IF(MOD(A913-$X$6,periods_per_year)=0,$X$5,0)+F913&lt;J912+E913,IF(MOD(A913-$X$6,periods_per_year)=0,$X$5,0),J912+E913-IF(AND(A913&gt;=$X$2,MOD(A913-$X$2,int)=0),$X$3,0)-F913))))</f>
        <v/>
      </c>
      <c r="H913" s="14"/>
      <c r="I913" s="13" t="str">
        <f t="shared" si="108"/>
        <v/>
      </c>
      <c r="J913" s="13" t="str">
        <f t="shared" si="109"/>
        <v/>
      </c>
      <c r="M913" s="17" t="str">
        <f>IF(S912="","",IF(OR(M912&gt;=nper,ROUND(S912,2)&lt;=0),"",M912+1))</f>
        <v/>
      </c>
      <c r="N913" s="18" t="str">
        <f>IF(M913="","",IF(OR(periods_per_year=26,periods_per_year=52),IF(periods_per_year=26,IF(M913=1,fpdate,N912+14),IF(periods_per_year=52,IF(M913=1,fpdate,N912+7),"n/a")),IF(periods_per_year=24,DATE(YEAR(fpdate),MONTH(fpdate)+(M913-1)/2+IF(AND(DAY(fpdate)&gt;=15,MOD(M913,2)=0),1,0),IF(MOD(M913,2)=0,IF(DAY(fpdate)&gt;=15,DAY(fpdate)-14,DAY(fpdate)+14),DAY(fpdate))),IF(DAY(DATE(YEAR(fpdate),MONTH(fpdate)+M913-1,DAY(fpdate)))&lt;&gt;DAY(fpdate),DATE(YEAR(fpdate),MONTH(fpdate)+M913,0),DATE(YEAR(fpdate),MONTH(fpdate)+M913-1,DAY(fpdate))))))</f>
        <v/>
      </c>
      <c r="O913" s="19" t="str">
        <f>IF(M913="","",IF(variable,IF(M913&lt;MortgageCalculator!$I$18*periods_per_year,start_rate,IF(MortgageCalculator!$I$22&gt;=0,MIN(MortgageCalculator!$I$19,start_rate+MortgageCalculator!$I$22*ROUNDUP((M913-MortgageCalculator!$I$18*periods_per_year)/MortgageCalculator!$I$21,0)),MAX(MortgageCalculator!$I$20,start_rate+MortgageCalculator!$I$22*ROUNDUP((M913-MortgageCalculator!$I$18*periods_per_year)/MortgageCalculator!$I$21,0)))),start_rate))</f>
        <v/>
      </c>
      <c r="P913" s="20" t="str">
        <f>IF(M913="","",ROUND((((1+O913/CP)^(CP/periods_per_year))-1)*S912,2))</f>
        <v/>
      </c>
      <c r="Q913" s="20" t="str">
        <f>IF(M913="","",IF(M913=nper,S912+P913,MIN(S912+P913,IF(O913=O912,Q912,ROUND(-PMT(((1+O913/CP)^(CP/periods_per_year))-1,nper-M913+1,S912),2)))))</f>
        <v/>
      </c>
      <c r="R913" s="20" t="str">
        <f t="shared" si="110"/>
        <v/>
      </c>
      <c r="S913" s="20" t="str">
        <f t="shared" si="111"/>
        <v/>
      </c>
    </row>
    <row r="914" spans="1:19" x14ac:dyDescent="0.2">
      <c r="A914" s="10" t="str">
        <f t="shared" si="104"/>
        <v/>
      </c>
      <c r="B914" s="11" t="str">
        <f t="shared" si="105"/>
        <v/>
      </c>
      <c r="C914" s="15" t="str">
        <f t="shared" si="106"/>
        <v/>
      </c>
      <c r="D914" s="12" t="str">
        <f>IF(A914="","",IF(variable,IF(OR(A914=1,A914&lt;$I$18*periods_per_year),start_rate,MIN($I$19,IF(MOD(A914-1,$I$21)=0,MAX($I$20,D913+$I$22),D913))),start_rate))</f>
        <v/>
      </c>
      <c r="E914" s="13" t="str">
        <f t="shared" si="107"/>
        <v/>
      </c>
      <c r="F914" s="13" t="str">
        <f>IF(A914="","",IF(A914=nper,J913+E914,MIN(J913+E914,IF(D914=D913,F913,IF($E$8="Acc Bi-Weekly",ROUND((-PMT(((1+D914/CP)^(CP/12))-1,(nper-A914+1)*12/26,J913))/2,2),IF($E$8="Acc Weekly",ROUND((-PMT(((1+D914/CP)^(CP/12))-1,(nper-A914+1)*12/52,J913))/4,2),ROUND(-PMT(((1+D914/CP)^(CP/periods_per_year))-1,nper-A914+1,J913),2)))))))</f>
        <v/>
      </c>
      <c r="G914" s="13" t="str">
        <f>IF(OR(A914="",A914&lt;$X$2),"",IF(J913&lt;=F914,0,IF(IF(AND(A914&gt;=$X$2,MOD(A914-$X$2,int)=0),$X$3,0)+F914&gt;=J913+E914,J913+E914-F914,IF(AND(A914&gt;=$X$2,MOD(A914-$X$2,int)=0),$X$3,0)+IF(IF(AND(A914&gt;=$X$2,MOD(A914-$X$2,int)=0),$X$3,0)+IF(MOD(A914-$X$6,periods_per_year)=0,$X$5,0)+F914&lt;J913+E914,IF(MOD(A914-$X$6,periods_per_year)=0,$X$5,0),J913+E914-IF(AND(A914&gt;=$X$2,MOD(A914-$X$2,int)=0),$X$3,0)-F914))))</f>
        <v/>
      </c>
      <c r="H914" s="14"/>
      <c r="I914" s="13" t="str">
        <f t="shared" si="108"/>
        <v/>
      </c>
      <c r="J914" s="13" t="str">
        <f t="shared" si="109"/>
        <v/>
      </c>
      <c r="M914" s="17" t="str">
        <f>IF(S913="","",IF(OR(M913&gt;=nper,ROUND(S913,2)&lt;=0),"",M913+1))</f>
        <v/>
      </c>
      <c r="N914" s="18" t="str">
        <f>IF(M914="","",IF(OR(periods_per_year=26,periods_per_year=52),IF(periods_per_year=26,IF(M914=1,fpdate,N913+14),IF(periods_per_year=52,IF(M914=1,fpdate,N913+7),"n/a")),IF(periods_per_year=24,DATE(YEAR(fpdate),MONTH(fpdate)+(M914-1)/2+IF(AND(DAY(fpdate)&gt;=15,MOD(M914,2)=0),1,0),IF(MOD(M914,2)=0,IF(DAY(fpdate)&gt;=15,DAY(fpdate)-14,DAY(fpdate)+14),DAY(fpdate))),IF(DAY(DATE(YEAR(fpdate),MONTH(fpdate)+M914-1,DAY(fpdate)))&lt;&gt;DAY(fpdate),DATE(YEAR(fpdate),MONTH(fpdate)+M914,0),DATE(YEAR(fpdate),MONTH(fpdate)+M914-1,DAY(fpdate))))))</f>
        <v/>
      </c>
      <c r="O914" s="19" t="str">
        <f>IF(M914="","",IF(variable,IF(M914&lt;MortgageCalculator!$I$18*periods_per_year,start_rate,IF(MortgageCalculator!$I$22&gt;=0,MIN(MortgageCalculator!$I$19,start_rate+MortgageCalculator!$I$22*ROUNDUP((M914-MortgageCalculator!$I$18*periods_per_year)/MortgageCalculator!$I$21,0)),MAX(MortgageCalculator!$I$20,start_rate+MortgageCalculator!$I$22*ROUNDUP((M914-MortgageCalculator!$I$18*periods_per_year)/MortgageCalculator!$I$21,0)))),start_rate))</f>
        <v/>
      </c>
      <c r="P914" s="20" t="str">
        <f>IF(M914="","",ROUND((((1+O914/CP)^(CP/periods_per_year))-1)*S913,2))</f>
        <v/>
      </c>
      <c r="Q914" s="20" t="str">
        <f>IF(M914="","",IF(M914=nper,S913+P914,MIN(S913+P914,IF(O914=O913,Q913,ROUND(-PMT(((1+O914/CP)^(CP/periods_per_year))-1,nper-M914+1,S913),2)))))</f>
        <v/>
      </c>
      <c r="R914" s="20" t="str">
        <f t="shared" si="110"/>
        <v/>
      </c>
      <c r="S914" s="20" t="str">
        <f t="shared" si="111"/>
        <v/>
      </c>
    </row>
    <row r="915" spans="1:19" x14ac:dyDescent="0.2">
      <c r="A915" s="10" t="str">
        <f t="shared" si="104"/>
        <v/>
      </c>
      <c r="B915" s="11" t="str">
        <f t="shared" si="105"/>
        <v/>
      </c>
      <c r="C915" s="15" t="str">
        <f t="shared" si="106"/>
        <v/>
      </c>
      <c r="D915" s="12" t="str">
        <f>IF(A915="","",IF(variable,IF(OR(A915=1,A915&lt;$I$18*periods_per_year),start_rate,MIN($I$19,IF(MOD(A915-1,$I$21)=0,MAX($I$20,D914+$I$22),D914))),start_rate))</f>
        <v/>
      </c>
      <c r="E915" s="13" t="str">
        <f t="shared" si="107"/>
        <v/>
      </c>
      <c r="F915" s="13" t="str">
        <f>IF(A915="","",IF(A915=nper,J914+E915,MIN(J914+E915,IF(D915=D914,F914,IF($E$8="Acc Bi-Weekly",ROUND((-PMT(((1+D915/CP)^(CP/12))-1,(nper-A915+1)*12/26,J914))/2,2),IF($E$8="Acc Weekly",ROUND((-PMT(((1+D915/CP)^(CP/12))-1,(nper-A915+1)*12/52,J914))/4,2),ROUND(-PMT(((1+D915/CP)^(CP/periods_per_year))-1,nper-A915+1,J914),2)))))))</f>
        <v/>
      </c>
      <c r="G915" s="13" t="str">
        <f>IF(OR(A915="",A915&lt;$X$2),"",IF(J914&lt;=F915,0,IF(IF(AND(A915&gt;=$X$2,MOD(A915-$X$2,int)=0),$X$3,0)+F915&gt;=J914+E915,J914+E915-F915,IF(AND(A915&gt;=$X$2,MOD(A915-$X$2,int)=0),$X$3,0)+IF(IF(AND(A915&gt;=$X$2,MOD(A915-$X$2,int)=0),$X$3,0)+IF(MOD(A915-$X$6,periods_per_year)=0,$X$5,0)+F915&lt;J914+E915,IF(MOD(A915-$X$6,periods_per_year)=0,$X$5,0),J914+E915-IF(AND(A915&gt;=$X$2,MOD(A915-$X$2,int)=0),$X$3,0)-F915))))</f>
        <v/>
      </c>
      <c r="H915" s="14"/>
      <c r="I915" s="13" t="str">
        <f t="shared" si="108"/>
        <v/>
      </c>
      <c r="J915" s="13" t="str">
        <f t="shared" si="109"/>
        <v/>
      </c>
      <c r="M915" s="17" t="str">
        <f>IF(S914="","",IF(OR(M914&gt;=nper,ROUND(S914,2)&lt;=0),"",M914+1))</f>
        <v/>
      </c>
      <c r="N915" s="18" t="str">
        <f>IF(M915="","",IF(OR(periods_per_year=26,periods_per_year=52),IF(periods_per_year=26,IF(M915=1,fpdate,N914+14),IF(periods_per_year=52,IF(M915=1,fpdate,N914+7),"n/a")),IF(periods_per_year=24,DATE(YEAR(fpdate),MONTH(fpdate)+(M915-1)/2+IF(AND(DAY(fpdate)&gt;=15,MOD(M915,2)=0),1,0),IF(MOD(M915,2)=0,IF(DAY(fpdate)&gt;=15,DAY(fpdate)-14,DAY(fpdate)+14),DAY(fpdate))),IF(DAY(DATE(YEAR(fpdate),MONTH(fpdate)+M915-1,DAY(fpdate)))&lt;&gt;DAY(fpdate),DATE(YEAR(fpdate),MONTH(fpdate)+M915,0),DATE(YEAR(fpdate),MONTH(fpdate)+M915-1,DAY(fpdate))))))</f>
        <v/>
      </c>
      <c r="O915" s="19" t="str">
        <f>IF(M915="","",IF(variable,IF(M915&lt;MortgageCalculator!$I$18*periods_per_year,start_rate,IF(MortgageCalculator!$I$22&gt;=0,MIN(MortgageCalculator!$I$19,start_rate+MortgageCalculator!$I$22*ROUNDUP((M915-MortgageCalculator!$I$18*periods_per_year)/MortgageCalculator!$I$21,0)),MAX(MortgageCalculator!$I$20,start_rate+MortgageCalculator!$I$22*ROUNDUP((M915-MortgageCalculator!$I$18*periods_per_year)/MortgageCalculator!$I$21,0)))),start_rate))</f>
        <v/>
      </c>
      <c r="P915" s="20" t="str">
        <f>IF(M915="","",ROUND((((1+O915/CP)^(CP/periods_per_year))-1)*S914,2))</f>
        <v/>
      </c>
      <c r="Q915" s="20" t="str">
        <f>IF(M915="","",IF(M915=nper,S914+P915,MIN(S914+P915,IF(O915=O914,Q914,ROUND(-PMT(((1+O915/CP)^(CP/periods_per_year))-1,nper-M915+1,S914),2)))))</f>
        <v/>
      </c>
      <c r="R915" s="20" t="str">
        <f t="shared" si="110"/>
        <v/>
      </c>
      <c r="S915" s="20" t="str">
        <f t="shared" si="111"/>
        <v/>
      </c>
    </row>
    <row r="916" spans="1:19" x14ac:dyDescent="0.2">
      <c r="A916" s="10" t="str">
        <f t="shared" si="104"/>
        <v/>
      </c>
      <c r="B916" s="11" t="str">
        <f t="shared" si="105"/>
        <v/>
      </c>
      <c r="C916" s="15" t="str">
        <f t="shared" si="106"/>
        <v/>
      </c>
      <c r="D916" s="12" t="str">
        <f>IF(A916="","",IF(variable,IF(OR(A916=1,A916&lt;$I$18*periods_per_year),start_rate,MIN($I$19,IF(MOD(A916-1,$I$21)=0,MAX($I$20,D915+$I$22),D915))),start_rate))</f>
        <v/>
      </c>
      <c r="E916" s="13" t="str">
        <f t="shared" si="107"/>
        <v/>
      </c>
      <c r="F916" s="13" t="str">
        <f>IF(A916="","",IF(A916=nper,J915+E916,MIN(J915+E916,IF(D916=D915,F915,IF($E$8="Acc Bi-Weekly",ROUND((-PMT(((1+D916/CP)^(CP/12))-1,(nper-A916+1)*12/26,J915))/2,2),IF($E$8="Acc Weekly",ROUND((-PMT(((1+D916/CP)^(CP/12))-1,(nper-A916+1)*12/52,J915))/4,2),ROUND(-PMT(((1+D916/CP)^(CP/periods_per_year))-1,nper-A916+1,J915),2)))))))</f>
        <v/>
      </c>
      <c r="G916" s="13" t="str">
        <f>IF(OR(A916="",A916&lt;$X$2),"",IF(J915&lt;=F916,0,IF(IF(AND(A916&gt;=$X$2,MOD(A916-$X$2,int)=0),$X$3,0)+F916&gt;=J915+E916,J915+E916-F916,IF(AND(A916&gt;=$X$2,MOD(A916-$X$2,int)=0),$X$3,0)+IF(IF(AND(A916&gt;=$X$2,MOD(A916-$X$2,int)=0),$X$3,0)+IF(MOD(A916-$X$6,periods_per_year)=0,$X$5,0)+F916&lt;J915+E916,IF(MOD(A916-$X$6,periods_per_year)=0,$X$5,0),J915+E916-IF(AND(A916&gt;=$X$2,MOD(A916-$X$2,int)=0),$X$3,0)-F916))))</f>
        <v/>
      </c>
      <c r="H916" s="14"/>
      <c r="I916" s="13" t="str">
        <f t="shared" si="108"/>
        <v/>
      </c>
      <c r="J916" s="13" t="str">
        <f t="shared" si="109"/>
        <v/>
      </c>
      <c r="M916" s="17" t="str">
        <f>IF(S915="","",IF(OR(M915&gt;=nper,ROUND(S915,2)&lt;=0),"",M915+1))</f>
        <v/>
      </c>
      <c r="N916" s="18" t="str">
        <f>IF(M916="","",IF(OR(periods_per_year=26,periods_per_year=52),IF(periods_per_year=26,IF(M916=1,fpdate,N915+14),IF(periods_per_year=52,IF(M916=1,fpdate,N915+7),"n/a")),IF(periods_per_year=24,DATE(YEAR(fpdate),MONTH(fpdate)+(M916-1)/2+IF(AND(DAY(fpdate)&gt;=15,MOD(M916,2)=0),1,0),IF(MOD(M916,2)=0,IF(DAY(fpdate)&gt;=15,DAY(fpdate)-14,DAY(fpdate)+14),DAY(fpdate))),IF(DAY(DATE(YEAR(fpdate),MONTH(fpdate)+M916-1,DAY(fpdate)))&lt;&gt;DAY(fpdate),DATE(YEAR(fpdate),MONTH(fpdate)+M916,0),DATE(YEAR(fpdate),MONTH(fpdate)+M916-1,DAY(fpdate))))))</f>
        <v/>
      </c>
      <c r="O916" s="19" t="str">
        <f>IF(M916="","",IF(variable,IF(M916&lt;MortgageCalculator!$I$18*periods_per_year,start_rate,IF(MortgageCalculator!$I$22&gt;=0,MIN(MortgageCalculator!$I$19,start_rate+MortgageCalculator!$I$22*ROUNDUP((M916-MortgageCalculator!$I$18*periods_per_year)/MortgageCalculator!$I$21,0)),MAX(MortgageCalculator!$I$20,start_rate+MortgageCalculator!$I$22*ROUNDUP((M916-MortgageCalculator!$I$18*periods_per_year)/MortgageCalculator!$I$21,0)))),start_rate))</f>
        <v/>
      </c>
      <c r="P916" s="20" t="str">
        <f>IF(M916="","",ROUND((((1+O916/CP)^(CP/periods_per_year))-1)*S915,2))</f>
        <v/>
      </c>
      <c r="Q916" s="20" t="str">
        <f>IF(M916="","",IF(M916=nper,S915+P916,MIN(S915+P916,IF(O916=O915,Q915,ROUND(-PMT(((1+O916/CP)^(CP/periods_per_year))-1,nper-M916+1,S915),2)))))</f>
        <v/>
      </c>
      <c r="R916" s="20" t="str">
        <f t="shared" si="110"/>
        <v/>
      </c>
      <c r="S916" s="20" t="str">
        <f t="shared" si="111"/>
        <v/>
      </c>
    </row>
    <row r="917" spans="1:19" x14ac:dyDescent="0.2">
      <c r="A917" s="10" t="str">
        <f t="shared" si="104"/>
        <v/>
      </c>
      <c r="B917" s="11" t="str">
        <f t="shared" si="105"/>
        <v/>
      </c>
      <c r="C917" s="15" t="str">
        <f t="shared" si="106"/>
        <v/>
      </c>
      <c r="D917" s="12" t="str">
        <f>IF(A917="","",IF(variable,IF(OR(A917=1,A917&lt;$I$18*periods_per_year),start_rate,MIN($I$19,IF(MOD(A917-1,$I$21)=0,MAX($I$20,D916+$I$22),D916))),start_rate))</f>
        <v/>
      </c>
      <c r="E917" s="13" t="str">
        <f t="shared" si="107"/>
        <v/>
      </c>
      <c r="F917" s="13" t="str">
        <f>IF(A917="","",IF(A917=nper,J916+E917,MIN(J916+E917,IF(D917=D916,F916,IF($E$8="Acc Bi-Weekly",ROUND((-PMT(((1+D917/CP)^(CP/12))-1,(nper-A917+1)*12/26,J916))/2,2),IF($E$8="Acc Weekly",ROUND((-PMT(((1+D917/CP)^(CP/12))-1,(nper-A917+1)*12/52,J916))/4,2),ROUND(-PMT(((1+D917/CP)^(CP/periods_per_year))-1,nper-A917+1,J916),2)))))))</f>
        <v/>
      </c>
      <c r="G917" s="13" t="str">
        <f>IF(OR(A917="",A917&lt;$X$2),"",IF(J916&lt;=F917,0,IF(IF(AND(A917&gt;=$X$2,MOD(A917-$X$2,int)=0),$X$3,0)+F917&gt;=J916+E917,J916+E917-F917,IF(AND(A917&gt;=$X$2,MOD(A917-$X$2,int)=0),$X$3,0)+IF(IF(AND(A917&gt;=$X$2,MOD(A917-$X$2,int)=0),$X$3,0)+IF(MOD(A917-$X$6,periods_per_year)=0,$X$5,0)+F917&lt;J916+E917,IF(MOD(A917-$X$6,periods_per_year)=0,$X$5,0),J916+E917-IF(AND(A917&gt;=$X$2,MOD(A917-$X$2,int)=0),$X$3,0)-F917))))</f>
        <v/>
      </c>
      <c r="H917" s="14"/>
      <c r="I917" s="13" t="str">
        <f t="shared" si="108"/>
        <v/>
      </c>
      <c r="J917" s="13" t="str">
        <f t="shared" si="109"/>
        <v/>
      </c>
      <c r="M917" s="17" t="str">
        <f>IF(S916="","",IF(OR(M916&gt;=nper,ROUND(S916,2)&lt;=0),"",M916+1))</f>
        <v/>
      </c>
      <c r="N917" s="18" t="str">
        <f>IF(M917="","",IF(OR(periods_per_year=26,periods_per_year=52),IF(periods_per_year=26,IF(M917=1,fpdate,N916+14),IF(periods_per_year=52,IF(M917=1,fpdate,N916+7),"n/a")),IF(periods_per_year=24,DATE(YEAR(fpdate),MONTH(fpdate)+(M917-1)/2+IF(AND(DAY(fpdate)&gt;=15,MOD(M917,2)=0),1,0),IF(MOD(M917,2)=0,IF(DAY(fpdate)&gt;=15,DAY(fpdate)-14,DAY(fpdate)+14),DAY(fpdate))),IF(DAY(DATE(YEAR(fpdate),MONTH(fpdate)+M917-1,DAY(fpdate)))&lt;&gt;DAY(fpdate),DATE(YEAR(fpdate),MONTH(fpdate)+M917,0),DATE(YEAR(fpdate),MONTH(fpdate)+M917-1,DAY(fpdate))))))</f>
        <v/>
      </c>
      <c r="O917" s="19" t="str">
        <f>IF(M917="","",IF(variable,IF(M917&lt;MortgageCalculator!$I$18*periods_per_year,start_rate,IF(MortgageCalculator!$I$22&gt;=0,MIN(MortgageCalculator!$I$19,start_rate+MortgageCalculator!$I$22*ROUNDUP((M917-MortgageCalculator!$I$18*periods_per_year)/MortgageCalculator!$I$21,0)),MAX(MortgageCalculator!$I$20,start_rate+MortgageCalculator!$I$22*ROUNDUP((M917-MortgageCalculator!$I$18*periods_per_year)/MortgageCalculator!$I$21,0)))),start_rate))</f>
        <v/>
      </c>
      <c r="P917" s="20" t="str">
        <f>IF(M917="","",ROUND((((1+O917/CP)^(CP/periods_per_year))-1)*S916,2))</f>
        <v/>
      </c>
      <c r="Q917" s="20" t="str">
        <f>IF(M917="","",IF(M917=nper,S916+P917,MIN(S916+P917,IF(O917=O916,Q916,ROUND(-PMT(((1+O917/CP)^(CP/periods_per_year))-1,nper-M917+1,S916),2)))))</f>
        <v/>
      </c>
      <c r="R917" s="20" t="str">
        <f t="shared" si="110"/>
        <v/>
      </c>
      <c r="S917" s="20" t="str">
        <f t="shared" si="111"/>
        <v/>
      </c>
    </row>
    <row r="918" spans="1:19" x14ac:dyDescent="0.2">
      <c r="A918" s="10" t="str">
        <f t="shared" si="104"/>
        <v/>
      </c>
      <c r="B918" s="11" t="str">
        <f t="shared" si="105"/>
        <v/>
      </c>
      <c r="C918" s="15" t="str">
        <f t="shared" si="106"/>
        <v/>
      </c>
      <c r="D918" s="12" t="str">
        <f>IF(A918="","",IF(variable,IF(OR(A918=1,A918&lt;$I$18*periods_per_year),start_rate,MIN($I$19,IF(MOD(A918-1,$I$21)=0,MAX($I$20,D917+$I$22),D917))),start_rate))</f>
        <v/>
      </c>
      <c r="E918" s="13" t="str">
        <f t="shared" si="107"/>
        <v/>
      </c>
      <c r="F918" s="13" t="str">
        <f>IF(A918="","",IF(A918=nper,J917+E918,MIN(J917+E918,IF(D918=D917,F917,IF($E$8="Acc Bi-Weekly",ROUND((-PMT(((1+D918/CP)^(CP/12))-1,(nper-A918+1)*12/26,J917))/2,2),IF($E$8="Acc Weekly",ROUND((-PMT(((1+D918/CP)^(CP/12))-1,(nper-A918+1)*12/52,J917))/4,2),ROUND(-PMT(((1+D918/CP)^(CP/periods_per_year))-1,nper-A918+1,J917),2)))))))</f>
        <v/>
      </c>
      <c r="G918" s="13" t="str">
        <f>IF(OR(A918="",A918&lt;$X$2),"",IF(J917&lt;=F918,0,IF(IF(AND(A918&gt;=$X$2,MOD(A918-$X$2,int)=0),$X$3,0)+F918&gt;=J917+E918,J917+E918-F918,IF(AND(A918&gt;=$X$2,MOD(A918-$X$2,int)=0),$X$3,0)+IF(IF(AND(A918&gt;=$X$2,MOD(A918-$X$2,int)=0),$X$3,0)+IF(MOD(A918-$X$6,periods_per_year)=0,$X$5,0)+F918&lt;J917+E918,IF(MOD(A918-$X$6,periods_per_year)=0,$X$5,0),J917+E918-IF(AND(A918&gt;=$X$2,MOD(A918-$X$2,int)=0),$X$3,0)-F918))))</f>
        <v/>
      </c>
      <c r="H918" s="14"/>
      <c r="I918" s="13" t="str">
        <f t="shared" si="108"/>
        <v/>
      </c>
      <c r="J918" s="13" t="str">
        <f t="shared" si="109"/>
        <v/>
      </c>
      <c r="M918" s="17" t="str">
        <f>IF(S917="","",IF(OR(M917&gt;=nper,ROUND(S917,2)&lt;=0),"",M917+1))</f>
        <v/>
      </c>
      <c r="N918" s="18" t="str">
        <f>IF(M918="","",IF(OR(periods_per_year=26,periods_per_year=52),IF(periods_per_year=26,IF(M918=1,fpdate,N917+14),IF(periods_per_year=52,IF(M918=1,fpdate,N917+7),"n/a")),IF(periods_per_year=24,DATE(YEAR(fpdate),MONTH(fpdate)+(M918-1)/2+IF(AND(DAY(fpdate)&gt;=15,MOD(M918,2)=0),1,0),IF(MOD(M918,2)=0,IF(DAY(fpdate)&gt;=15,DAY(fpdate)-14,DAY(fpdate)+14),DAY(fpdate))),IF(DAY(DATE(YEAR(fpdate),MONTH(fpdate)+M918-1,DAY(fpdate)))&lt;&gt;DAY(fpdate),DATE(YEAR(fpdate),MONTH(fpdate)+M918,0),DATE(YEAR(fpdate),MONTH(fpdate)+M918-1,DAY(fpdate))))))</f>
        <v/>
      </c>
      <c r="O918" s="19" t="str">
        <f>IF(M918="","",IF(variable,IF(M918&lt;MortgageCalculator!$I$18*periods_per_year,start_rate,IF(MortgageCalculator!$I$22&gt;=0,MIN(MortgageCalculator!$I$19,start_rate+MortgageCalculator!$I$22*ROUNDUP((M918-MortgageCalculator!$I$18*periods_per_year)/MortgageCalculator!$I$21,0)),MAX(MortgageCalculator!$I$20,start_rate+MortgageCalculator!$I$22*ROUNDUP((M918-MortgageCalculator!$I$18*periods_per_year)/MortgageCalculator!$I$21,0)))),start_rate))</f>
        <v/>
      </c>
      <c r="P918" s="20" t="str">
        <f>IF(M918="","",ROUND((((1+O918/CP)^(CP/periods_per_year))-1)*S917,2))</f>
        <v/>
      </c>
      <c r="Q918" s="20" t="str">
        <f>IF(M918="","",IF(M918=nper,S917+P918,MIN(S917+P918,IF(O918=O917,Q917,ROUND(-PMT(((1+O918/CP)^(CP/periods_per_year))-1,nper-M918+1,S917),2)))))</f>
        <v/>
      </c>
      <c r="R918" s="20" t="str">
        <f t="shared" si="110"/>
        <v/>
      </c>
      <c r="S918" s="20" t="str">
        <f t="shared" si="111"/>
        <v/>
      </c>
    </row>
    <row r="919" spans="1:19" x14ac:dyDescent="0.2">
      <c r="A919" s="10" t="str">
        <f t="shared" si="104"/>
        <v/>
      </c>
      <c r="B919" s="11" t="str">
        <f t="shared" si="105"/>
        <v/>
      </c>
      <c r="C919" s="15" t="str">
        <f t="shared" si="106"/>
        <v/>
      </c>
      <c r="D919" s="12" t="str">
        <f>IF(A919="","",IF(variable,IF(OR(A919=1,A919&lt;$I$18*periods_per_year),start_rate,MIN($I$19,IF(MOD(A919-1,$I$21)=0,MAX($I$20,D918+$I$22),D918))),start_rate))</f>
        <v/>
      </c>
      <c r="E919" s="13" t="str">
        <f t="shared" si="107"/>
        <v/>
      </c>
      <c r="F919" s="13" t="str">
        <f>IF(A919="","",IF(A919=nper,J918+E919,MIN(J918+E919,IF(D919=D918,F918,IF($E$8="Acc Bi-Weekly",ROUND((-PMT(((1+D919/CP)^(CP/12))-1,(nper-A919+1)*12/26,J918))/2,2),IF($E$8="Acc Weekly",ROUND((-PMT(((1+D919/CP)^(CP/12))-1,(nper-A919+1)*12/52,J918))/4,2),ROUND(-PMT(((1+D919/CP)^(CP/periods_per_year))-1,nper-A919+1,J918),2)))))))</f>
        <v/>
      </c>
      <c r="G919" s="13" t="str">
        <f>IF(OR(A919="",A919&lt;$X$2),"",IF(J918&lt;=F919,0,IF(IF(AND(A919&gt;=$X$2,MOD(A919-$X$2,int)=0),$X$3,0)+F919&gt;=J918+E919,J918+E919-F919,IF(AND(A919&gt;=$X$2,MOD(A919-$X$2,int)=0),$X$3,0)+IF(IF(AND(A919&gt;=$X$2,MOD(A919-$X$2,int)=0),$X$3,0)+IF(MOD(A919-$X$6,periods_per_year)=0,$X$5,0)+F919&lt;J918+E919,IF(MOD(A919-$X$6,periods_per_year)=0,$X$5,0),J918+E919-IF(AND(A919&gt;=$X$2,MOD(A919-$X$2,int)=0),$X$3,0)-F919))))</f>
        <v/>
      </c>
      <c r="H919" s="14"/>
      <c r="I919" s="13" t="str">
        <f t="shared" si="108"/>
        <v/>
      </c>
      <c r="J919" s="13" t="str">
        <f t="shared" si="109"/>
        <v/>
      </c>
      <c r="M919" s="17" t="str">
        <f>IF(S918="","",IF(OR(M918&gt;=nper,ROUND(S918,2)&lt;=0),"",M918+1))</f>
        <v/>
      </c>
      <c r="N919" s="18" t="str">
        <f>IF(M919="","",IF(OR(periods_per_year=26,periods_per_year=52),IF(periods_per_year=26,IF(M919=1,fpdate,N918+14),IF(periods_per_year=52,IF(M919=1,fpdate,N918+7),"n/a")),IF(periods_per_year=24,DATE(YEAR(fpdate),MONTH(fpdate)+(M919-1)/2+IF(AND(DAY(fpdate)&gt;=15,MOD(M919,2)=0),1,0),IF(MOD(M919,2)=0,IF(DAY(fpdate)&gt;=15,DAY(fpdate)-14,DAY(fpdate)+14),DAY(fpdate))),IF(DAY(DATE(YEAR(fpdate),MONTH(fpdate)+M919-1,DAY(fpdate)))&lt;&gt;DAY(fpdate),DATE(YEAR(fpdate),MONTH(fpdate)+M919,0),DATE(YEAR(fpdate),MONTH(fpdate)+M919-1,DAY(fpdate))))))</f>
        <v/>
      </c>
      <c r="O919" s="19" t="str">
        <f>IF(M919="","",IF(variable,IF(M919&lt;MortgageCalculator!$I$18*periods_per_year,start_rate,IF(MortgageCalculator!$I$22&gt;=0,MIN(MortgageCalculator!$I$19,start_rate+MortgageCalculator!$I$22*ROUNDUP((M919-MortgageCalculator!$I$18*periods_per_year)/MortgageCalculator!$I$21,0)),MAX(MortgageCalculator!$I$20,start_rate+MortgageCalculator!$I$22*ROUNDUP((M919-MortgageCalculator!$I$18*periods_per_year)/MortgageCalculator!$I$21,0)))),start_rate))</f>
        <v/>
      </c>
      <c r="P919" s="20" t="str">
        <f>IF(M919="","",ROUND((((1+O919/CP)^(CP/periods_per_year))-1)*S918,2))</f>
        <v/>
      </c>
      <c r="Q919" s="20" t="str">
        <f>IF(M919="","",IF(M919=nper,S918+P919,MIN(S918+P919,IF(O919=O918,Q918,ROUND(-PMT(((1+O919/CP)^(CP/periods_per_year))-1,nper-M919+1,S918),2)))))</f>
        <v/>
      </c>
      <c r="R919" s="20" t="str">
        <f t="shared" si="110"/>
        <v/>
      </c>
      <c r="S919" s="20" t="str">
        <f t="shared" si="111"/>
        <v/>
      </c>
    </row>
    <row r="920" spans="1:19" x14ac:dyDescent="0.2">
      <c r="A920" s="10" t="str">
        <f t="shared" si="104"/>
        <v/>
      </c>
      <c r="B920" s="11" t="str">
        <f t="shared" si="105"/>
        <v/>
      </c>
      <c r="C920" s="15" t="str">
        <f t="shared" si="106"/>
        <v/>
      </c>
      <c r="D920" s="12" t="str">
        <f>IF(A920="","",IF(variable,IF(OR(A920=1,A920&lt;$I$18*periods_per_year),start_rate,MIN($I$19,IF(MOD(A920-1,$I$21)=0,MAX($I$20,D919+$I$22),D919))),start_rate))</f>
        <v/>
      </c>
      <c r="E920" s="13" t="str">
        <f t="shared" si="107"/>
        <v/>
      </c>
      <c r="F920" s="13" t="str">
        <f>IF(A920="","",IF(A920=nper,J919+E920,MIN(J919+E920,IF(D920=D919,F919,IF($E$8="Acc Bi-Weekly",ROUND((-PMT(((1+D920/CP)^(CP/12))-1,(nper-A920+1)*12/26,J919))/2,2),IF($E$8="Acc Weekly",ROUND((-PMT(((1+D920/CP)^(CP/12))-1,(nper-A920+1)*12/52,J919))/4,2),ROUND(-PMT(((1+D920/CP)^(CP/periods_per_year))-1,nper-A920+1,J919),2)))))))</f>
        <v/>
      </c>
      <c r="G920" s="13" t="str">
        <f>IF(OR(A920="",A920&lt;$X$2),"",IF(J919&lt;=F920,0,IF(IF(AND(A920&gt;=$X$2,MOD(A920-$X$2,int)=0),$X$3,0)+F920&gt;=J919+E920,J919+E920-F920,IF(AND(A920&gt;=$X$2,MOD(A920-$X$2,int)=0),$X$3,0)+IF(IF(AND(A920&gt;=$X$2,MOD(A920-$X$2,int)=0),$X$3,0)+IF(MOD(A920-$X$6,periods_per_year)=0,$X$5,0)+F920&lt;J919+E920,IF(MOD(A920-$X$6,periods_per_year)=0,$X$5,0),J919+E920-IF(AND(A920&gt;=$X$2,MOD(A920-$X$2,int)=0),$X$3,0)-F920))))</f>
        <v/>
      </c>
      <c r="H920" s="14"/>
      <c r="I920" s="13" t="str">
        <f t="shared" si="108"/>
        <v/>
      </c>
      <c r="J920" s="13" t="str">
        <f t="shared" si="109"/>
        <v/>
      </c>
      <c r="M920" s="17" t="str">
        <f>IF(S919="","",IF(OR(M919&gt;=nper,ROUND(S919,2)&lt;=0),"",M919+1))</f>
        <v/>
      </c>
      <c r="N920" s="18" t="str">
        <f>IF(M920="","",IF(OR(periods_per_year=26,periods_per_year=52),IF(periods_per_year=26,IF(M920=1,fpdate,N919+14),IF(periods_per_year=52,IF(M920=1,fpdate,N919+7),"n/a")),IF(periods_per_year=24,DATE(YEAR(fpdate),MONTH(fpdate)+(M920-1)/2+IF(AND(DAY(fpdate)&gt;=15,MOD(M920,2)=0),1,0),IF(MOD(M920,2)=0,IF(DAY(fpdate)&gt;=15,DAY(fpdate)-14,DAY(fpdate)+14),DAY(fpdate))),IF(DAY(DATE(YEAR(fpdate),MONTH(fpdate)+M920-1,DAY(fpdate)))&lt;&gt;DAY(fpdate),DATE(YEAR(fpdate),MONTH(fpdate)+M920,0),DATE(YEAR(fpdate),MONTH(fpdate)+M920-1,DAY(fpdate))))))</f>
        <v/>
      </c>
      <c r="O920" s="19" t="str">
        <f>IF(M920="","",IF(variable,IF(M920&lt;MortgageCalculator!$I$18*periods_per_year,start_rate,IF(MortgageCalculator!$I$22&gt;=0,MIN(MortgageCalculator!$I$19,start_rate+MortgageCalculator!$I$22*ROUNDUP((M920-MortgageCalculator!$I$18*periods_per_year)/MortgageCalculator!$I$21,0)),MAX(MortgageCalculator!$I$20,start_rate+MortgageCalculator!$I$22*ROUNDUP((M920-MortgageCalculator!$I$18*periods_per_year)/MortgageCalculator!$I$21,0)))),start_rate))</f>
        <v/>
      </c>
      <c r="P920" s="20" t="str">
        <f>IF(M920="","",ROUND((((1+O920/CP)^(CP/periods_per_year))-1)*S919,2))</f>
        <v/>
      </c>
      <c r="Q920" s="20" t="str">
        <f>IF(M920="","",IF(M920=nper,S919+P920,MIN(S919+P920,IF(O920=O919,Q919,ROUND(-PMT(((1+O920/CP)^(CP/periods_per_year))-1,nper-M920+1,S919),2)))))</f>
        <v/>
      </c>
      <c r="R920" s="20" t="str">
        <f t="shared" si="110"/>
        <v/>
      </c>
      <c r="S920" s="20" t="str">
        <f t="shared" si="111"/>
        <v/>
      </c>
    </row>
    <row r="921" spans="1:19" x14ac:dyDescent="0.2">
      <c r="A921" s="10" t="str">
        <f t="shared" si="104"/>
        <v/>
      </c>
      <c r="B921" s="11" t="str">
        <f t="shared" si="105"/>
        <v/>
      </c>
      <c r="C921" s="15" t="str">
        <f t="shared" si="106"/>
        <v/>
      </c>
      <c r="D921" s="12" t="str">
        <f>IF(A921="","",IF(variable,IF(OR(A921=1,A921&lt;$I$18*periods_per_year),start_rate,MIN($I$19,IF(MOD(A921-1,$I$21)=0,MAX($I$20,D920+$I$22),D920))),start_rate))</f>
        <v/>
      </c>
      <c r="E921" s="13" t="str">
        <f t="shared" si="107"/>
        <v/>
      </c>
      <c r="F921" s="13" t="str">
        <f>IF(A921="","",IF(A921=nper,J920+E921,MIN(J920+E921,IF(D921=D920,F920,IF($E$8="Acc Bi-Weekly",ROUND((-PMT(((1+D921/CP)^(CP/12))-1,(nper-A921+1)*12/26,J920))/2,2),IF($E$8="Acc Weekly",ROUND((-PMT(((1+D921/CP)^(CP/12))-1,(nper-A921+1)*12/52,J920))/4,2),ROUND(-PMT(((1+D921/CP)^(CP/periods_per_year))-1,nper-A921+1,J920),2)))))))</f>
        <v/>
      </c>
      <c r="G921" s="13" t="str">
        <f>IF(OR(A921="",A921&lt;$X$2),"",IF(J920&lt;=F921,0,IF(IF(AND(A921&gt;=$X$2,MOD(A921-$X$2,int)=0),$X$3,0)+F921&gt;=J920+E921,J920+E921-F921,IF(AND(A921&gt;=$X$2,MOD(A921-$X$2,int)=0),$X$3,0)+IF(IF(AND(A921&gt;=$X$2,MOD(A921-$X$2,int)=0),$X$3,0)+IF(MOD(A921-$X$6,periods_per_year)=0,$X$5,0)+F921&lt;J920+E921,IF(MOD(A921-$X$6,periods_per_year)=0,$X$5,0),J920+E921-IF(AND(A921&gt;=$X$2,MOD(A921-$X$2,int)=0),$X$3,0)-F921))))</f>
        <v/>
      </c>
      <c r="H921" s="14"/>
      <c r="I921" s="13" t="str">
        <f t="shared" si="108"/>
        <v/>
      </c>
      <c r="J921" s="13" t="str">
        <f t="shared" si="109"/>
        <v/>
      </c>
      <c r="M921" s="17" t="str">
        <f>IF(S920="","",IF(OR(M920&gt;=nper,ROUND(S920,2)&lt;=0),"",M920+1))</f>
        <v/>
      </c>
      <c r="N921" s="18" t="str">
        <f>IF(M921="","",IF(OR(periods_per_year=26,periods_per_year=52),IF(periods_per_year=26,IF(M921=1,fpdate,N920+14),IF(periods_per_year=52,IF(M921=1,fpdate,N920+7),"n/a")),IF(periods_per_year=24,DATE(YEAR(fpdate),MONTH(fpdate)+(M921-1)/2+IF(AND(DAY(fpdate)&gt;=15,MOD(M921,2)=0),1,0),IF(MOD(M921,2)=0,IF(DAY(fpdate)&gt;=15,DAY(fpdate)-14,DAY(fpdate)+14),DAY(fpdate))),IF(DAY(DATE(YEAR(fpdate),MONTH(fpdate)+M921-1,DAY(fpdate)))&lt;&gt;DAY(fpdate),DATE(YEAR(fpdate),MONTH(fpdate)+M921,0),DATE(YEAR(fpdate),MONTH(fpdate)+M921-1,DAY(fpdate))))))</f>
        <v/>
      </c>
      <c r="O921" s="19" t="str">
        <f>IF(M921="","",IF(variable,IF(M921&lt;MortgageCalculator!$I$18*periods_per_year,start_rate,IF(MortgageCalculator!$I$22&gt;=0,MIN(MortgageCalculator!$I$19,start_rate+MortgageCalculator!$I$22*ROUNDUP((M921-MortgageCalculator!$I$18*periods_per_year)/MortgageCalculator!$I$21,0)),MAX(MortgageCalculator!$I$20,start_rate+MortgageCalculator!$I$22*ROUNDUP((M921-MortgageCalculator!$I$18*periods_per_year)/MortgageCalculator!$I$21,0)))),start_rate))</f>
        <v/>
      </c>
      <c r="P921" s="20" t="str">
        <f>IF(M921="","",ROUND((((1+O921/CP)^(CP/periods_per_year))-1)*S920,2))</f>
        <v/>
      </c>
      <c r="Q921" s="20" t="str">
        <f>IF(M921="","",IF(M921=nper,S920+P921,MIN(S920+P921,IF(O921=O920,Q920,ROUND(-PMT(((1+O921/CP)^(CP/periods_per_year))-1,nper-M921+1,S920),2)))))</f>
        <v/>
      </c>
      <c r="R921" s="20" t="str">
        <f t="shared" si="110"/>
        <v/>
      </c>
      <c r="S921" s="20" t="str">
        <f t="shared" si="111"/>
        <v/>
      </c>
    </row>
    <row r="922" spans="1:19" x14ac:dyDescent="0.2">
      <c r="A922" s="10" t="str">
        <f t="shared" si="104"/>
        <v/>
      </c>
      <c r="B922" s="11" t="str">
        <f t="shared" si="105"/>
        <v/>
      </c>
      <c r="C922" s="15" t="str">
        <f t="shared" si="106"/>
        <v/>
      </c>
      <c r="D922" s="12" t="str">
        <f>IF(A922="","",IF(variable,IF(OR(A922=1,A922&lt;$I$18*periods_per_year),start_rate,MIN($I$19,IF(MOD(A922-1,$I$21)=0,MAX($I$20,D921+$I$22),D921))),start_rate))</f>
        <v/>
      </c>
      <c r="E922" s="13" t="str">
        <f t="shared" si="107"/>
        <v/>
      </c>
      <c r="F922" s="13" t="str">
        <f>IF(A922="","",IF(A922=nper,J921+E922,MIN(J921+E922,IF(D922=D921,F921,IF($E$8="Acc Bi-Weekly",ROUND((-PMT(((1+D922/CP)^(CP/12))-1,(nper-A922+1)*12/26,J921))/2,2),IF($E$8="Acc Weekly",ROUND((-PMT(((1+D922/CP)^(CP/12))-1,(nper-A922+1)*12/52,J921))/4,2),ROUND(-PMT(((1+D922/CP)^(CP/periods_per_year))-1,nper-A922+1,J921),2)))))))</f>
        <v/>
      </c>
      <c r="G922" s="13" t="str">
        <f>IF(OR(A922="",A922&lt;$X$2),"",IF(J921&lt;=F922,0,IF(IF(AND(A922&gt;=$X$2,MOD(A922-$X$2,int)=0),$X$3,0)+F922&gt;=J921+E922,J921+E922-F922,IF(AND(A922&gt;=$X$2,MOD(A922-$X$2,int)=0),$X$3,0)+IF(IF(AND(A922&gt;=$X$2,MOD(A922-$X$2,int)=0),$X$3,0)+IF(MOD(A922-$X$6,periods_per_year)=0,$X$5,0)+F922&lt;J921+E922,IF(MOD(A922-$X$6,periods_per_year)=0,$X$5,0),J921+E922-IF(AND(A922&gt;=$X$2,MOD(A922-$X$2,int)=0),$X$3,0)-F922))))</f>
        <v/>
      </c>
      <c r="H922" s="14"/>
      <c r="I922" s="13" t="str">
        <f t="shared" si="108"/>
        <v/>
      </c>
      <c r="J922" s="13" t="str">
        <f t="shared" si="109"/>
        <v/>
      </c>
      <c r="M922" s="17" t="str">
        <f>IF(S921="","",IF(OR(M921&gt;=nper,ROUND(S921,2)&lt;=0),"",M921+1))</f>
        <v/>
      </c>
      <c r="N922" s="18" t="str">
        <f>IF(M922="","",IF(OR(periods_per_year=26,periods_per_year=52),IF(periods_per_year=26,IF(M922=1,fpdate,N921+14),IF(periods_per_year=52,IF(M922=1,fpdate,N921+7),"n/a")),IF(periods_per_year=24,DATE(YEAR(fpdate),MONTH(fpdate)+(M922-1)/2+IF(AND(DAY(fpdate)&gt;=15,MOD(M922,2)=0),1,0),IF(MOD(M922,2)=0,IF(DAY(fpdate)&gt;=15,DAY(fpdate)-14,DAY(fpdate)+14),DAY(fpdate))),IF(DAY(DATE(YEAR(fpdate),MONTH(fpdate)+M922-1,DAY(fpdate)))&lt;&gt;DAY(fpdate),DATE(YEAR(fpdate),MONTH(fpdate)+M922,0),DATE(YEAR(fpdate),MONTH(fpdate)+M922-1,DAY(fpdate))))))</f>
        <v/>
      </c>
      <c r="O922" s="19" t="str">
        <f>IF(M922="","",IF(variable,IF(M922&lt;MortgageCalculator!$I$18*periods_per_year,start_rate,IF(MortgageCalculator!$I$22&gt;=0,MIN(MortgageCalculator!$I$19,start_rate+MortgageCalculator!$I$22*ROUNDUP((M922-MortgageCalculator!$I$18*periods_per_year)/MortgageCalculator!$I$21,0)),MAX(MortgageCalculator!$I$20,start_rate+MortgageCalculator!$I$22*ROUNDUP((M922-MortgageCalculator!$I$18*periods_per_year)/MortgageCalculator!$I$21,0)))),start_rate))</f>
        <v/>
      </c>
      <c r="P922" s="20" t="str">
        <f>IF(M922="","",ROUND((((1+O922/CP)^(CP/periods_per_year))-1)*S921,2))</f>
        <v/>
      </c>
      <c r="Q922" s="20" t="str">
        <f>IF(M922="","",IF(M922=nper,S921+P922,MIN(S921+P922,IF(O922=O921,Q921,ROUND(-PMT(((1+O922/CP)^(CP/periods_per_year))-1,nper-M922+1,S921),2)))))</f>
        <v/>
      </c>
      <c r="R922" s="20" t="str">
        <f t="shared" si="110"/>
        <v/>
      </c>
      <c r="S922" s="20" t="str">
        <f t="shared" si="111"/>
        <v/>
      </c>
    </row>
    <row r="923" spans="1:19" x14ac:dyDescent="0.2">
      <c r="A923" s="10" t="str">
        <f t="shared" si="104"/>
        <v/>
      </c>
      <c r="B923" s="11" t="str">
        <f t="shared" si="105"/>
        <v/>
      </c>
      <c r="C923" s="15" t="str">
        <f t="shared" si="106"/>
        <v/>
      </c>
      <c r="D923" s="12" t="str">
        <f>IF(A923="","",IF(variable,IF(OR(A923=1,A923&lt;$I$18*periods_per_year),start_rate,MIN($I$19,IF(MOD(A923-1,$I$21)=0,MAX($I$20,D922+$I$22),D922))),start_rate))</f>
        <v/>
      </c>
      <c r="E923" s="13" t="str">
        <f t="shared" si="107"/>
        <v/>
      </c>
      <c r="F923" s="13" t="str">
        <f>IF(A923="","",IF(A923=nper,J922+E923,MIN(J922+E923,IF(D923=D922,F922,IF($E$8="Acc Bi-Weekly",ROUND((-PMT(((1+D923/CP)^(CP/12))-1,(nper-A923+1)*12/26,J922))/2,2),IF($E$8="Acc Weekly",ROUND((-PMT(((1+D923/CP)^(CP/12))-1,(nper-A923+1)*12/52,J922))/4,2),ROUND(-PMT(((1+D923/CP)^(CP/periods_per_year))-1,nper-A923+1,J922),2)))))))</f>
        <v/>
      </c>
      <c r="G923" s="13" t="str">
        <f>IF(OR(A923="",A923&lt;$X$2),"",IF(J922&lt;=F923,0,IF(IF(AND(A923&gt;=$X$2,MOD(A923-$X$2,int)=0),$X$3,0)+F923&gt;=J922+E923,J922+E923-F923,IF(AND(A923&gt;=$X$2,MOD(A923-$X$2,int)=0),$X$3,0)+IF(IF(AND(A923&gt;=$X$2,MOD(A923-$X$2,int)=0),$X$3,0)+IF(MOD(A923-$X$6,periods_per_year)=0,$X$5,0)+F923&lt;J922+E923,IF(MOD(A923-$X$6,periods_per_year)=0,$X$5,0),J922+E923-IF(AND(A923&gt;=$X$2,MOD(A923-$X$2,int)=0),$X$3,0)-F923))))</f>
        <v/>
      </c>
      <c r="H923" s="14"/>
      <c r="I923" s="13" t="str">
        <f t="shared" si="108"/>
        <v/>
      </c>
      <c r="J923" s="13" t="str">
        <f t="shared" si="109"/>
        <v/>
      </c>
      <c r="M923" s="17" t="str">
        <f>IF(S922="","",IF(OR(M922&gt;=nper,ROUND(S922,2)&lt;=0),"",M922+1))</f>
        <v/>
      </c>
      <c r="N923" s="18" t="str">
        <f>IF(M923="","",IF(OR(periods_per_year=26,periods_per_year=52),IF(periods_per_year=26,IF(M923=1,fpdate,N922+14),IF(periods_per_year=52,IF(M923=1,fpdate,N922+7),"n/a")),IF(periods_per_year=24,DATE(YEAR(fpdate),MONTH(fpdate)+(M923-1)/2+IF(AND(DAY(fpdate)&gt;=15,MOD(M923,2)=0),1,0),IF(MOD(M923,2)=0,IF(DAY(fpdate)&gt;=15,DAY(fpdate)-14,DAY(fpdate)+14),DAY(fpdate))),IF(DAY(DATE(YEAR(fpdate),MONTH(fpdate)+M923-1,DAY(fpdate)))&lt;&gt;DAY(fpdate),DATE(YEAR(fpdate),MONTH(fpdate)+M923,0),DATE(YEAR(fpdate),MONTH(fpdate)+M923-1,DAY(fpdate))))))</f>
        <v/>
      </c>
      <c r="O923" s="19" t="str">
        <f>IF(M923="","",IF(variable,IF(M923&lt;MortgageCalculator!$I$18*periods_per_year,start_rate,IF(MortgageCalculator!$I$22&gt;=0,MIN(MortgageCalculator!$I$19,start_rate+MortgageCalculator!$I$22*ROUNDUP((M923-MortgageCalculator!$I$18*periods_per_year)/MortgageCalculator!$I$21,0)),MAX(MortgageCalculator!$I$20,start_rate+MortgageCalculator!$I$22*ROUNDUP((M923-MortgageCalculator!$I$18*periods_per_year)/MortgageCalculator!$I$21,0)))),start_rate))</f>
        <v/>
      </c>
      <c r="P923" s="20" t="str">
        <f>IF(M923="","",ROUND((((1+O923/CP)^(CP/periods_per_year))-1)*S922,2))</f>
        <v/>
      </c>
      <c r="Q923" s="20" t="str">
        <f>IF(M923="","",IF(M923=nper,S922+P923,MIN(S922+P923,IF(O923=O922,Q922,ROUND(-PMT(((1+O923/CP)^(CP/periods_per_year))-1,nper-M923+1,S922),2)))))</f>
        <v/>
      </c>
      <c r="R923" s="20" t="str">
        <f t="shared" si="110"/>
        <v/>
      </c>
      <c r="S923" s="20" t="str">
        <f t="shared" si="111"/>
        <v/>
      </c>
    </row>
    <row r="924" spans="1:19" x14ac:dyDescent="0.2">
      <c r="A924" s="10" t="str">
        <f t="shared" si="104"/>
        <v/>
      </c>
      <c r="B924" s="11" t="str">
        <f t="shared" si="105"/>
        <v/>
      </c>
      <c r="C924" s="15" t="str">
        <f t="shared" si="106"/>
        <v/>
      </c>
      <c r="D924" s="12" t="str">
        <f>IF(A924="","",IF(variable,IF(OR(A924=1,A924&lt;$I$18*periods_per_year),start_rate,MIN($I$19,IF(MOD(A924-1,$I$21)=0,MAX($I$20,D923+$I$22),D923))),start_rate))</f>
        <v/>
      </c>
      <c r="E924" s="13" t="str">
        <f t="shared" si="107"/>
        <v/>
      </c>
      <c r="F924" s="13" t="str">
        <f>IF(A924="","",IF(A924=nper,J923+E924,MIN(J923+E924,IF(D924=D923,F923,IF($E$8="Acc Bi-Weekly",ROUND((-PMT(((1+D924/CP)^(CP/12))-1,(nper-A924+1)*12/26,J923))/2,2),IF($E$8="Acc Weekly",ROUND((-PMT(((1+D924/CP)^(CP/12))-1,(nper-A924+1)*12/52,J923))/4,2),ROUND(-PMT(((1+D924/CP)^(CP/periods_per_year))-1,nper-A924+1,J923),2)))))))</f>
        <v/>
      </c>
      <c r="G924" s="13" t="str">
        <f>IF(OR(A924="",A924&lt;$X$2),"",IF(J923&lt;=F924,0,IF(IF(AND(A924&gt;=$X$2,MOD(A924-$X$2,int)=0),$X$3,0)+F924&gt;=J923+E924,J923+E924-F924,IF(AND(A924&gt;=$X$2,MOD(A924-$X$2,int)=0),$X$3,0)+IF(IF(AND(A924&gt;=$X$2,MOD(A924-$X$2,int)=0),$X$3,0)+IF(MOD(A924-$X$6,periods_per_year)=0,$X$5,0)+F924&lt;J923+E924,IF(MOD(A924-$X$6,periods_per_year)=0,$X$5,0),J923+E924-IF(AND(A924&gt;=$X$2,MOD(A924-$X$2,int)=0),$X$3,0)-F924))))</f>
        <v/>
      </c>
      <c r="H924" s="14"/>
      <c r="I924" s="13" t="str">
        <f t="shared" si="108"/>
        <v/>
      </c>
      <c r="J924" s="13" t="str">
        <f t="shared" si="109"/>
        <v/>
      </c>
      <c r="M924" s="17" t="str">
        <f>IF(S923="","",IF(OR(M923&gt;=nper,ROUND(S923,2)&lt;=0),"",M923+1))</f>
        <v/>
      </c>
      <c r="N924" s="18" t="str">
        <f>IF(M924="","",IF(OR(periods_per_year=26,periods_per_year=52),IF(periods_per_year=26,IF(M924=1,fpdate,N923+14),IF(periods_per_year=52,IF(M924=1,fpdate,N923+7),"n/a")),IF(periods_per_year=24,DATE(YEAR(fpdate),MONTH(fpdate)+(M924-1)/2+IF(AND(DAY(fpdate)&gt;=15,MOD(M924,2)=0),1,0),IF(MOD(M924,2)=0,IF(DAY(fpdate)&gt;=15,DAY(fpdate)-14,DAY(fpdate)+14),DAY(fpdate))),IF(DAY(DATE(YEAR(fpdate),MONTH(fpdate)+M924-1,DAY(fpdate)))&lt;&gt;DAY(fpdate),DATE(YEAR(fpdate),MONTH(fpdate)+M924,0),DATE(YEAR(fpdate),MONTH(fpdate)+M924-1,DAY(fpdate))))))</f>
        <v/>
      </c>
      <c r="O924" s="19" t="str">
        <f>IF(M924="","",IF(variable,IF(M924&lt;MortgageCalculator!$I$18*periods_per_year,start_rate,IF(MortgageCalculator!$I$22&gt;=0,MIN(MortgageCalculator!$I$19,start_rate+MortgageCalculator!$I$22*ROUNDUP((M924-MortgageCalculator!$I$18*periods_per_year)/MortgageCalculator!$I$21,0)),MAX(MortgageCalculator!$I$20,start_rate+MortgageCalculator!$I$22*ROUNDUP((M924-MortgageCalculator!$I$18*periods_per_year)/MortgageCalculator!$I$21,0)))),start_rate))</f>
        <v/>
      </c>
      <c r="P924" s="20" t="str">
        <f>IF(M924="","",ROUND((((1+O924/CP)^(CP/periods_per_year))-1)*S923,2))</f>
        <v/>
      </c>
      <c r="Q924" s="20" t="str">
        <f>IF(M924="","",IF(M924=nper,S923+P924,MIN(S923+P924,IF(O924=O923,Q923,ROUND(-PMT(((1+O924/CP)^(CP/periods_per_year))-1,nper-M924+1,S923),2)))))</f>
        <v/>
      </c>
      <c r="R924" s="20" t="str">
        <f t="shared" si="110"/>
        <v/>
      </c>
      <c r="S924" s="20" t="str">
        <f t="shared" si="111"/>
        <v/>
      </c>
    </row>
    <row r="925" spans="1:19" x14ac:dyDescent="0.2">
      <c r="A925" s="10" t="str">
        <f t="shared" si="104"/>
        <v/>
      </c>
      <c r="B925" s="11" t="str">
        <f t="shared" si="105"/>
        <v/>
      </c>
      <c r="C925" s="15" t="str">
        <f t="shared" si="106"/>
        <v/>
      </c>
      <c r="D925" s="12" t="str">
        <f>IF(A925="","",IF(variable,IF(OR(A925=1,A925&lt;$I$18*periods_per_year),start_rate,MIN($I$19,IF(MOD(A925-1,$I$21)=0,MAX($I$20,D924+$I$22),D924))),start_rate))</f>
        <v/>
      </c>
      <c r="E925" s="13" t="str">
        <f t="shared" si="107"/>
        <v/>
      </c>
      <c r="F925" s="13" t="str">
        <f>IF(A925="","",IF(A925=nper,J924+E925,MIN(J924+E925,IF(D925=D924,F924,IF($E$8="Acc Bi-Weekly",ROUND((-PMT(((1+D925/CP)^(CP/12))-1,(nper-A925+1)*12/26,J924))/2,2),IF($E$8="Acc Weekly",ROUND((-PMT(((1+D925/CP)^(CP/12))-1,(nper-A925+1)*12/52,J924))/4,2),ROUND(-PMT(((1+D925/CP)^(CP/periods_per_year))-1,nper-A925+1,J924),2)))))))</f>
        <v/>
      </c>
      <c r="G925" s="13" t="str">
        <f>IF(OR(A925="",A925&lt;$X$2),"",IF(J924&lt;=F925,0,IF(IF(AND(A925&gt;=$X$2,MOD(A925-$X$2,int)=0),$X$3,0)+F925&gt;=J924+E925,J924+E925-F925,IF(AND(A925&gt;=$X$2,MOD(A925-$X$2,int)=0),$X$3,0)+IF(IF(AND(A925&gt;=$X$2,MOD(A925-$X$2,int)=0),$X$3,0)+IF(MOD(A925-$X$6,periods_per_year)=0,$X$5,0)+F925&lt;J924+E925,IF(MOD(A925-$X$6,periods_per_year)=0,$X$5,0),J924+E925-IF(AND(A925&gt;=$X$2,MOD(A925-$X$2,int)=0),$X$3,0)-F925))))</f>
        <v/>
      </c>
      <c r="H925" s="14"/>
      <c r="I925" s="13" t="str">
        <f t="shared" si="108"/>
        <v/>
      </c>
      <c r="J925" s="13" t="str">
        <f t="shared" si="109"/>
        <v/>
      </c>
      <c r="M925" s="17" t="str">
        <f>IF(S924="","",IF(OR(M924&gt;=nper,ROUND(S924,2)&lt;=0),"",M924+1))</f>
        <v/>
      </c>
      <c r="N925" s="18" t="str">
        <f>IF(M925="","",IF(OR(periods_per_year=26,periods_per_year=52),IF(periods_per_year=26,IF(M925=1,fpdate,N924+14),IF(periods_per_year=52,IF(M925=1,fpdate,N924+7),"n/a")),IF(periods_per_year=24,DATE(YEAR(fpdate),MONTH(fpdate)+(M925-1)/2+IF(AND(DAY(fpdate)&gt;=15,MOD(M925,2)=0),1,0),IF(MOD(M925,2)=0,IF(DAY(fpdate)&gt;=15,DAY(fpdate)-14,DAY(fpdate)+14),DAY(fpdate))),IF(DAY(DATE(YEAR(fpdate),MONTH(fpdate)+M925-1,DAY(fpdate)))&lt;&gt;DAY(fpdate),DATE(YEAR(fpdate),MONTH(fpdate)+M925,0),DATE(YEAR(fpdate),MONTH(fpdate)+M925-1,DAY(fpdate))))))</f>
        <v/>
      </c>
      <c r="O925" s="19" t="str">
        <f>IF(M925="","",IF(variable,IF(M925&lt;MortgageCalculator!$I$18*periods_per_year,start_rate,IF(MortgageCalculator!$I$22&gt;=0,MIN(MortgageCalculator!$I$19,start_rate+MortgageCalculator!$I$22*ROUNDUP((M925-MortgageCalculator!$I$18*periods_per_year)/MortgageCalculator!$I$21,0)),MAX(MortgageCalculator!$I$20,start_rate+MortgageCalculator!$I$22*ROUNDUP((M925-MortgageCalculator!$I$18*periods_per_year)/MortgageCalculator!$I$21,0)))),start_rate))</f>
        <v/>
      </c>
      <c r="P925" s="20" t="str">
        <f>IF(M925="","",ROUND((((1+O925/CP)^(CP/periods_per_year))-1)*S924,2))</f>
        <v/>
      </c>
      <c r="Q925" s="20" t="str">
        <f>IF(M925="","",IF(M925=nper,S924+P925,MIN(S924+P925,IF(O925=O924,Q924,ROUND(-PMT(((1+O925/CP)^(CP/periods_per_year))-1,nper-M925+1,S924),2)))))</f>
        <v/>
      </c>
      <c r="R925" s="20" t="str">
        <f t="shared" si="110"/>
        <v/>
      </c>
      <c r="S925" s="20" t="str">
        <f t="shared" si="111"/>
        <v/>
      </c>
    </row>
    <row r="926" spans="1:19" x14ac:dyDescent="0.2">
      <c r="A926" s="10" t="str">
        <f t="shared" si="104"/>
        <v/>
      </c>
      <c r="B926" s="11" t="str">
        <f t="shared" si="105"/>
        <v/>
      </c>
      <c r="C926" s="15" t="str">
        <f t="shared" si="106"/>
        <v/>
      </c>
      <c r="D926" s="12" t="str">
        <f>IF(A926="","",IF(variable,IF(OR(A926=1,A926&lt;$I$18*periods_per_year),start_rate,MIN($I$19,IF(MOD(A926-1,$I$21)=0,MAX($I$20,D925+$I$22),D925))),start_rate))</f>
        <v/>
      </c>
      <c r="E926" s="13" t="str">
        <f t="shared" si="107"/>
        <v/>
      </c>
      <c r="F926" s="13" t="str">
        <f>IF(A926="","",IF(A926=nper,J925+E926,MIN(J925+E926,IF(D926=D925,F925,IF($E$8="Acc Bi-Weekly",ROUND((-PMT(((1+D926/CP)^(CP/12))-1,(nper-A926+1)*12/26,J925))/2,2),IF($E$8="Acc Weekly",ROUND((-PMT(((1+D926/CP)^(CP/12))-1,(nper-A926+1)*12/52,J925))/4,2),ROUND(-PMT(((1+D926/CP)^(CP/periods_per_year))-1,nper-A926+1,J925),2)))))))</f>
        <v/>
      </c>
      <c r="G926" s="13" t="str">
        <f>IF(OR(A926="",A926&lt;$X$2),"",IF(J925&lt;=F926,0,IF(IF(AND(A926&gt;=$X$2,MOD(A926-$X$2,int)=0),$X$3,0)+F926&gt;=J925+E926,J925+E926-F926,IF(AND(A926&gt;=$X$2,MOD(A926-$X$2,int)=0),$X$3,0)+IF(IF(AND(A926&gt;=$X$2,MOD(A926-$X$2,int)=0),$X$3,0)+IF(MOD(A926-$X$6,periods_per_year)=0,$X$5,0)+F926&lt;J925+E926,IF(MOD(A926-$X$6,periods_per_year)=0,$X$5,0),J925+E926-IF(AND(A926&gt;=$X$2,MOD(A926-$X$2,int)=0),$X$3,0)-F926))))</f>
        <v/>
      </c>
      <c r="H926" s="14"/>
      <c r="I926" s="13" t="str">
        <f t="shared" si="108"/>
        <v/>
      </c>
      <c r="J926" s="13" t="str">
        <f t="shared" si="109"/>
        <v/>
      </c>
      <c r="M926" s="17" t="str">
        <f>IF(S925="","",IF(OR(M925&gt;=nper,ROUND(S925,2)&lt;=0),"",M925+1))</f>
        <v/>
      </c>
      <c r="N926" s="18" t="str">
        <f>IF(M926="","",IF(OR(periods_per_year=26,periods_per_year=52),IF(periods_per_year=26,IF(M926=1,fpdate,N925+14),IF(periods_per_year=52,IF(M926=1,fpdate,N925+7),"n/a")),IF(periods_per_year=24,DATE(YEAR(fpdate),MONTH(fpdate)+(M926-1)/2+IF(AND(DAY(fpdate)&gt;=15,MOD(M926,2)=0),1,0),IF(MOD(M926,2)=0,IF(DAY(fpdate)&gt;=15,DAY(fpdate)-14,DAY(fpdate)+14),DAY(fpdate))),IF(DAY(DATE(YEAR(fpdate),MONTH(fpdate)+M926-1,DAY(fpdate)))&lt;&gt;DAY(fpdate),DATE(YEAR(fpdate),MONTH(fpdate)+M926,0),DATE(YEAR(fpdate),MONTH(fpdate)+M926-1,DAY(fpdate))))))</f>
        <v/>
      </c>
      <c r="O926" s="19" t="str">
        <f>IF(M926="","",IF(variable,IF(M926&lt;MortgageCalculator!$I$18*periods_per_year,start_rate,IF(MortgageCalculator!$I$22&gt;=0,MIN(MortgageCalculator!$I$19,start_rate+MortgageCalculator!$I$22*ROUNDUP((M926-MortgageCalculator!$I$18*periods_per_year)/MortgageCalculator!$I$21,0)),MAX(MortgageCalculator!$I$20,start_rate+MortgageCalculator!$I$22*ROUNDUP((M926-MortgageCalculator!$I$18*periods_per_year)/MortgageCalculator!$I$21,0)))),start_rate))</f>
        <v/>
      </c>
      <c r="P926" s="20" t="str">
        <f>IF(M926="","",ROUND((((1+O926/CP)^(CP/periods_per_year))-1)*S925,2))</f>
        <v/>
      </c>
      <c r="Q926" s="20" t="str">
        <f>IF(M926="","",IF(M926=nper,S925+P926,MIN(S925+P926,IF(O926=O925,Q925,ROUND(-PMT(((1+O926/CP)^(CP/periods_per_year))-1,nper-M926+1,S925),2)))))</f>
        <v/>
      </c>
      <c r="R926" s="20" t="str">
        <f t="shared" si="110"/>
        <v/>
      </c>
      <c r="S926" s="20" t="str">
        <f t="shared" si="111"/>
        <v/>
      </c>
    </row>
    <row r="927" spans="1:19" x14ac:dyDescent="0.2">
      <c r="A927" s="10" t="str">
        <f t="shared" si="104"/>
        <v/>
      </c>
      <c r="B927" s="11" t="str">
        <f t="shared" si="105"/>
        <v/>
      </c>
      <c r="C927" s="15" t="str">
        <f t="shared" si="106"/>
        <v/>
      </c>
      <c r="D927" s="12" t="str">
        <f>IF(A927="","",IF(variable,IF(OR(A927=1,A927&lt;$I$18*periods_per_year),start_rate,MIN($I$19,IF(MOD(A927-1,$I$21)=0,MAX($I$20,D926+$I$22),D926))),start_rate))</f>
        <v/>
      </c>
      <c r="E927" s="13" t="str">
        <f t="shared" si="107"/>
        <v/>
      </c>
      <c r="F927" s="13" t="str">
        <f>IF(A927="","",IF(A927=nper,J926+E927,MIN(J926+E927,IF(D927=D926,F926,IF($E$8="Acc Bi-Weekly",ROUND((-PMT(((1+D927/CP)^(CP/12))-1,(nper-A927+1)*12/26,J926))/2,2),IF($E$8="Acc Weekly",ROUND((-PMT(((1+D927/CP)^(CP/12))-1,(nper-A927+1)*12/52,J926))/4,2),ROUND(-PMT(((1+D927/CP)^(CP/periods_per_year))-1,nper-A927+1,J926),2)))))))</f>
        <v/>
      </c>
      <c r="G927" s="13" t="str">
        <f>IF(OR(A927="",A927&lt;$X$2),"",IF(J926&lt;=F927,0,IF(IF(AND(A927&gt;=$X$2,MOD(A927-$X$2,int)=0),$X$3,0)+F927&gt;=J926+E927,J926+E927-F927,IF(AND(A927&gt;=$X$2,MOD(A927-$X$2,int)=0),$X$3,0)+IF(IF(AND(A927&gt;=$X$2,MOD(A927-$X$2,int)=0),$X$3,0)+IF(MOD(A927-$X$6,periods_per_year)=0,$X$5,0)+F927&lt;J926+E927,IF(MOD(A927-$X$6,periods_per_year)=0,$X$5,0),J926+E927-IF(AND(A927&gt;=$X$2,MOD(A927-$X$2,int)=0),$X$3,0)-F927))))</f>
        <v/>
      </c>
      <c r="H927" s="14"/>
      <c r="I927" s="13" t="str">
        <f t="shared" si="108"/>
        <v/>
      </c>
      <c r="J927" s="13" t="str">
        <f t="shared" si="109"/>
        <v/>
      </c>
      <c r="M927" s="17" t="str">
        <f>IF(S926="","",IF(OR(M926&gt;=nper,ROUND(S926,2)&lt;=0),"",M926+1))</f>
        <v/>
      </c>
      <c r="N927" s="18" t="str">
        <f>IF(M927="","",IF(OR(periods_per_year=26,periods_per_year=52),IF(periods_per_year=26,IF(M927=1,fpdate,N926+14),IF(periods_per_year=52,IF(M927=1,fpdate,N926+7),"n/a")),IF(periods_per_year=24,DATE(YEAR(fpdate),MONTH(fpdate)+(M927-1)/2+IF(AND(DAY(fpdate)&gt;=15,MOD(M927,2)=0),1,0),IF(MOD(M927,2)=0,IF(DAY(fpdate)&gt;=15,DAY(fpdate)-14,DAY(fpdate)+14),DAY(fpdate))),IF(DAY(DATE(YEAR(fpdate),MONTH(fpdate)+M927-1,DAY(fpdate)))&lt;&gt;DAY(fpdate),DATE(YEAR(fpdate),MONTH(fpdate)+M927,0),DATE(YEAR(fpdate),MONTH(fpdate)+M927-1,DAY(fpdate))))))</f>
        <v/>
      </c>
      <c r="O927" s="19" t="str">
        <f>IF(M927="","",IF(variable,IF(M927&lt;MortgageCalculator!$I$18*periods_per_year,start_rate,IF(MortgageCalculator!$I$22&gt;=0,MIN(MortgageCalculator!$I$19,start_rate+MortgageCalculator!$I$22*ROUNDUP((M927-MortgageCalculator!$I$18*periods_per_year)/MortgageCalculator!$I$21,0)),MAX(MortgageCalculator!$I$20,start_rate+MortgageCalculator!$I$22*ROUNDUP((M927-MortgageCalculator!$I$18*periods_per_year)/MortgageCalculator!$I$21,0)))),start_rate))</f>
        <v/>
      </c>
      <c r="P927" s="20" t="str">
        <f>IF(M927="","",ROUND((((1+O927/CP)^(CP/periods_per_year))-1)*S926,2))</f>
        <v/>
      </c>
      <c r="Q927" s="20" t="str">
        <f>IF(M927="","",IF(M927=nper,S926+P927,MIN(S926+P927,IF(O927=O926,Q926,ROUND(-PMT(((1+O927/CP)^(CP/periods_per_year))-1,nper-M927+1,S926),2)))))</f>
        <v/>
      </c>
      <c r="R927" s="20" t="str">
        <f t="shared" si="110"/>
        <v/>
      </c>
      <c r="S927" s="20" t="str">
        <f t="shared" si="111"/>
        <v/>
      </c>
    </row>
    <row r="928" spans="1:19" x14ac:dyDescent="0.2">
      <c r="A928" s="10" t="str">
        <f t="shared" si="104"/>
        <v/>
      </c>
      <c r="B928" s="11" t="str">
        <f t="shared" si="105"/>
        <v/>
      </c>
      <c r="C928" s="15" t="str">
        <f t="shared" si="106"/>
        <v/>
      </c>
      <c r="D928" s="12" t="str">
        <f>IF(A928="","",IF(variable,IF(OR(A928=1,A928&lt;$I$18*periods_per_year),start_rate,MIN($I$19,IF(MOD(A928-1,$I$21)=0,MAX($I$20,D927+$I$22),D927))),start_rate))</f>
        <v/>
      </c>
      <c r="E928" s="13" t="str">
        <f t="shared" si="107"/>
        <v/>
      </c>
      <c r="F928" s="13" t="str">
        <f>IF(A928="","",IF(A928=nper,J927+E928,MIN(J927+E928,IF(D928=D927,F927,IF($E$8="Acc Bi-Weekly",ROUND((-PMT(((1+D928/CP)^(CP/12))-1,(nper-A928+1)*12/26,J927))/2,2),IF($E$8="Acc Weekly",ROUND((-PMT(((1+D928/CP)^(CP/12))-1,(nper-A928+1)*12/52,J927))/4,2),ROUND(-PMT(((1+D928/CP)^(CP/periods_per_year))-1,nper-A928+1,J927),2)))))))</f>
        <v/>
      </c>
      <c r="G928" s="13" t="str">
        <f>IF(OR(A928="",A928&lt;$X$2),"",IF(J927&lt;=F928,0,IF(IF(AND(A928&gt;=$X$2,MOD(A928-$X$2,int)=0),$X$3,0)+F928&gt;=J927+E928,J927+E928-F928,IF(AND(A928&gt;=$X$2,MOD(A928-$X$2,int)=0),$X$3,0)+IF(IF(AND(A928&gt;=$X$2,MOD(A928-$X$2,int)=0),$X$3,0)+IF(MOD(A928-$X$6,periods_per_year)=0,$X$5,0)+F928&lt;J927+E928,IF(MOD(A928-$X$6,periods_per_year)=0,$X$5,0),J927+E928-IF(AND(A928&gt;=$X$2,MOD(A928-$X$2,int)=0),$X$3,0)-F928))))</f>
        <v/>
      </c>
      <c r="H928" s="14"/>
      <c r="I928" s="13" t="str">
        <f t="shared" si="108"/>
        <v/>
      </c>
      <c r="J928" s="13" t="str">
        <f t="shared" si="109"/>
        <v/>
      </c>
      <c r="M928" s="17" t="str">
        <f>IF(S927="","",IF(OR(M927&gt;=nper,ROUND(S927,2)&lt;=0),"",M927+1))</f>
        <v/>
      </c>
      <c r="N928" s="18" t="str">
        <f>IF(M928="","",IF(OR(periods_per_year=26,periods_per_year=52),IF(periods_per_year=26,IF(M928=1,fpdate,N927+14),IF(periods_per_year=52,IF(M928=1,fpdate,N927+7),"n/a")),IF(periods_per_year=24,DATE(YEAR(fpdate),MONTH(fpdate)+(M928-1)/2+IF(AND(DAY(fpdate)&gt;=15,MOD(M928,2)=0),1,0),IF(MOD(M928,2)=0,IF(DAY(fpdate)&gt;=15,DAY(fpdate)-14,DAY(fpdate)+14),DAY(fpdate))),IF(DAY(DATE(YEAR(fpdate),MONTH(fpdate)+M928-1,DAY(fpdate)))&lt;&gt;DAY(fpdate),DATE(YEAR(fpdate),MONTH(fpdate)+M928,0),DATE(YEAR(fpdate),MONTH(fpdate)+M928-1,DAY(fpdate))))))</f>
        <v/>
      </c>
      <c r="O928" s="19" t="str">
        <f>IF(M928="","",IF(variable,IF(M928&lt;MortgageCalculator!$I$18*periods_per_year,start_rate,IF(MortgageCalculator!$I$22&gt;=0,MIN(MortgageCalculator!$I$19,start_rate+MortgageCalculator!$I$22*ROUNDUP((M928-MortgageCalculator!$I$18*periods_per_year)/MortgageCalculator!$I$21,0)),MAX(MortgageCalculator!$I$20,start_rate+MortgageCalculator!$I$22*ROUNDUP((M928-MortgageCalculator!$I$18*periods_per_year)/MortgageCalculator!$I$21,0)))),start_rate))</f>
        <v/>
      </c>
      <c r="P928" s="20" t="str">
        <f>IF(M928="","",ROUND((((1+O928/CP)^(CP/periods_per_year))-1)*S927,2))</f>
        <v/>
      </c>
      <c r="Q928" s="20" t="str">
        <f>IF(M928="","",IF(M928=nper,S927+P928,MIN(S927+P928,IF(O928=O927,Q927,ROUND(-PMT(((1+O928/CP)^(CP/periods_per_year))-1,nper-M928+1,S927),2)))))</f>
        <v/>
      </c>
      <c r="R928" s="20" t="str">
        <f t="shared" si="110"/>
        <v/>
      </c>
      <c r="S928" s="20" t="str">
        <f t="shared" si="111"/>
        <v/>
      </c>
    </row>
    <row r="929" spans="1:19" x14ac:dyDescent="0.2">
      <c r="A929" s="10" t="str">
        <f t="shared" si="104"/>
        <v/>
      </c>
      <c r="B929" s="11" t="str">
        <f t="shared" si="105"/>
        <v/>
      </c>
      <c r="C929" s="15" t="str">
        <f t="shared" si="106"/>
        <v/>
      </c>
      <c r="D929" s="12" t="str">
        <f>IF(A929="","",IF(variable,IF(OR(A929=1,A929&lt;$I$18*periods_per_year),start_rate,MIN($I$19,IF(MOD(A929-1,$I$21)=0,MAX($I$20,D928+$I$22),D928))),start_rate))</f>
        <v/>
      </c>
      <c r="E929" s="13" t="str">
        <f t="shared" si="107"/>
        <v/>
      </c>
      <c r="F929" s="13" t="str">
        <f>IF(A929="","",IF(A929=nper,J928+E929,MIN(J928+E929,IF(D929=D928,F928,IF($E$8="Acc Bi-Weekly",ROUND((-PMT(((1+D929/CP)^(CP/12))-1,(nper-A929+1)*12/26,J928))/2,2),IF($E$8="Acc Weekly",ROUND((-PMT(((1+D929/CP)^(CP/12))-1,(nper-A929+1)*12/52,J928))/4,2),ROUND(-PMT(((1+D929/CP)^(CP/periods_per_year))-1,nper-A929+1,J928),2)))))))</f>
        <v/>
      </c>
      <c r="G929" s="13" t="str">
        <f>IF(OR(A929="",A929&lt;$X$2),"",IF(J928&lt;=F929,0,IF(IF(AND(A929&gt;=$X$2,MOD(A929-$X$2,int)=0),$X$3,0)+F929&gt;=J928+E929,J928+E929-F929,IF(AND(A929&gt;=$X$2,MOD(A929-$X$2,int)=0),$X$3,0)+IF(IF(AND(A929&gt;=$X$2,MOD(A929-$X$2,int)=0),$X$3,0)+IF(MOD(A929-$X$6,periods_per_year)=0,$X$5,0)+F929&lt;J928+E929,IF(MOD(A929-$X$6,periods_per_year)=0,$X$5,0),J928+E929-IF(AND(A929&gt;=$X$2,MOD(A929-$X$2,int)=0),$X$3,0)-F929))))</f>
        <v/>
      </c>
      <c r="H929" s="14"/>
      <c r="I929" s="13" t="str">
        <f t="shared" si="108"/>
        <v/>
      </c>
      <c r="J929" s="13" t="str">
        <f t="shared" si="109"/>
        <v/>
      </c>
      <c r="M929" s="17" t="str">
        <f>IF(S928="","",IF(OR(M928&gt;=nper,ROUND(S928,2)&lt;=0),"",M928+1))</f>
        <v/>
      </c>
      <c r="N929" s="18" t="str">
        <f>IF(M929="","",IF(OR(periods_per_year=26,periods_per_year=52),IF(periods_per_year=26,IF(M929=1,fpdate,N928+14),IF(periods_per_year=52,IF(M929=1,fpdate,N928+7),"n/a")),IF(periods_per_year=24,DATE(YEAR(fpdate),MONTH(fpdate)+(M929-1)/2+IF(AND(DAY(fpdate)&gt;=15,MOD(M929,2)=0),1,0),IF(MOD(M929,2)=0,IF(DAY(fpdate)&gt;=15,DAY(fpdate)-14,DAY(fpdate)+14),DAY(fpdate))),IF(DAY(DATE(YEAR(fpdate),MONTH(fpdate)+M929-1,DAY(fpdate)))&lt;&gt;DAY(fpdate),DATE(YEAR(fpdate),MONTH(fpdate)+M929,0),DATE(YEAR(fpdate),MONTH(fpdate)+M929-1,DAY(fpdate))))))</f>
        <v/>
      </c>
      <c r="O929" s="19" t="str">
        <f>IF(M929="","",IF(variable,IF(M929&lt;MortgageCalculator!$I$18*periods_per_year,start_rate,IF(MortgageCalculator!$I$22&gt;=0,MIN(MortgageCalculator!$I$19,start_rate+MortgageCalculator!$I$22*ROUNDUP((M929-MortgageCalculator!$I$18*periods_per_year)/MortgageCalculator!$I$21,0)),MAX(MortgageCalculator!$I$20,start_rate+MortgageCalculator!$I$22*ROUNDUP((M929-MortgageCalculator!$I$18*periods_per_year)/MortgageCalculator!$I$21,0)))),start_rate))</f>
        <v/>
      </c>
      <c r="P929" s="20" t="str">
        <f>IF(M929="","",ROUND((((1+O929/CP)^(CP/periods_per_year))-1)*S928,2))</f>
        <v/>
      </c>
      <c r="Q929" s="20" t="str">
        <f>IF(M929="","",IF(M929=nper,S928+P929,MIN(S928+P929,IF(O929=O928,Q928,ROUND(-PMT(((1+O929/CP)^(CP/periods_per_year))-1,nper-M929+1,S928),2)))))</f>
        <v/>
      </c>
      <c r="R929" s="20" t="str">
        <f t="shared" si="110"/>
        <v/>
      </c>
      <c r="S929" s="20" t="str">
        <f t="shared" si="111"/>
        <v/>
      </c>
    </row>
    <row r="930" spans="1:19" x14ac:dyDescent="0.2">
      <c r="A930" s="10" t="str">
        <f t="shared" si="104"/>
        <v/>
      </c>
      <c r="B930" s="11" t="str">
        <f t="shared" si="105"/>
        <v/>
      </c>
      <c r="C930" s="15" t="str">
        <f t="shared" si="106"/>
        <v/>
      </c>
      <c r="D930" s="12" t="str">
        <f>IF(A930="","",IF(variable,IF(OR(A930=1,A930&lt;$I$18*periods_per_year),start_rate,MIN($I$19,IF(MOD(A930-1,$I$21)=0,MAX($I$20,D929+$I$22),D929))),start_rate))</f>
        <v/>
      </c>
      <c r="E930" s="13" t="str">
        <f t="shared" si="107"/>
        <v/>
      </c>
      <c r="F930" s="13" t="str">
        <f>IF(A930="","",IF(A930=nper,J929+E930,MIN(J929+E930,IF(D930=D929,F929,IF($E$8="Acc Bi-Weekly",ROUND((-PMT(((1+D930/CP)^(CP/12))-1,(nper-A930+1)*12/26,J929))/2,2),IF($E$8="Acc Weekly",ROUND((-PMT(((1+D930/CP)^(CP/12))-1,(nper-A930+1)*12/52,J929))/4,2),ROUND(-PMT(((1+D930/CP)^(CP/periods_per_year))-1,nper-A930+1,J929),2)))))))</f>
        <v/>
      </c>
      <c r="G930" s="13" t="str">
        <f>IF(OR(A930="",A930&lt;$X$2),"",IF(J929&lt;=F930,0,IF(IF(AND(A930&gt;=$X$2,MOD(A930-$X$2,int)=0),$X$3,0)+F930&gt;=J929+E930,J929+E930-F930,IF(AND(A930&gt;=$X$2,MOD(A930-$X$2,int)=0),$X$3,0)+IF(IF(AND(A930&gt;=$X$2,MOD(A930-$X$2,int)=0),$X$3,0)+IF(MOD(A930-$X$6,periods_per_year)=0,$X$5,0)+F930&lt;J929+E930,IF(MOD(A930-$X$6,periods_per_year)=0,$X$5,0),J929+E930-IF(AND(A930&gt;=$X$2,MOD(A930-$X$2,int)=0),$X$3,0)-F930))))</f>
        <v/>
      </c>
      <c r="H930" s="14"/>
      <c r="I930" s="13" t="str">
        <f t="shared" si="108"/>
        <v/>
      </c>
      <c r="J930" s="13" t="str">
        <f t="shared" si="109"/>
        <v/>
      </c>
      <c r="M930" s="17" t="str">
        <f>IF(S929="","",IF(OR(M929&gt;=nper,ROUND(S929,2)&lt;=0),"",M929+1))</f>
        <v/>
      </c>
      <c r="N930" s="18" t="str">
        <f>IF(M930="","",IF(OR(periods_per_year=26,periods_per_year=52),IF(periods_per_year=26,IF(M930=1,fpdate,N929+14),IF(periods_per_year=52,IF(M930=1,fpdate,N929+7),"n/a")),IF(periods_per_year=24,DATE(YEAR(fpdate),MONTH(fpdate)+(M930-1)/2+IF(AND(DAY(fpdate)&gt;=15,MOD(M930,2)=0),1,0),IF(MOD(M930,2)=0,IF(DAY(fpdate)&gt;=15,DAY(fpdate)-14,DAY(fpdate)+14),DAY(fpdate))),IF(DAY(DATE(YEAR(fpdate),MONTH(fpdate)+M930-1,DAY(fpdate)))&lt;&gt;DAY(fpdate),DATE(YEAR(fpdate),MONTH(fpdate)+M930,0),DATE(YEAR(fpdate),MONTH(fpdate)+M930-1,DAY(fpdate))))))</f>
        <v/>
      </c>
      <c r="O930" s="19" t="str">
        <f>IF(M930="","",IF(variable,IF(M930&lt;MortgageCalculator!$I$18*periods_per_year,start_rate,IF(MortgageCalculator!$I$22&gt;=0,MIN(MortgageCalculator!$I$19,start_rate+MortgageCalculator!$I$22*ROUNDUP((M930-MortgageCalculator!$I$18*periods_per_year)/MortgageCalculator!$I$21,0)),MAX(MortgageCalculator!$I$20,start_rate+MortgageCalculator!$I$22*ROUNDUP((M930-MortgageCalculator!$I$18*periods_per_year)/MortgageCalculator!$I$21,0)))),start_rate))</f>
        <v/>
      </c>
      <c r="P930" s="20" t="str">
        <f>IF(M930="","",ROUND((((1+O930/CP)^(CP/periods_per_year))-1)*S929,2))</f>
        <v/>
      </c>
      <c r="Q930" s="20" t="str">
        <f>IF(M930="","",IF(M930=nper,S929+P930,MIN(S929+P930,IF(O930=O929,Q929,ROUND(-PMT(((1+O930/CP)^(CP/periods_per_year))-1,nper-M930+1,S929),2)))))</f>
        <v/>
      </c>
      <c r="R930" s="20" t="str">
        <f t="shared" si="110"/>
        <v/>
      </c>
      <c r="S930" s="20" t="str">
        <f t="shared" si="111"/>
        <v/>
      </c>
    </row>
    <row r="931" spans="1:19" x14ac:dyDescent="0.2">
      <c r="A931" s="10" t="str">
        <f t="shared" si="104"/>
        <v/>
      </c>
      <c r="B931" s="11" t="str">
        <f t="shared" si="105"/>
        <v/>
      </c>
      <c r="C931" s="15" t="str">
        <f t="shared" si="106"/>
        <v/>
      </c>
      <c r="D931" s="12" t="str">
        <f>IF(A931="","",IF(variable,IF(OR(A931=1,A931&lt;$I$18*periods_per_year),start_rate,MIN($I$19,IF(MOD(A931-1,$I$21)=0,MAX($I$20,D930+$I$22),D930))),start_rate))</f>
        <v/>
      </c>
      <c r="E931" s="13" t="str">
        <f t="shared" si="107"/>
        <v/>
      </c>
      <c r="F931" s="13" t="str">
        <f>IF(A931="","",IF(A931=nper,J930+E931,MIN(J930+E931,IF(D931=D930,F930,IF($E$8="Acc Bi-Weekly",ROUND((-PMT(((1+D931/CP)^(CP/12))-1,(nper-A931+1)*12/26,J930))/2,2),IF($E$8="Acc Weekly",ROUND((-PMT(((1+D931/CP)^(CP/12))-1,(nper-A931+1)*12/52,J930))/4,2),ROUND(-PMT(((1+D931/CP)^(CP/periods_per_year))-1,nper-A931+1,J930),2)))))))</f>
        <v/>
      </c>
      <c r="G931" s="13" t="str">
        <f>IF(OR(A931="",A931&lt;$X$2),"",IF(J930&lt;=F931,0,IF(IF(AND(A931&gt;=$X$2,MOD(A931-$X$2,int)=0),$X$3,0)+F931&gt;=J930+E931,J930+E931-F931,IF(AND(A931&gt;=$X$2,MOD(A931-$X$2,int)=0),$X$3,0)+IF(IF(AND(A931&gt;=$X$2,MOD(A931-$X$2,int)=0),$X$3,0)+IF(MOD(A931-$X$6,periods_per_year)=0,$X$5,0)+F931&lt;J930+E931,IF(MOD(A931-$X$6,periods_per_year)=0,$X$5,0),J930+E931-IF(AND(A931&gt;=$X$2,MOD(A931-$X$2,int)=0),$X$3,0)-F931))))</f>
        <v/>
      </c>
      <c r="H931" s="14"/>
      <c r="I931" s="13" t="str">
        <f t="shared" si="108"/>
        <v/>
      </c>
      <c r="J931" s="13" t="str">
        <f t="shared" si="109"/>
        <v/>
      </c>
      <c r="M931" s="17" t="str">
        <f>IF(S930="","",IF(OR(M930&gt;=nper,ROUND(S930,2)&lt;=0),"",M930+1))</f>
        <v/>
      </c>
      <c r="N931" s="18" t="str">
        <f>IF(M931="","",IF(OR(periods_per_year=26,periods_per_year=52),IF(periods_per_year=26,IF(M931=1,fpdate,N930+14),IF(periods_per_year=52,IF(M931=1,fpdate,N930+7),"n/a")),IF(periods_per_year=24,DATE(YEAR(fpdate),MONTH(fpdate)+(M931-1)/2+IF(AND(DAY(fpdate)&gt;=15,MOD(M931,2)=0),1,0),IF(MOD(M931,2)=0,IF(DAY(fpdate)&gt;=15,DAY(fpdate)-14,DAY(fpdate)+14),DAY(fpdate))),IF(DAY(DATE(YEAR(fpdate),MONTH(fpdate)+M931-1,DAY(fpdate)))&lt;&gt;DAY(fpdate),DATE(YEAR(fpdate),MONTH(fpdate)+M931,0),DATE(YEAR(fpdate),MONTH(fpdate)+M931-1,DAY(fpdate))))))</f>
        <v/>
      </c>
      <c r="O931" s="19" t="str">
        <f>IF(M931="","",IF(variable,IF(M931&lt;MortgageCalculator!$I$18*periods_per_year,start_rate,IF(MortgageCalculator!$I$22&gt;=0,MIN(MortgageCalculator!$I$19,start_rate+MortgageCalculator!$I$22*ROUNDUP((M931-MortgageCalculator!$I$18*periods_per_year)/MortgageCalculator!$I$21,0)),MAX(MortgageCalculator!$I$20,start_rate+MortgageCalculator!$I$22*ROUNDUP((M931-MortgageCalculator!$I$18*periods_per_year)/MortgageCalculator!$I$21,0)))),start_rate))</f>
        <v/>
      </c>
      <c r="P931" s="20" t="str">
        <f>IF(M931="","",ROUND((((1+O931/CP)^(CP/periods_per_year))-1)*S930,2))</f>
        <v/>
      </c>
      <c r="Q931" s="20" t="str">
        <f>IF(M931="","",IF(M931=nper,S930+P931,MIN(S930+P931,IF(O931=O930,Q930,ROUND(-PMT(((1+O931/CP)^(CP/periods_per_year))-1,nper-M931+1,S930),2)))))</f>
        <v/>
      </c>
      <c r="R931" s="20" t="str">
        <f t="shared" si="110"/>
        <v/>
      </c>
      <c r="S931" s="20" t="str">
        <f t="shared" si="111"/>
        <v/>
      </c>
    </row>
    <row r="932" spans="1:19" x14ac:dyDescent="0.2">
      <c r="A932" s="10" t="str">
        <f t="shared" si="104"/>
        <v/>
      </c>
      <c r="B932" s="11" t="str">
        <f t="shared" si="105"/>
        <v/>
      </c>
      <c r="C932" s="15" t="str">
        <f t="shared" si="106"/>
        <v/>
      </c>
      <c r="D932" s="12" t="str">
        <f>IF(A932="","",IF(variable,IF(OR(A932=1,A932&lt;$I$18*periods_per_year),start_rate,MIN($I$19,IF(MOD(A932-1,$I$21)=0,MAX($I$20,D931+$I$22),D931))),start_rate))</f>
        <v/>
      </c>
      <c r="E932" s="13" t="str">
        <f t="shared" si="107"/>
        <v/>
      </c>
      <c r="F932" s="13" t="str">
        <f>IF(A932="","",IF(A932=nper,J931+E932,MIN(J931+E932,IF(D932=D931,F931,IF($E$8="Acc Bi-Weekly",ROUND((-PMT(((1+D932/CP)^(CP/12))-1,(nper-A932+1)*12/26,J931))/2,2),IF($E$8="Acc Weekly",ROUND((-PMT(((1+D932/CP)^(CP/12))-1,(nper-A932+1)*12/52,J931))/4,2),ROUND(-PMT(((1+D932/CP)^(CP/periods_per_year))-1,nper-A932+1,J931),2)))))))</f>
        <v/>
      </c>
      <c r="G932" s="13" t="str">
        <f>IF(OR(A932="",A932&lt;$X$2),"",IF(J931&lt;=F932,0,IF(IF(AND(A932&gt;=$X$2,MOD(A932-$X$2,int)=0),$X$3,0)+F932&gt;=J931+E932,J931+E932-F932,IF(AND(A932&gt;=$X$2,MOD(A932-$X$2,int)=0),$X$3,0)+IF(IF(AND(A932&gt;=$X$2,MOD(A932-$X$2,int)=0),$X$3,0)+IF(MOD(A932-$X$6,periods_per_year)=0,$X$5,0)+F932&lt;J931+E932,IF(MOD(A932-$X$6,periods_per_year)=0,$X$5,0),J931+E932-IF(AND(A932&gt;=$X$2,MOD(A932-$X$2,int)=0),$X$3,0)-F932))))</f>
        <v/>
      </c>
      <c r="H932" s="14"/>
      <c r="I932" s="13" t="str">
        <f t="shared" si="108"/>
        <v/>
      </c>
      <c r="J932" s="13" t="str">
        <f t="shared" si="109"/>
        <v/>
      </c>
      <c r="M932" s="17" t="str">
        <f>IF(S931="","",IF(OR(M931&gt;=nper,ROUND(S931,2)&lt;=0),"",M931+1))</f>
        <v/>
      </c>
      <c r="N932" s="18" t="str">
        <f>IF(M932="","",IF(OR(periods_per_year=26,periods_per_year=52),IF(periods_per_year=26,IF(M932=1,fpdate,N931+14),IF(periods_per_year=52,IF(M932=1,fpdate,N931+7),"n/a")),IF(periods_per_year=24,DATE(YEAR(fpdate),MONTH(fpdate)+(M932-1)/2+IF(AND(DAY(fpdate)&gt;=15,MOD(M932,2)=0),1,0),IF(MOD(M932,2)=0,IF(DAY(fpdate)&gt;=15,DAY(fpdate)-14,DAY(fpdate)+14),DAY(fpdate))),IF(DAY(DATE(YEAR(fpdate),MONTH(fpdate)+M932-1,DAY(fpdate)))&lt;&gt;DAY(fpdate),DATE(YEAR(fpdate),MONTH(fpdate)+M932,0),DATE(YEAR(fpdate),MONTH(fpdate)+M932-1,DAY(fpdate))))))</f>
        <v/>
      </c>
      <c r="O932" s="19" t="str">
        <f>IF(M932="","",IF(variable,IF(M932&lt;MortgageCalculator!$I$18*periods_per_year,start_rate,IF(MortgageCalculator!$I$22&gt;=0,MIN(MortgageCalculator!$I$19,start_rate+MortgageCalculator!$I$22*ROUNDUP((M932-MortgageCalculator!$I$18*periods_per_year)/MortgageCalculator!$I$21,0)),MAX(MortgageCalculator!$I$20,start_rate+MortgageCalculator!$I$22*ROUNDUP((M932-MortgageCalculator!$I$18*periods_per_year)/MortgageCalculator!$I$21,0)))),start_rate))</f>
        <v/>
      </c>
      <c r="P932" s="20" t="str">
        <f>IF(M932="","",ROUND((((1+O932/CP)^(CP/periods_per_year))-1)*S931,2))</f>
        <v/>
      </c>
      <c r="Q932" s="20" t="str">
        <f>IF(M932="","",IF(M932=nper,S931+P932,MIN(S931+P932,IF(O932=O931,Q931,ROUND(-PMT(((1+O932/CP)^(CP/periods_per_year))-1,nper-M932+1,S931),2)))))</f>
        <v/>
      </c>
      <c r="R932" s="20" t="str">
        <f t="shared" si="110"/>
        <v/>
      </c>
      <c r="S932" s="20" t="str">
        <f t="shared" si="111"/>
        <v/>
      </c>
    </row>
    <row r="933" spans="1:19" x14ac:dyDescent="0.2">
      <c r="A933" s="10" t="str">
        <f t="shared" si="104"/>
        <v/>
      </c>
      <c r="B933" s="11" t="str">
        <f t="shared" si="105"/>
        <v/>
      </c>
      <c r="C933" s="15" t="str">
        <f t="shared" si="106"/>
        <v/>
      </c>
      <c r="D933" s="12" t="str">
        <f>IF(A933="","",IF(variable,IF(OR(A933=1,A933&lt;$I$18*periods_per_year),start_rate,MIN($I$19,IF(MOD(A933-1,$I$21)=0,MAX($I$20,D932+$I$22),D932))),start_rate))</f>
        <v/>
      </c>
      <c r="E933" s="13" t="str">
        <f t="shared" si="107"/>
        <v/>
      </c>
      <c r="F933" s="13" t="str">
        <f>IF(A933="","",IF(A933=nper,J932+E933,MIN(J932+E933,IF(D933=D932,F932,IF($E$8="Acc Bi-Weekly",ROUND((-PMT(((1+D933/CP)^(CP/12))-1,(nper-A933+1)*12/26,J932))/2,2),IF($E$8="Acc Weekly",ROUND((-PMT(((1+D933/CP)^(CP/12))-1,(nper-A933+1)*12/52,J932))/4,2),ROUND(-PMT(((1+D933/CP)^(CP/periods_per_year))-1,nper-A933+1,J932),2)))))))</f>
        <v/>
      </c>
      <c r="G933" s="13" t="str">
        <f>IF(OR(A933="",A933&lt;$X$2),"",IF(J932&lt;=F933,0,IF(IF(AND(A933&gt;=$X$2,MOD(A933-$X$2,int)=0),$X$3,0)+F933&gt;=J932+E933,J932+E933-F933,IF(AND(A933&gt;=$X$2,MOD(A933-$X$2,int)=0),$X$3,0)+IF(IF(AND(A933&gt;=$X$2,MOD(A933-$X$2,int)=0),$X$3,0)+IF(MOD(A933-$X$6,periods_per_year)=0,$X$5,0)+F933&lt;J932+E933,IF(MOD(A933-$X$6,periods_per_year)=0,$X$5,0),J932+E933-IF(AND(A933&gt;=$X$2,MOD(A933-$X$2,int)=0),$X$3,0)-F933))))</f>
        <v/>
      </c>
      <c r="H933" s="14"/>
      <c r="I933" s="13" t="str">
        <f t="shared" si="108"/>
        <v/>
      </c>
      <c r="J933" s="13" t="str">
        <f t="shared" si="109"/>
        <v/>
      </c>
      <c r="M933" s="17" t="str">
        <f>IF(S932="","",IF(OR(M932&gt;=nper,ROUND(S932,2)&lt;=0),"",M932+1))</f>
        <v/>
      </c>
      <c r="N933" s="18" t="str">
        <f>IF(M933="","",IF(OR(periods_per_year=26,periods_per_year=52),IF(periods_per_year=26,IF(M933=1,fpdate,N932+14),IF(periods_per_year=52,IF(M933=1,fpdate,N932+7),"n/a")),IF(periods_per_year=24,DATE(YEAR(fpdate),MONTH(fpdate)+(M933-1)/2+IF(AND(DAY(fpdate)&gt;=15,MOD(M933,2)=0),1,0),IF(MOD(M933,2)=0,IF(DAY(fpdate)&gt;=15,DAY(fpdate)-14,DAY(fpdate)+14),DAY(fpdate))),IF(DAY(DATE(YEAR(fpdate),MONTH(fpdate)+M933-1,DAY(fpdate)))&lt;&gt;DAY(fpdate),DATE(YEAR(fpdate),MONTH(fpdate)+M933,0),DATE(YEAR(fpdate),MONTH(fpdate)+M933-1,DAY(fpdate))))))</f>
        <v/>
      </c>
      <c r="O933" s="19" t="str">
        <f>IF(M933="","",IF(variable,IF(M933&lt;MortgageCalculator!$I$18*periods_per_year,start_rate,IF(MortgageCalculator!$I$22&gt;=0,MIN(MortgageCalculator!$I$19,start_rate+MortgageCalculator!$I$22*ROUNDUP((M933-MortgageCalculator!$I$18*periods_per_year)/MortgageCalculator!$I$21,0)),MAX(MortgageCalculator!$I$20,start_rate+MortgageCalculator!$I$22*ROUNDUP((M933-MortgageCalculator!$I$18*periods_per_year)/MortgageCalculator!$I$21,0)))),start_rate))</f>
        <v/>
      </c>
      <c r="P933" s="20" t="str">
        <f>IF(M933="","",ROUND((((1+O933/CP)^(CP/periods_per_year))-1)*S932,2))</f>
        <v/>
      </c>
      <c r="Q933" s="20" t="str">
        <f>IF(M933="","",IF(M933=nper,S932+P933,MIN(S932+P933,IF(O933=O932,Q932,ROUND(-PMT(((1+O933/CP)^(CP/periods_per_year))-1,nper-M933+1,S932),2)))))</f>
        <v/>
      </c>
      <c r="R933" s="20" t="str">
        <f t="shared" si="110"/>
        <v/>
      </c>
      <c r="S933" s="20" t="str">
        <f t="shared" si="111"/>
        <v/>
      </c>
    </row>
    <row r="934" spans="1:19" x14ac:dyDescent="0.2">
      <c r="A934" s="10" t="str">
        <f t="shared" si="104"/>
        <v/>
      </c>
      <c r="B934" s="11" t="str">
        <f t="shared" si="105"/>
        <v/>
      </c>
      <c r="C934" s="15" t="str">
        <f t="shared" si="106"/>
        <v/>
      </c>
      <c r="D934" s="12" t="str">
        <f>IF(A934="","",IF(variable,IF(OR(A934=1,A934&lt;$I$18*periods_per_year),start_rate,MIN($I$19,IF(MOD(A934-1,$I$21)=0,MAX($I$20,D933+$I$22),D933))),start_rate))</f>
        <v/>
      </c>
      <c r="E934" s="13" t="str">
        <f t="shared" si="107"/>
        <v/>
      </c>
      <c r="F934" s="13" t="str">
        <f>IF(A934="","",IF(A934=nper,J933+E934,MIN(J933+E934,IF(D934=D933,F933,IF($E$8="Acc Bi-Weekly",ROUND((-PMT(((1+D934/CP)^(CP/12))-1,(nper-A934+1)*12/26,J933))/2,2),IF($E$8="Acc Weekly",ROUND((-PMT(((1+D934/CP)^(CP/12))-1,(nper-A934+1)*12/52,J933))/4,2),ROUND(-PMT(((1+D934/CP)^(CP/periods_per_year))-1,nper-A934+1,J933),2)))))))</f>
        <v/>
      </c>
      <c r="G934" s="13" t="str">
        <f>IF(OR(A934="",A934&lt;$X$2),"",IF(J933&lt;=F934,0,IF(IF(AND(A934&gt;=$X$2,MOD(A934-$X$2,int)=0),$X$3,0)+F934&gt;=J933+E934,J933+E934-F934,IF(AND(A934&gt;=$X$2,MOD(A934-$X$2,int)=0),$X$3,0)+IF(IF(AND(A934&gt;=$X$2,MOD(A934-$X$2,int)=0),$X$3,0)+IF(MOD(A934-$X$6,periods_per_year)=0,$X$5,0)+F934&lt;J933+E934,IF(MOD(A934-$X$6,periods_per_year)=0,$X$5,0),J933+E934-IF(AND(A934&gt;=$X$2,MOD(A934-$X$2,int)=0),$X$3,0)-F934))))</f>
        <v/>
      </c>
      <c r="H934" s="14"/>
      <c r="I934" s="13" t="str">
        <f t="shared" si="108"/>
        <v/>
      </c>
      <c r="J934" s="13" t="str">
        <f t="shared" si="109"/>
        <v/>
      </c>
      <c r="M934" s="17" t="str">
        <f>IF(S933="","",IF(OR(M933&gt;=nper,ROUND(S933,2)&lt;=0),"",M933+1))</f>
        <v/>
      </c>
      <c r="N934" s="18" t="str">
        <f>IF(M934="","",IF(OR(periods_per_year=26,periods_per_year=52),IF(periods_per_year=26,IF(M934=1,fpdate,N933+14),IF(periods_per_year=52,IF(M934=1,fpdate,N933+7),"n/a")),IF(periods_per_year=24,DATE(YEAR(fpdate),MONTH(fpdate)+(M934-1)/2+IF(AND(DAY(fpdate)&gt;=15,MOD(M934,2)=0),1,0),IF(MOD(M934,2)=0,IF(DAY(fpdate)&gt;=15,DAY(fpdate)-14,DAY(fpdate)+14),DAY(fpdate))),IF(DAY(DATE(YEAR(fpdate),MONTH(fpdate)+M934-1,DAY(fpdate)))&lt;&gt;DAY(fpdate),DATE(YEAR(fpdate),MONTH(fpdate)+M934,0),DATE(YEAR(fpdate),MONTH(fpdate)+M934-1,DAY(fpdate))))))</f>
        <v/>
      </c>
      <c r="O934" s="19" t="str">
        <f>IF(M934="","",IF(variable,IF(M934&lt;MortgageCalculator!$I$18*periods_per_year,start_rate,IF(MortgageCalculator!$I$22&gt;=0,MIN(MortgageCalculator!$I$19,start_rate+MortgageCalculator!$I$22*ROUNDUP((M934-MortgageCalculator!$I$18*periods_per_year)/MortgageCalculator!$I$21,0)),MAX(MortgageCalculator!$I$20,start_rate+MortgageCalculator!$I$22*ROUNDUP((M934-MortgageCalculator!$I$18*periods_per_year)/MortgageCalculator!$I$21,0)))),start_rate))</f>
        <v/>
      </c>
      <c r="P934" s="20" t="str">
        <f>IF(M934="","",ROUND((((1+O934/CP)^(CP/periods_per_year))-1)*S933,2))</f>
        <v/>
      </c>
      <c r="Q934" s="20" t="str">
        <f>IF(M934="","",IF(M934=nper,S933+P934,MIN(S933+P934,IF(O934=O933,Q933,ROUND(-PMT(((1+O934/CP)^(CP/periods_per_year))-1,nper-M934+1,S933),2)))))</f>
        <v/>
      </c>
      <c r="R934" s="20" t="str">
        <f t="shared" si="110"/>
        <v/>
      </c>
      <c r="S934" s="20" t="str">
        <f t="shared" si="111"/>
        <v/>
      </c>
    </row>
    <row r="935" spans="1:19" x14ac:dyDescent="0.2">
      <c r="A935" s="10" t="str">
        <f t="shared" si="104"/>
        <v/>
      </c>
      <c r="B935" s="11" t="str">
        <f t="shared" si="105"/>
        <v/>
      </c>
      <c r="C935" s="15" t="str">
        <f t="shared" si="106"/>
        <v/>
      </c>
      <c r="D935" s="12" t="str">
        <f>IF(A935="","",IF(variable,IF(OR(A935=1,A935&lt;$I$18*periods_per_year),start_rate,MIN($I$19,IF(MOD(A935-1,$I$21)=0,MAX($I$20,D934+$I$22),D934))),start_rate))</f>
        <v/>
      </c>
      <c r="E935" s="13" t="str">
        <f t="shared" si="107"/>
        <v/>
      </c>
      <c r="F935" s="13" t="str">
        <f>IF(A935="","",IF(A935=nper,J934+E935,MIN(J934+E935,IF(D935=D934,F934,IF($E$8="Acc Bi-Weekly",ROUND((-PMT(((1+D935/CP)^(CP/12))-1,(nper-A935+1)*12/26,J934))/2,2),IF($E$8="Acc Weekly",ROUND((-PMT(((1+D935/CP)^(CP/12))-1,(nper-A935+1)*12/52,J934))/4,2),ROUND(-PMT(((1+D935/CP)^(CP/periods_per_year))-1,nper-A935+1,J934),2)))))))</f>
        <v/>
      </c>
      <c r="G935" s="13" t="str">
        <f>IF(OR(A935="",A935&lt;$X$2),"",IF(J934&lt;=F935,0,IF(IF(AND(A935&gt;=$X$2,MOD(A935-$X$2,int)=0),$X$3,0)+F935&gt;=J934+E935,J934+E935-F935,IF(AND(A935&gt;=$X$2,MOD(A935-$X$2,int)=0),$X$3,0)+IF(IF(AND(A935&gt;=$X$2,MOD(A935-$X$2,int)=0),$X$3,0)+IF(MOD(A935-$X$6,periods_per_year)=0,$X$5,0)+F935&lt;J934+E935,IF(MOD(A935-$X$6,periods_per_year)=0,$X$5,0),J934+E935-IF(AND(A935&gt;=$X$2,MOD(A935-$X$2,int)=0),$X$3,0)-F935))))</f>
        <v/>
      </c>
      <c r="H935" s="14"/>
      <c r="I935" s="13" t="str">
        <f t="shared" si="108"/>
        <v/>
      </c>
      <c r="J935" s="13" t="str">
        <f t="shared" si="109"/>
        <v/>
      </c>
      <c r="M935" s="17" t="str">
        <f>IF(S934="","",IF(OR(M934&gt;=nper,ROUND(S934,2)&lt;=0),"",M934+1))</f>
        <v/>
      </c>
      <c r="N935" s="18" t="str">
        <f>IF(M935="","",IF(OR(periods_per_year=26,periods_per_year=52),IF(periods_per_year=26,IF(M935=1,fpdate,N934+14),IF(periods_per_year=52,IF(M935=1,fpdate,N934+7),"n/a")),IF(periods_per_year=24,DATE(YEAR(fpdate),MONTH(fpdate)+(M935-1)/2+IF(AND(DAY(fpdate)&gt;=15,MOD(M935,2)=0),1,0),IF(MOD(M935,2)=0,IF(DAY(fpdate)&gt;=15,DAY(fpdate)-14,DAY(fpdate)+14),DAY(fpdate))),IF(DAY(DATE(YEAR(fpdate),MONTH(fpdate)+M935-1,DAY(fpdate)))&lt;&gt;DAY(fpdate),DATE(YEAR(fpdate),MONTH(fpdate)+M935,0),DATE(YEAR(fpdate),MONTH(fpdate)+M935-1,DAY(fpdate))))))</f>
        <v/>
      </c>
      <c r="O935" s="19" t="str">
        <f>IF(M935="","",IF(variable,IF(M935&lt;MortgageCalculator!$I$18*periods_per_year,start_rate,IF(MortgageCalculator!$I$22&gt;=0,MIN(MortgageCalculator!$I$19,start_rate+MortgageCalculator!$I$22*ROUNDUP((M935-MortgageCalculator!$I$18*periods_per_year)/MortgageCalculator!$I$21,0)),MAX(MortgageCalculator!$I$20,start_rate+MortgageCalculator!$I$22*ROUNDUP((M935-MortgageCalculator!$I$18*periods_per_year)/MortgageCalculator!$I$21,0)))),start_rate))</f>
        <v/>
      </c>
      <c r="P935" s="20" t="str">
        <f>IF(M935="","",ROUND((((1+O935/CP)^(CP/periods_per_year))-1)*S934,2))</f>
        <v/>
      </c>
      <c r="Q935" s="20" t="str">
        <f>IF(M935="","",IF(M935=nper,S934+P935,MIN(S934+P935,IF(O935=O934,Q934,ROUND(-PMT(((1+O935/CP)^(CP/periods_per_year))-1,nper-M935+1,S934),2)))))</f>
        <v/>
      </c>
      <c r="R935" s="20" t="str">
        <f t="shared" si="110"/>
        <v/>
      </c>
      <c r="S935" s="20" t="str">
        <f t="shared" si="111"/>
        <v/>
      </c>
    </row>
    <row r="936" spans="1:19" x14ac:dyDescent="0.2">
      <c r="A936" s="10" t="str">
        <f t="shared" si="104"/>
        <v/>
      </c>
      <c r="B936" s="11" t="str">
        <f t="shared" si="105"/>
        <v/>
      </c>
      <c r="C936" s="15" t="str">
        <f t="shared" si="106"/>
        <v/>
      </c>
      <c r="D936" s="12" t="str">
        <f>IF(A936="","",IF(variable,IF(OR(A936=1,A936&lt;$I$18*periods_per_year),start_rate,MIN($I$19,IF(MOD(A936-1,$I$21)=0,MAX($I$20,D935+$I$22),D935))),start_rate))</f>
        <v/>
      </c>
      <c r="E936" s="13" t="str">
        <f t="shared" si="107"/>
        <v/>
      </c>
      <c r="F936" s="13" t="str">
        <f>IF(A936="","",IF(A936=nper,J935+E936,MIN(J935+E936,IF(D936=D935,F935,IF($E$8="Acc Bi-Weekly",ROUND((-PMT(((1+D936/CP)^(CP/12))-1,(nper-A936+1)*12/26,J935))/2,2),IF($E$8="Acc Weekly",ROUND((-PMT(((1+D936/CP)^(CP/12))-1,(nper-A936+1)*12/52,J935))/4,2),ROUND(-PMT(((1+D936/CP)^(CP/periods_per_year))-1,nper-A936+1,J935),2)))))))</f>
        <v/>
      </c>
      <c r="G936" s="13" t="str">
        <f>IF(OR(A936="",A936&lt;$X$2),"",IF(J935&lt;=F936,0,IF(IF(AND(A936&gt;=$X$2,MOD(A936-$X$2,int)=0),$X$3,0)+F936&gt;=J935+E936,J935+E936-F936,IF(AND(A936&gt;=$X$2,MOD(A936-$X$2,int)=0),$X$3,0)+IF(IF(AND(A936&gt;=$X$2,MOD(A936-$X$2,int)=0),$X$3,0)+IF(MOD(A936-$X$6,periods_per_year)=0,$X$5,0)+F936&lt;J935+E936,IF(MOD(A936-$X$6,periods_per_year)=0,$X$5,0),J935+E936-IF(AND(A936&gt;=$X$2,MOD(A936-$X$2,int)=0),$X$3,0)-F936))))</f>
        <v/>
      </c>
      <c r="H936" s="14"/>
      <c r="I936" s="13" t="str">
        <f t="shared" si="108"/>
        <v/>
      </c>
      <c r="J936" s="13" t="str">
        <f t="shared" si="109"/>
        <v/>
      </c>
      <c r="M936" s="17" t="str">
        <f>IF(S935="","",IF(OR(M935&gt;=nper,ROUND(S935,2)&lt;=0),"",M935+1))</f>
        <v/>
      </c>
      <c r="N936" s="18" t="str">
        <f>IF(M936="","",IF(OR(periods_per_year=26,periods_per_year=52),IF(periods_per_year=26,IF(M936=1,fpdate,N935+14),IF(periods_per_year=52,IF(M936=1,fpdate,N935+7),"n/a")),IF(periods_per_year=24,DATE(YEAR(fpdate),MONTH(fpdate)+(M936-1)/2+IF(AND(DAY(fpdate)&gt;=15,MOD(M936,2)=0),1,0),IF(MOD(M936,2)=0,IF(DAY(fpdate)&gt;=15,DAY(fpdate)-14,DAY(fpdate)+14),DAY(fpdate))),IF(DAY(DATE(YEAR(fpdate),MONTH(fpdate)+M936-1,DAY(fpdate)))&lt;&gt;DAY(fpdate),DATE(YEAR(fpdate),MONTH(fpdate)+M936,0),DATE(YEAR(fpdate),MONTH(fpdate)+M936-1,DAY(fpdate))))))</f>
        <v/>
      </c>
      <c r="O936" s="19" t="str">
        <f>IF(M936="","",IF(variable,IF(M936&lt;MortgageCalculator!$I$18*periods_per_year,start_rate,IF(MortgageCalculator!$I$22&gt;=0,MIN(MortgageCalculator!$I$19,start_rate+MortgageCalculator!$I$22*ROUNDUP((M936-MortgageCalculator!$I$18*periods_per_year)/MortgageCalculator!$I$21,0)),MAX(MortgageCalculator!$I$20,start_rate+MortgageCalculator!$I$22*ROUNDUP((M936-MortgageCalculator!$I$18*periods_per_year)/MortgageCalculator!$I$21,0)))),start_rate))</f>
        <v/>
      </c>
      <c r="P936" s="20" t="str">
        <f>IF(M936="","",ROUND((((1+O936/CP)^(CP/periods_per_year))-1)*S935,2))</f>
        <v/>
      </c>
      <c r="Q936" s="20" t="str">
        <f>IF(M936="","",IF(M936=nper,S935+P936,MIN(S935+P936,IF(O936=O935,Q935,ROUND(-PMT(((1+O936/CP)^(CP/periods_per_year))-1,nper-M936+1,S935),2)))))</f>
        <v/>
      </c>
      <c r="R936" s="20" t="str">
        <f t="shared" si="110"/>
        <v/>
      </c>
      <c r="S936" s="20" t="str">
        <f t="shared" si="111"/>
        <v/>
      </c>
    </row>
    <row r="937" spans="1:19" x14ac:dyDescent="0.2">
      <c r="A937" s="10" t="str">
        <f t="shared" si="104"/>
        <v/>
      </c>
      <c r="B937" s="11" t="str">
        <f t="shared" si="105"/>
        <v/>
      </c>
      <c r="C937" s="15" t="str">
        <f t="shared" si="106"/>
        <v/>
      </c>
      <c r="D937" s="12" t="str">
        <f>IF(A937="","",IF(variable,IF(OR(A937=1,A937&lt;$I$18*periods_per_year),start_rate,MIN($I$19,IF(MOD(A937-1,$I$21)=0,MAX($I$20,D936+$I$22),D936))),start_rate))</f>
        <v/>
      </c>
      <c r="E937" s="13" t="str">
        <f t="shared" si="107"/>
        <v/>
      </c>
      <c r="F937" s="13" t="str">
        <f>IF(A937="","",IF(A937=nper,J936+E937,MIN(J936+E937,IF(D937=D936,F936,IF($E$8="Acc Bi-Weekly",ROUND((-PMT(((1+D937/CP)^(CP/12))-1,(nper-A937+1)*12/26,J936))/2,2),IF($E$8="Acc Weekly",ROUND((-PMT(((1+D937/CP)^(CP/12))-1,(nper-A937+1)*12/52,J936))/4,2),ROUND(-PMT(((1+D937/CP)^(CP/periods_per_year))-1,nper-A937+1,J936),2)))))))</f>
        <v/>
      </c>
      <c r="G937" s="13" t="str">
        <f>IF(OR(A937="",A937&lt;$X$2),"",IF(J936&lt;=F937,0,IF(IF(AND(A937&gt;=$X$2,MOD(A937-$X$2,int)=0),$X$3,0)+F937&gt;=J936+E937,J936+E937-F937,IF(AND(A937&gt;=$X$2,MOD(A937-$X$2,int)=0),$X$3,0)+IF(IF(AND(A937&gt;=$X$2,MOD(A937-$X$2,int)=0),$X$3,0)+IF(MOD(A937-$X$6,periods_per_year)=0,$X$5,0)+F937&lt;J936+E937,IF(MOD(A937-$X$6,periods_per_year)=0,$X$5,0),J936+E937-IF(AND(A937&gt;=$X$2,MOD(A937-$X$2,int)=0),$X$3,0)-F937))))</f>
        <v/>
      </c>
      <c r="H937" s="14"/>
      <c r="I937" s="13" t="str">
        <f t="shared" si="108"/>
        <v/>
      </c>
      <c r="J937" s="13" t="str">
        <f t="shared" si="109"/>
        <v/>
      </c>
      <c r="M937" s="17" t="str">
        <f>IF(S936="","",IF(OR(M936&gt;=nper,ROUND(S936,2)&lt;=0),"",M936+1))</f>
        <v/>
      </c>
      <c r="N937" s="18" t="str">
        <f>IF(M937="","",IF(OR(periods_per_year=26,periods_per_year=52),IF(periods_per_year=26,IF(M937=1,fpdate,N936+14),IF(periods_per_year=52,IF(M937=1,fpdate,N936+7),"n/a")),IF(periods_per_year=24,DATE(YEAR(fpdate),MONTH(fpdate)+(M937-1)/2+IF(AND(DAY(fpdate)&gt;=15,MOD(M937,2)=0),1,0),IF(MOD(M937,2)=0,IF(DAY(fpdate)&gt;=15,DAY(fpdate)-14,DAY(fpdate)+14),DAY(fpdate))),IF(DAY(DATE(YEAR(fpdate),MONTH(fpdate)+M937-1,DAY(fpdate)))&lt;&gt;DAY(fpdate),DATE(YEAR(fpdate),MONTH(fpdate)+M937,0),DATE(YEAR(fpdate),MONTH(fpdate)+M937-1,DAY(fpdate))))))</f>
        <v/>
      </c>
      <c r="O937" s="19" t="str">
        <f>IF(M937="","",IF(variable,IF(M937&lt;MortgageCalculator!$I$18*periods_per_year,start_rate,IF(MortgageCalculator!$I$22&gt;=0,MIN(MortgageCalculator!$I$19,start_rate+MortgageCalculator!$I$22*ROUNDUP((M937-MortgageCalculator!$I$18*periods_per_year)/MortgageCalculator!$I$21,0)),MAX(MortgageCalculator!$I$20,start_rate+MortgageCalculator!$I$22*ROUNDUP((M937-MortgageCalculator!$I$18*periods_per_year)/MortgageCalculator!$I$21,0)))),start_rate))</f>
        <v/>
      </c>
      <c r="P937" s="20" t="str">
        <f>IF(M937="","",ROUND((((1+O937/CP)^(CP/periods_per_year))-1)*S936,2))</f>
        <v/>
      </c>
      <c r="Q937" s="20" t="str">
        <f>IF(M937="","",IF(M937=nper,S936+P937,MIN(S936+P937,IF(O937=O936,Q936,ROUND(-PMT(((1+O937/CP)^(CP/periods_per_year))-1,nper-M937+1,S936),2)))))</f>
        <v/>
      </c>
      <c r="R937" s="20" t="str">
        <f t="shared" si="110"/>
        <v/>
      </c>
      <c r="S937" s="20" t="str">
        <f t="shared" si="111"/>
        <v/>
      </c>
    </row>
    <row r="938" spans="1:19" x14ac:dyDescent="0.2">
      <c r="A938" s="10" t="str">
        <f t="shared" si="104"/>
        <v/>
      </c>
      <c r="B938" s="11" t="str">
        <f t="shared" si="105"/>
        <v/>
      </c>
      <c r="C938" s="15" t="str">
        <f t="shared" si="106"/>
        <v/>
      </c>
      <c r="D938" s="12" t="str">
        <f>IF(A938="","",IF(variable,IF(OR(A938=1,A938&lt;$I$18*periods_per_year),start_rate,MIN($I$19,IF(MOD(A938-1,$I$21)=0,MAX($I$20,D937+$I$22),D937))),start_rate))</f>
        <v/>
      </c>
      <c r="E938" s="13" t="str">
        <f t="shared" si="107"/>
        <v/>
      </c>
      <c r="F938" s="13" t="str">
        <f>IF(A938="","",IF(A938=nper,J937+E938,MIN(J937+E938,IF(D938=D937,F937,IF($E$8="Acc Bi-Weekly",ROUND((-PMT(((1+D938/CP)^(CP/12))-1,(nper-A938+1)*12/26,J937))/2,2),IF($E$8="Acc Weekly",ROUND((-PMT(((1+D938/CP)^(CP/12))-1,(nper-A938+1)*12/52,J937))/4,2),ROUND(-PMT(((1+D938/CP)^(CP/periods_per_year))-1,nper-A938+1,J937),2)))))))</f>
        <v/>
      </c>
      <c r="G938" s="13" t="str">
        <f>IF(OR(A938="",A938&lt;$X$2),"",IF(J937&lt;=F938,0,IF(IF(AND(A938&gt;=$X$2,MOD(A938-$X$2,int)=0),$X$3,0)+F938&gt;=J937+E938,J937+E938-F938,IF(AND(A938&gt;=$X$2,MOD(A938-$X$2,int)=0),$X$3,0)+IF(IF(AND(A938&gt;=$X$2,MOD(A938-$X$2,int)=0),$X$3,0)+IF(MOD(A938-$X$6,periods_per_year)=0,$X$5,0)+F938&lt;J937+E938,IF(MOD(A938-$X$6,periods_per_year)=0,$X$5,0),J937+E938-IF(AND(A938&gt;=$X$2,MOD(A938-$X$2,int)=0),$X$3,0)-F938))))</f>
        <v/>
      </c>
      <c r="H938" s="14"/>
      <c r="I938" s="13" t="str">
        <f t="shared" si="108"/>
        <v/>
      </c>
      <c r="J938" s="13" t="str">
        <f t="shared" si="109"/>
        <v/>
      </c>
      <c r="M938" s="17" t="str">
        <f>IF(S937="","",IF(OR(M937&gt;=nper,ROUND(S937,2)&lt;=0),"",M937+1))</f>
        <v/>
      </c>
      <c r="N938" s="18" t="str">
        <f>IF(M938="","",IF(OR(periods_per_year=26,periods_per_year=52),IF(periods_per_year=26,IF(M938=1,fpdate,N937+14),IF(periods_per_year=52,IF(M938=1,fpdate,N937+7),"n/a")),IF(periods_per_year=24,DATE(YEAR(fpdate),MONTH(fpdate)+(M938-1)/2+IF(AND(DAY(fpdate)&gt;=15,MOD(M938,2)=0),1,0),IF(MOD(M938,2)=0,IF(DAY(fpdate)&gt;=15,DAY(fpdate)-14,DAY(fpdate)+14),DAY(fpdate))),IF(DAY(DATE(YEAR(fpdate),MONTH(fpdate)+M938-1,DAY(fpdate)))&lt;&gt;DAY(fpdate),DATE(YEAR(fpdate),MONTH(fpdate)+M938,0),DATE(YEAR(fpdate),MONTH(fpdate)+M938-1,DAY(fpdate))))))</f>
        <v/>
      </c>
      <c r="O938" s="19" t="str">
        <f>IF(M938="","",IF(variable,IF(M938&lt;MortgageCalculator!$I$18*periods_per_year,start_rate,IF(MortgageCalculator!$I$22&gt;=0,MIN(MortgageCalculator!$I$19,start_rate+MortgageCalculator!$I$22*ROUNDUP((M938-MortgageCalculator!$I$18*periods_per_year)/MortgageCalculator!$I$21,0)),MAX(MortgageCalculator!$I$20,start_rate+MortgageCalculator!$I$22*ROUNDUP((M938-MortgageCalculator!$I$18*periods_per_year)/MortgageCalculator!$I$21,0)))),start_rate))</f>
        <v/>
      </c>
      <c r="P938" s="20" t="str">
        <f>IF(M938="","",ROUND((((1+O938/CP)^(CP/periods_per_year))-1)*S937,2))</f>
        <v/>
      </c>
      <c r="Q938" s="20" t="str">
        <f>IF(M938="","",IF(M938=nper,S937+P938,MIN(S937+P938,IF(O938=O937,Q937,ROUND(-PMT(((1+O938/CP)^(CP/periods_per_year))-1,nper-M938+1,S937),2)))))</f>
        <v/>
      </c>
      <c r="R938" s="20" t="str">
        <f t="shared" si="110"/>
        <v/>
      </c>
      <c r="S938" s="20" t="str">
        <f t="shared" si="111"/>
        <v/>
      </c>
    </row>
    <row r="939" spans="1:19" x14ac:dyDescent="0.2">
      <c r="A939" s="10" t="str">
        <f t="shared" si="104"/>
        <v/>
      </c>
      <c r="B939" s="11" t="str">
        <f t="shared" si="105"/>
        <v/>
      </c>
      <c r="C939" s="15" t="str">
        <f t="shared" si="106"/>
        <v/>
      </c>
      <c r="D939" s="12" t="str">
        <f>IF(A939="","",IF(variable,IF(OR(A939=1,A939&lt;$I$18*periods_per_year),start_rate,MIN($I$19,IF(MOD(A939-1,$I$21)=0,MAX($I$20,D938+$I$22),D938))),start_rate))</f>
        <v/>
      </c>
      <c r="E939" s="13" t="str">
        <f t="shared" si="107"/>
        <v/>
      </c>
      <c r="F939" s="13" t="str">
        <f>IF(A939="","",IF(A939=nper,J938+E939,MIN(J938+E939,IF(D939=D938,F938,IF($E$8="Acc Bi-Weekly",ROUND((-PMT(((1+D939/CP)^(CP/12))-1,(nper-A939+1)*12/26,J938))/2,2),IF($E$8="Acc Weekly",ROUND((-PMT(((1+D939/CP)^(CP/12))-1,(nper-A939+1)*12/52,J938))/4,2),ROUND(-PMT(((1+D939/CP)^(CP/periods_per_year))-1,nper-A939+1,J938),2)))))))</f>
        <v/>
      </c>
      <c r="G939" s="13" t="str">
        <f>IF(OR(A939="",A939&lt;$X$2),"",IF(J938&lt;=F939,0,IF(IF(AND(A939&gt;=$X$2,MOD(A939-$X$2,int)=0),$X$3,0)+F939&gt;=J938+E939,J938+E939-F939,IF(AND(A939&gt;=$X$2,MOD(A939-$X$2,int)=0),$X$3,0)+IF(IF(AND(A939&gt;=$X$2,MOD(A939-$X$2,int)=0),$X$3,0)+IF(MOD(A939-$X$6,periods_per_year)=0,$X$5,0)+F939&lt;J938+E939,IF(MOD(A939-$X$6,periods_per_year)=0,$X$5,0),J938+E939-IF(AND(A939&gt;=$X$2,MOD(A939-$X$2,int)=0),$X$3,0)-F939))))</f>
        <v/>
      </c>
      <c r="H939" s="14"/>
      <c r="I939" s="13" t="str">
        <f t="shared" si="108"/>
        <v/>
      </c>
      <c r="J939" s="13" t="str">
        <f t="shared" si="109"/>
        <v/>
      </c>
      <c r="M939" s="17" t="str">
        <f>IF(S938="","",IF(OR(M938&gt;=nper,ROUND(S938,2)&lt;=0),"",M938+1))</f>
        <v/>
      </c>
      <c r="N939" s="18" t="str">
        <f>IF(M939="","",IF(OR(periods_per_year=26,periods_per_year=52),IF(periods_per_year=26,IF(M939=1,fpdate,N938+14),IF(periods_per_year=52,IF(M939=1,fpdate,N938+7),"n/a")),IF(periods_per_year=24,DATE(YEAR(fpdate),MONTH(fpdate)+(M939-1)/2+IF(AND(DAY(fpdate)&gt;=15,MOD(M939,2)=0),1,0),IF(MOD(M939,2)=0,IF(DAY(fpdate)&gt;=15,DAY(fpdate)-14,DAY(fpdate)+14),DAY(fpdate))),IF(DAY(DATE(YEAR(fpdate),MONTH(fpdate)+M939-1,DAY(fpdate)))&lt;&gt;DAY(fpdate),DATE(YEAR(fpdate),MONTH(fpdate)+M939,0),DATE(YEAR(fpdate),MONTH(fpdate)+M939-1,DAY(fpdate))))))</f>
        <v/>
      </c>
      <c r="O939" s="19" t="str">
        <f>IF(M939="","",IF(variable,IF(M939&lt;MortgageCalculator!$I$18*periods_per_year,start_rate,IF(MortgageCalculator!$I$22&gt;=0,MIN(MortgageCalculator!$I$19,start_rate+MortgageCalculator!$I$22*ROUNDUP((M939-MortgageCalculator!$I$18*periods_per_year)/MortgageCalculator!$I$21,0)),MAX(MortgageCalculator!$I$20,start_rate+MortgageCalculator!$I$22*ROUNDUP((M939-MortgageCalculator!$I$18*periods_per_year)/MortgageCalculator!$I$21,0)))),start_rate))</f>
        <v/>
      </c>
      <c r="P939" s="20" t="str">
        <f>IF(M939="","",ROUND((((1+O939/CP)^(CP/periods_per_year))-1)*S938,2))</f>
        <v/>
      </c>
      <c r="Q939" s="20" t="str">
        <f>IF(M939="","",IF(M939=nper,S938+P939,MIN(S938+P939,IF(O939=O938,Q938,ROUND(-PMT(((1+O939/CP)^(CP/periods_per_year))-1,nper-M939+1,S938),2)))))</f>
        <v/>
      </c>
      <c r="R939" s="20" t="str">
        <f t="shared" si="110"/>
        <v/>
      </c>
      <c r="S939" s="20" t="str">
        <f t="shared" si="111"/>
        <v/>
      </c>
    </row>
    <row r="940" spans="1:19" x14ac:dyDescent="0.2">
      <c r="A940" s="10" t="str">
        <f t="shared" ref="A940:A1003" si="112">IF(J939="","",IF(OR(A939&gt;=nper,ROUND(J939,2)&lt;=0),"",A939+1))</f>
        <v/>
      </c>
      <c r="B940" s="11" t="str">
        <f t="shared" ref="B940:B1003" si="113">IF(A940="","",IF(OR(periods_per_year=26,periods_per_year=52),IF(periods_per_year=26,IF(A940=1,fpdate,B939+14),IF(periods_per_year=52,IF(A940=1,fpdate,B939+7),"n/a")),IF(periods_per_year=24,DATE(YEAR(fpdate),MONTH(fpdate)+(A940-1)/2+IF(AND(DAY(fpdate)&gt;=15,MOD(A940,2)=0),1,0),IF(MOD(A940,2)=0,IF(DAY(fpdate)&gt;=15,DAY(fpdate)-14,DAY(fpdate)+14),DAY(fpdate))),IF(DAY(DATE(YEAR(fpdate),MONTH(fpdate)+A940-1,DAY(fpdate)))&lt;&gt;DAY(fpdate),DATE(YEAR(fpdate),MONTH(fpdate)+A940,0),DATE(YEAR(fpdate),MONTH(fpdate)+A940-1,DAY(fpdate))))))</f>
        <v/>
      </c>
      <c r="C940" s="15" t="str">
        <f t="shared" ref="C940:C1003" si="114">IF(A940="","",IF(MOD(A940,periods_per_year)=0,A940/periods_per_year,""))</f>
        <v/>
      </c>
      <c r="D940" s="12" t="str">
        <f>IF(A940="","",IF(variable,IF(OR(A940=1,A940&lt;$I$18*periods_per_year),start_rate,MIN($I$19,IF(MOD(A940-1,$I$21)=0,MAX($I$20,D939+$I$22),D939))),start_rate))</f>
        <v/>
      </c>
      <c r="E940" s="13" t="str">
        <f t="shared" ref="E940:E1003" si="115">IF(A940="","",ROUND((((1+D940/CP)^(CP/periods_per_year))-1)*J939,2))</f>
        <v/>
      </c>
      <c r="F940" s="13" t="str">
        <f>IF(A940="","",IF(A940=nper,J939+E940,MIN(J939+E940,IF(D940=D939,F939,IF($E$8="Acc Bi-Weekly",ROUND((-PMT(((1+D940/CP)^(CP/12))-1,(nper-A940+1)*12/26,J939))/2,2),IF($E$8="Acc Weekly",ROUND((-PMT(((1+D940/CP)^(CP/12))-1,(nper-A940+1)*12/52,J939))/4,2),ROUND(-PMT(((1+D940/CP)^(CP/periods_per_year))-1,nper-A940+1,J939),2)))))))</f>
        <v/>
      </c>
      <c r="G940" s="13" t="str">
        <f>IF(OR(A940="",A940&lt;$X$2),"",IF(J939&lt;=F940,0,IF(IF(AND(A940&gt;=$X$2,MOD(A940-$X$2,int)=0),$X$3,0)+F940&gt;=J939+E940,J939+E940-F940,IF(AND(A940&gt;=$X$2,MOD(A940-$X$2,int)=0),$X$3,0)+IF(IF(AND(A940&gt;=$X$2,MOD(A940-$X$2,int)=0),$X$3,0)+IF(MOD(A940-$X$6,periods_per_year)=0,$X$5,0)+F940&lt;J939+E940,IF(MOD(A940-$X$6,periods_per_year)=0,$X$5,0),J939+E940-IF(AND(A940&gt;=$X$2,MOD(A940-$X$2,int)=0),$X$3,0)-F940))))</f>
        <v/>
      </c>
      <c r="H940" s="14"/>
      <c r="I940" s="13" t="str">
        <f t="shared" ref="I940:I1003" si="116">IF(A940="","",F940-E940+H940+IF(G940="",0,G940))</f>
        <v/>
      </c>
      <c r="J940" s="13" t="str">
        <f t="shared" ref="J940:J1003" si="117">IF(A940="","",J939-I940)</f>
        <v/>
      </c>
      <c r="M940" s="17" t="str">
        <f>IF(S939="","",IF(OR(M939&gt;=nper,ROUND(S939,2)&lt;=0),"",M939+1))</f>
        <v/>
      </c>
      <c r="N940" s="18" t="str">
        <f>IF(M940="","",IF(OR(periods_per_year=26,periods_per_year=52),IF(periods_per_year=26,IF(M940=1,fpdate,N939+14),IF(periods_per_year=52,IF(M940=1,fpdate,N939+7),"n/a")),IF(periods_per_year=24,DATE(YEAR(fpdate),MONTH(fpdate)+(M940-1)/2+IF(AND(DAY(fpdate)&gt;=15,MOD(M940,2)=0),1,0),IF(MOD(M940,2)=0,IF(DAY(fpdate)&gt;=15,DAY(fpdate)-14,DAY(fpdate)+14),DAY(fpdate))),IF(DAY(DATE(YEAR(fpdate),MONTH(fpdate)+M940-1,DAY(fpdate)))&lt;&gt;DAY(fpdate),DATE(YEAR(fpdate),MONTH(fpdate)+M940,0),DATE(YEAR(fpdate),MONTH(fpdate)+M940-1,DAY(fpdate))))))</f>
        <v/>
      </c>
      <c r="O940" s="19" t="str">
        <f>IF(M940="","",IF(variable,IF(M940&lt;MortgageCalculator!$I$18*periods_per_year,start_rate,IF(MortgageCalculator!$I$22&gt;=0,MIN(MortgageCalculator!$I$19,start_rate+MortgageCalculator!$I$22*ROUNDUP((M940-MortgageCalculator!$I$18*periods_per_year)/MortgageCalculator!$I$21,0)),MAX(MortgageCalculator!$I$20,start_rate+MortgageCalculator!$I$22*ROUNDUP((M940-MortgageCalculator!$I$18*periods_per_year)/MortgageCalculator!$I$21,0)))),start_rate))</f>
        <v/>
      </c>
      <c r="P940" s="20" t="str">
        <f>IF(M940="","",ROUND((((1+O940/CP)^(CP/periods_per_year))-1)*S939,2))</f>
        <v/>
      </c>
      <c r="Q940" s="20" t="str">
        <f>IF(M940="","",IF(M940=nper,S939+P940,MIN(S939+P940,IF(O940=O939,Q939,ROUND(-PMT(((1+O940/CP)^(CP/periods_per_year))-1,nper-M940+1,S939),2)))))</f>
        <v/>
      </c>
      <c r="R940" s="20" t="str">
        <f t="shared" ref="R940:R1003" si="118">IF(M940="","",Q940-P940)</f>
        <v/>
      </c>
      <c r="S940" s="20" t="str">
        <f t="shared" ref="S940:S1003" si="119">IF(M940="","",S939-R940)</f>
        <v/>
      </c>
    </row>
    <row r="941" spans="1:19" x14ac:dyDescent="0.2">
      <c r="A941" s="10" t="str">
        <f t="shared" si="112"/>
        <v/>
      </c>
      <c r="B941" s="11" t="str">
        <f t="shared" si="113"/>
        <v/>
      </c>
      <c r="C941" s="15" t="str">
        <f t="shared" si="114"/>
        <v/>
      </c>
      <c r="D941" s="12" t="str">
        <f>IF(A941="","",IF(variable,IF(OR(A941=1,A941&lt;$I$18*periods_per_year),start_rate,MIN($I$19,IF(MOD(A941-1,$I$21)=0,MAX($I$20,D940+$I$22),D940))),start_rate))</f>
        <v/>
      </c>
      <c r="E941" s="13" t="str">
        <f t="shared" si="115"/>
        <v/>
      </c>
      <c r="F941" s="13" t="str">
        <f>IF(A941="","",IF(A941=nper,J940+E941,MIN(J940+E941,IF(D941=D940,F940,IF($E$8="Acc Bi-Weekly",ROUND((-PMT(((1+D941/CP)^(CP/12))-1,(nper-A941+1)*12/26,J940))/2,2),IF($E$8="Acc Weekly",ROUND((-PMT(((1+D941/CP)^(CP/12))-1,(nper-A941+1)*12/52,J940))/4,2),ROUND(-PMT(((1+D941/CP)^(CP/periods_per_year))-1,nper-A941+1,J940),2)))))))</f>
        <v/>
      </c>
      <c r="G941" s="13" t="str">
        <f>IF(OR(A941="",A941&lt;$X$2),"",IF(J940&lt;=F941,0,IF(IF(AND(A941&gt;=$X$2,MOD(A941-$X$2,int)=0),$X$3,0)+F941&gt;=J940+E941,J940+E941-F941,IF(AND(A941&gt;=$X$2,MOD(A941-$X$2,int)=0),$X$3,0)+IF(IF(AND(A941&gt;=$X$2,MOD(A941-$X$2,int)=0),$X$3,0)+IF(MOD(A941-$X$6,periods_per_year)=0,$X$5,0)+F941&lt;J940+E941,IF(MOD(A941-$X$6,periods_per_year)=0,$X$5,0),J940+E941-IF(AND(A941&gt;=$X$2,MOD(A941-$X$2,int)=0),$X$3,0)-F941))))</f>
        <v/>
      </c>
      <c r="H941" s="14"/>
      <c r="I941" s="13" t="str">
        <f t="shared" si="116"/>
        <v/>
      </c>
      <c r="J941" s="13" t="str">
        <f t="shared" si="117"/>
        <v/>
      </c>
      <c r="M941" s="17" t="str">
        <f>IF(S940="","",IF(OR(M940&gt;=nper,ROUND(S940,2)&lt;=0),"",M940+1))</f>
        <v/>
      </c>
      <c r="N941" s="18" t="str">
        <f>IF(M941="","",IF(OR(periods_per_year=26,periods_per_year=52),IF(periods_per_year=26,IF(M941=1,fpdate,N940+14),IF(periods_per_year=52,IF(M941=1,fpdate,N940+7),"n/a")),IF(periods_per_year=24,DATE(YEAR(fpdate),MONTH(fpdate)+(M941-1)/2+IF(AND(DAY(fpdate)&gt;=15,MOD(M941,2)=0),1,0),IF(MOD(M941,2)=0,IF(DAY(fpdate)&gt;=15,DAY(fpdate)-14,DAY(fpdate)+14),DAY(fpdate))),IF(DAY(DATE(YEAR(fpdate),MONTH(fpdate)+M941-1,DAY(fpdate)))&lt;&gt;DAY(fpdate),DATE(YEAR(fpdate),MONTH(fpdate)+M941,0),DATE(YEAR(fpdate),MONTH(fpdate)+M941-1,DAY(fpdate))))))</f>
        <v/>
      </c>
      <c r="O941" s="19" t="str">
        <f>IF(M941="","",IF(variable,IF(M941&lt;MortgageCalculator!$I$18*periods_per_year,start_rate,IF(MortgageCalculator!$I$22&gt;=0,MIN(MortgageCalculator!$I$19,start_rate+MortgageCalculator!$I$22*ROUNDUP((M941-MortgageCalculator!$I$18*periods_per_year)/MortgageCalculator!$I$21,0)),MAX(MortgageCalculator!$I$20,start_rate+MortgageCalculator!$I$22*ROUNDUP((M941-MortgageCalculator!$I$18*periods_per_year)/MortgageCalculator!$I$21,0)))),start_rate))</f>
        <v/>
      </c>
      <c r="P941" s="20" t="str">
        <f>IF(M941="","",ROUND((((1+O941/CP)^(CP/periods_per_year))-1)*S940,2))</f>
        <v/>
      </c>
      <c r="Q941" s="20" t="str">
        <f>IF(M941="","",IF(M941=nper,S940+P941,MIN(S940+P941,IF(O941=O940,Q940,ROUND(-PMT(((1+O941/CP)^(CP/periods_per_year))-1,nper-M941+1,S940),2)))))</f>
        <v/>
      </c>
      <c r="R941" s="20" t="str">
        <f t="shared" si="118"/>
        <v/>
      </c>
      <c r="S941" s="20" t="str">
        <f t="shared" si="119"/>
        <v/>
      </c>
    </row>
    <row r="942" spans="1:19" x14ac:dyDescent="0.2">
      <c r="A942" s="10" t="str">
        <f t="shared" si="112"/>
        <v/>
      </c>
      <c r="B942" s="11" t="str">
        <f t="shared" si="113"/>
        <v/>
      </c>
      <c r="C942" s="15" t="str">
        <f t="shared" si="114"/>
        <v/>
      </c>
      <c r="D942" s="12" t="str">
        <f>IF(A942="","",IF(variable,IF(OR(A942=1,A942&lt;$I$18*periods_per_year),start_rate,MIN($I$19,IF(MOD(A942-1,$I$21)=0,MAX($I$20,D941+$I$22),D941))),start_rate))</f>
        <v/>
      </c>
      <c r="E942" s="13" t="str">
        <f t="shared" si="115"/>
        <v/>
      </c>
      <c r="F942" s="13" t="str">
        <f>IF(A942="","",IF(A942=nper,J941+E942,MIN(J941+E942,IF(D942=D941,F941,IF($E$8="Acc Bi-Weekly",ROUND((-PMT(((1+D942/CP)^(CP/12))-1,(nper-A942+1)*12/26,J941))/2,2),IF($E$8="Acc Weekly",ROUND((-PMT(((1+D942/CP)^(CP/12))-1,(nper-A942+1)*12/52,J941))/4,2),ROUND(-PMT(((1+D942/CP)^(CP/periods_per_year))-1,nper-A942+1,J941),2)))))))</f>
        <v/>
      </c>
      <c r="G942" s="13" t="str">
        <f>IF(OR(A942="",A942&lt;$X$2),"",IF(J941&lt;=F942,0,IF(IF(AND(A942&gt;=$X$2,MOD(A942-$X$2,int)=0),$X$3,0)+F942&gt;=J941+E942,J941+E942-F942,IF(AND(A942&gt;=$X$2,MOD(A942-$X$2,int)=0),$X$3,0)+IF(IF(AND(A942&gt;=$X$2,MOD(A942-$X$2,int)=0),$X$3,0)+IF(MOD(A942-$X$6,periods_per_year)=0,$X$5,0)+F942&lt;J941+E942,IF(MOD(A942-$X$6,periods_per_year)=0,$X$5,0),J941+E942-IF(AND(A942&gt;=$X$2,MOD(A942-$X$2,int)=0),$X$3,0)-F942))))</f>
        <v/>
      </c>
      <c r="H942" s="14"/>
      <c r="I942" s="13" t="str">
        <f t="shared" si="116"/>
        <v/>
      </c>
      <c r="J942" s="13" t="str">
        <f t="shared" si="117"/>
        <v/>
      </c>
      <c r="M942" s="17" t="str">
        <f>IF(S941="","",IF(OR(M941&gt;=nper,ROUND(S941,2)&lt;=0),"",M941+1))</f>
        <v/>
      </c>
      <c r="N942" s="18" t="str">
        <f>IF(M942="","",IF(OR(periods_per_year=26,periods_per_year=52),IF(periods_per_year=26,IF(M942=1,fpdate,N941+14),IF(periods_per_year=52,IF(M942=1,fpdate,N941+7),"n/a")),IF(periods_per_year=24,DATE(YEAR(fpdate),MONTH(fpdate)+(M942-1)/2+IF(AND(DAY(fpdate)&gt;=15,MOD(M942,2)=0),1,0),IF(MOD(M942,2)=0,IF(DAY(fpdate)&gt;=15,DAY(fpdate)-14,DAY(fpdate)+14),DAY(fpdate))),IF(DAY(DATE(YEAR(fpdate),MONTH(fpdate)+M942-1,DAY(fpdate)))&lt;&gt;DAY(fpdate),DATE(YEAR(fpdate),MONTH(fpdate)+M942,0),DATE(YEAR(fpdate),MONTH(fpdate)+M942-1,DAY(fpdate))))))</f>
        <v/>
      </c>
      <c r="O942" s="19" t="str">
        <f>IF(M942="","",IF(variable,IF(M942&lt;MortgageCalculator!$I$18*periods_per_year,start_rate,IF(MortgageCalculator!$I$22&gt;=0,MIN(MortgageCalculator!$I$19,start_rate+MortgageCalculator!$I$22*ROUNDUP((M942-MortgageCalculator!$I$18*periods_per_year)/MortgageCalculator!$I$21,0)),MAX(MortgageCalculator!$I$20,start_rate+MortgageCalculator!$I$22*ROUNDUP((M942-MortgageCalculator!$I$18*periods_per_year)/MortgageCalculator!$I$21,0)))),start_rate))</f>
        <v/>
      </c>
      <c r="P942" s="20" t="str">
        <f>IF(M942="","",ROUND((((1+O942/CP)^(CP/periods_per_year))-1)*S941,2))</f>
        <v/>
      </c>
      <c r="Q942" s="20" t="str">
        <f>IF(M942="","",IF(M942=nper,S941+P942,MIN(S941+P942,IF(O942=O941,Q941,ROUND(-PMT(((1+O942/CP)^(CP/periods_per_year))-1,nper-M942+1,S941),2)))))</f>
        <v/>
      </c>
      <c r="R942" s="20" t="str">
        <f t="shared" si="118"/>
        <v/>
      </c>
      <c r="S942" s="20" t="str">
        <f t="shared" si="119"/>
        <v/>
      </c>
    </row>
    <row r="943" spans="1:19" x14ac:dyDescent="0.2">
      <c r="A943" s="10" t="str">
        <f t="shared" si="112"/>
        <v/>
      </c>
      <c r="B943" s="11" t="str">
        <f t="shared" si="113"/>
        <v/>
      </c>
      <c r="C943" s="15" t="str">
        <f t="shared" si="114"/>
        <v/>
      </c>
      <c r="D943" s="12" t="str">
        <f>IF(A943="","",IF(variable,IF(OR(A943=1,A943&lt;$I$18*periods_per_year),start_rate,MIN($I$19,IF(MOD(A943-1,$I$21)=0,MAX($I$20,D942+$I$22),D942))),start_rate))</f>
        <v/>
      </c>
      <c r="E943" s="13" t="str">
        <f t="shared" si="115"/>
        <v/>
      </c>
      <c r="F943" s="13" t="str">
        <f>IF(A943="","",IF(A943=nper,J942+E943,MIN(J942+E943,IF(D943=D942,F942,IF($E$8="Acc Bi-Weekly",ROUND((-PMT(((1+D943/CP)^(CP/12))-1,(nper-A943+1)*12/26,J942))/2,2),IF($E$8="Acc Weekly",ROUND((-PMT(((1+D943/CP)^(CP/12))-1,(nper-A943+1)*12/52,J942))/4,2),ROUND(-PMT(((1+D943/CP)^(CP/periods_per_year))-1,nper-A943+1,J942),2)))))))</f>
        <v/>
      </c>
      <c r="G943" s="13" t="str">
        <f>IF(OR(A943="",A943&lt;$X$2),"",IF(J942&lt;=F943,0,IF(IF(AND(A943&gt;=$X$2,MOD(A943-$X$2,int)=0),$X$3,0)+F943&gt;=J942+E943,J942+E943-F943,IF(AND(A943&gt;=$X$2,MOD(A943-$X$2,int)=0),$X$3,0)+IF(IF(AND(A943&gt;=$X$2,MOD(A943-$X$2,int)=0),$X$3,0)+IF(MOD(A943-$X$6,periods_per_year)=0,$X$5,0)+F943&lt;J942+E943,IF(MOD(A943-$X$6,periods_per_year)=0,$X$5,0),J942+E943-IF(AND(A943&gt;=$X$2,MOD(A943-$X$2,int)=0),$X$3,0)-F943))))</f>
        <v/>
      </c>
      <c r="H943" s="14"/>
      <c r="I943" s="13" t="str">
        <f t="shared" si="116"/>
        <v/>
      </c>
      <c r="J943" s="13" t="str">
        <f t="shared" si="117"/>
        <v/>
      </c>
      <c r="M943" s="17" t="str">
        <f>IF(S942="","",IF(OR(M942&gt;=nper,ROUND(S942,2)&lt;=0),"",M942+1))</f>
        <v/>
      </c>
      <c r="N943" s="18" t="str">
        <f>IF(M943="","",IF(OR(periods_per_year=26,periods_per_year=52),IF(periods_per_year=26,IF(M943=1,fpdate,N942+14),IF(periods_per_year=52,IF(M943=1,fpdate,N942+7),"n/a")),IF(periods_per_year=24,DATE(YEAR(fpdate),MONTH(fpdate)+(M943-1)/2+IF(AND(DAY(fpdate)&gt;=15,MOD(M943,2)=0),1,0),IF(MOD(M943,2)=0,IF(DAY(fpdate)&gt;=15,DAY(fpdate)-14,DAY(fpdate)+14),DAY(fpdate))),IF(DAY(DATE(YEAR(fpdate),MONTH(fpdate)+M943-1,DAY(fpdate)))&lt;&gt;DAY(fpdate),DATE(YEAR(fpdate),MONTH(fpdate)+M943,0),DATE(YEAR(fpdate),MONTH(fpdate)+M943-1,DAY(fpdate))))))</f>
        <v/>
      </c>
      <c r="O943" s="19" t="str">
        <f>IF(M943="","",IF(variable,IF(M943&lt;MortgageCalculator!$I$18*periods_per_year,start_rate,IF(MortgageCalculator!$I$22&gt;=0,MIN(MortgageCalculator!$I$19,start_rate+MortgageCalculator!$I$22*ROUNDUP((M943-MortgageCalculator!$I$18*periods_per_year)/MortgageCalculator!$I$21,0)),MAX(MortgageCalculator!$I$20,start_rate+MortgageCalculator!$I$22*ROUNDUP((M943-MortgageCalculator!$I$18*periods_per_year)/MortgageCalculator!$I$21,0)))),start_rate))</f>
        <v/>
      </c>
      <c r="P943" s="20" t="str">
        <f>IF(M943="","",ROUND((((1+O943/CP)^(CP/periods_per_year))-1)*S942,2))</f>
        <v/>
      </c>
      <c r="Q943" s="20" t="str">
        <f>IF(M943="","",IF(M943=nper,S942+P943,MIN(S942+P943,IF(O943=O942,Q942,ROUND(-PMT(((1+O943/CP)^(CP/periods_per_year))-1,nper-M943+1,S942),2)))))</f>
        <v/>
      </c>
      <c r="R943" s="20" t="str">
        <f t="shared" si="118"/>
        <v/>
      </c>
      <c r="S943" s="20" t="str">
        <f t="shared" si="119"/>
        <v/>
      </c>
    </row>
    <row r="944" spans="1:19" x14ac:dyDescent="0.2">
      <c r="A944" s="10" t="str">
        <f t="shared" si="112"/>
        <v/>
      </c>
      <c r="B944" s="11" t="str">
        <f t="shared" si="113"/>
        <v/>
      </c>
      <c r="C944" s="15" t="str">
        <f t="shared" si="114"/>
        <v/>
      </c>
      <c r="D944" s="12" t="str">
        <f>IF(A944="","",IF(variable,IF(OR(A944=1,A944&lt;$I$18*periods_per_year),start_rate,MIN($I$19,IF(MOD(A944-1,$I$21)=0,MAX($I$20,D943+$I$22),D943))),start_rate))</f>
        <v/>
      </c>
      <c r="E944" s="13" t="str">
        <f t="shared" si="115"/>
        <v/>
      </c>
      <c r="F944" s="13" t="str">
        <f>IF(A944="","",IF(A944=nper,J943+E944,MIN(J943+E944,IF(D944=D943,F943,IF($E$8="Acc Bi-Weekly",ROUND((-PMT(((1+D944/CP)^(CP/12))-1,(nper-A944+1)*12/26,J943))/2,2),IF($E$8="Acc Weekly",ROUND((-PMT(((1+D944/CP)^(CP/12))-1,(nper-A944+1)*12/52,J943))/4,2),ROUND(-PMT(((1+D944/CP)^(CP/periods_per_year))-1,nper-A944+1,J943),2)))))))</f>
        <v/>
      </c>
      <c r="G944" s="13" t="str">
        <f>IF(OR(A944="",A944&lt;$X$2),"",IF(J943&lt;=F944,0,IF(IF(AND(A944&gt;=$X$2,MOD(A944-$X$2,int)=0),$X$3,0)+F944&gt;=J943+E944,J943+E944-F944,IF(AND(A944&gt;=$X$2,MOD(A944-$X$2,int)=0),$X$3,0)+IF(IF(AND(A944&gt;=$X$2,MOD(A944-$X$2,int)=0),$X$3,0)+IF(MOD(A944-$X$6,periods_per_year)=0,$X$5,0)+F944&lt;J943+E944,IF(MOD(A944-$X$6,periods_per_year)=0,$X$5,0),J943+E944-IF(AND(A944&gt;=$X$2,MOD(A944-$X$2,int)=0),$X$3,0)-F944))))</f>
        <v/>
      </c>
      <c r="H944" s="14"/>
      <c r="I944" s="13" t="str">
        <f t="shared" si="116"/>
        <v/>
      </c>
      <c r="J944" s="13" t="str">
        <f t="shared" si="117"/>
        <v/>
      </c>
      <c r="M944" s="17" t="str">
        <f>IF(S943="","",IF(OR(M943&gt;=nper,ROUND(S943,2)&lt;=0),"",M943+1))</f>
        <v/>
      </c>
      <c r="N944" s="18" t="str">
        <f>IF(M944="","",IF(OR(periods_per_year=26,periods_per_year=52),IF(periods_per_year=26,IF(M944=1,fpdate,N943+14),IF(periods_per_year=52,IF(M944=1,fpdate,N943+7),"n/a")),IF(periods_per_year=24,DATE(YEAR(fpdate),MONTH(fpdate)+(M944-1)/2+IF(AND(DAY(fpdate)&gt;=15,MOD(M944,2)=0),1,0),IF(MOD(M944,2)=0,IF(DAY(fpdate)&gt;=15,DAY(fpdate)-14,DAY(fpdate)+14),DAY(fpdate))),IF(DAY(DATE(YEAR(fpdate),MONTH(fpdate)+M944-1,DAY(fpdate)))&lt;&gt;DAY(fpdate),DATE(YEAR(fpdate),MONTH(fpdate)+M944,0),DATE(YEAR(fpdate),MONTH(fpdate)+M944-1,DAY(fpdate))))))</f>
        <v/>
      </c>
      <c r="O944" s="19" t="str">
        <f>IF(M944="","",IF(variable,IF(M944&lt;MortgageCalculator!$I$18*periods_per_year,start_rate,IF(MortgageCalculator!$I$22&gt;=0,MIN(MortgageCalculator!$I$19,start_rate+MortgageCalculator!$I$22*ROUNDUP((M944-MortgageCalculator!$I$18*periods_per_year)/MortgageCalculator!$I$21,0)),MAX(MortgageCalculator!$I$20,start_rate+MortgageCalculator!$I$22*ROUNDUP((M944-MortgageCalculator!$I$18*periods_per_year)/MortgageCalculator!$I$21,0)))),start_rate))</f>
        <v/>
      </c>
      <c r="P944" s="20" t="str">
        <f>IF(M944="","",ROUND((((1+O944/CP)^(CP/periods_per_year))-1)*S943,2))</f>
        <v/>
      </c>
      <c r="Q944" s="20" t="str">
        <f>IF(M944="","",IF(M944=nper,S943+P944,MIN(S943+P944,IF(O944=O943,Q943,ROUND(-PMT(((1+O944/CP)^(CP/periods_per_year))-1,nper-M944+1,S943),2)))))</f>
        <v/>
      </c>
      <c r="R944" s="20" t="str">
        <f t="shared" si="118"/>
        <v/>
      </c>
      <c r="S944" s="20" t="str">
        <f t="shared" si="119"/>
        <v/>
      </c>
    </row>
    <row r="945" spans="1:19" x14ac:dyDescent="0.2">
      <c r="A945" s="10" t="str">
        <f t="shared" si="112"/>
        <v/>
      </c>
      <c r="B945" s="11" t="str">
        <f t="shared" si="113"/>
        <v/>
      </c>
      <c r="C945" s="15" t="str">
        <f t="shared" si="114"/>
        <v/>
      </c>
      <c r="D945" s="12" t="str">
        <f>IF(A945="","",IF(variable,IF(OR(A945=1,A945&lt;$I$18*periods_per_year),start_rate,MIN($I$19,IF(MOD(A945-1,$I$21)=0,MAX($I$20,D944+$I$22),D944))),start_rate))</f>
        <v/>
      </c>
      <c r="E945" s="13" t="str">
        <f t="shared" si="115"/>
        <v/>
      </c>
      <c r="F945" s="13" t="str">
        <f>IF(A945="","",IF(A945=nper,J944+E945,MIN(J944+E945,IF(D945=D944,F944,IF($E$8="Acc Bi-Weekly",ROUND((-PMT(((1+D945/CP)^(CP/12))-1,(nper-A945+1)*12/26,J944))/2,2),IF($E$8="Acc Weekly",ROUND((-PMT(((1+D945/CP)^(CP/12))-1,(nper-A945+1)*12/52,J944))/4,2),ROUND(-PMT(((1+D945/CP)^(CP/periods_per_year))-1,nper-A945+1,J944),2)))))))</f>
        <v/>
      </c>
      <c r="G945" s="13" t="str">
        <f>IF(OR(A945="",A945&lt;$X$2),"",IF(J944&lt;=F945,0,IF(IF(AND(A945&gt;=$X$2,MOD(A945-$X$2,int)=0),$X$3,0)+F945&gt;=J944+E945,J944+E945-F945,IF(AND(A945&gt;=$X$2,MOD(A945-$X$2,int)=0),$X$3,0)+IF(IF(AND(A945&gt;=$X$2,MOD(A945-$X$2,int)=0),$X$3,0)+IF(MOD(A945-$X$6,periods_per_year)=0,$X$5,0)+F945&lt;J944+E945,IF(MOD(A945-$X$6,periods_per_year)=0,$X$5,0),J944+E945-IF(AND(A945&gt;=$X$2,MOD(A945-$X$2,int)=0),$X$3,0)-F945))))</f>
        <v/>
      </c>
      <c r="H945" s="14"/>
      <c r="I945" s="13" t="str">
        <f t="shared" si="116"/>
        <v/>
      </c>
      <c r="J945" s="13" t="str">
        <f t="shared" si="117"/>
        <v/>
      </c>
      <c r="M945" s="17" t="str">
        <f>IF(S944="","",IF(OR(M944&gt;=nper,ROUND(S944,2)&lt;=0),"",M944+1))</f>
        <v/>
      </c>
      <c r="N945" s="18" t="str">
        <f>IF(M945="","",IF(OR(periods_per_year=26,periods_per_year=52),IF(periods_per_year=26,IF(M945=1,fpdate,N944+14),IF(periods_per_year=52,IF(M945=1,fpdate,N944+7),"n/a")),IF(periods_per_year=24,DATE(YEAR(fpdate),MONTH(fpdate)+(M945-1)/2+IF(AND(DAY(fpdate)&gt;=15,MOD(M945,2)=0),1,0),IF(MOD(M945,2)=0,IF(DAY(fpdate)&gt;=15,DAY(fpdate)-14,DAY(fpdate)+14),DAY(fpdate))),IF(DAY(DATE(YEAR(fpdate),MONTH(fpdate)+M945-1,DAY(fpdate)))&lt;&gt;DAY(fpdate),DATE(YEAR(fpdate),MONTH(fpdate)+M945,0),DATE(YEAR(fpdate),MONTH(fpdate)+M945-1,DAY(fpdate))))))</f>
        <v/>
      </c>
      <c r="O945" s="19" t="str">
        <f>IF(M945="","",IF(variable,IF(M945&lt;MortgageCalculator!$I$18*periods_per_year,start_rate,IF(MortgageCalculator!$I$22&gt;=0,MIN(MortgageCalculator!$I$19,start_rate+MortgageCalculator!$I$22*ROUNDUP((M945-MortgageCalculator!$I$18*periods_per_year)/MortgageCalculator!$I$21,0)),MAX(MortgageCalculator!$I$20,start_rate+MortgageCalculator!$I$22*ROUNDUP((M945-MortgageCalculator!$I$18*periods_per_year)/MortgageCalculator!$I$21,0)))),start_rate))</f>
        <v/>
      </c>
      <c r="P945" s="20" t="str">
        <f>IF(M945="","",ROUND((((1+O945/CP)^(CP/periods_per_year))-1)*S944,2))</f>
        <v/>
      </c>
      <c r="Q945" s="20" t="str">
        <f>IF(M945="","",IF(M945=nper,S944+P945,MIN(S944+P945,IF(O945=O944,Q944,ROUND(-PMT(((1+O945/CP)^(CP/periods_per_year))-1,nper-M945+1,S944),2)))))</f>
        <v/>
      </c>
      <c r="R945" s="20" t="str">
        <f t="shared" si="118"/>
        <v/>
      </c>
      <c r="S945" s="20" t="str">
        <f t="shared" si="119"/>
        <v/>
      </c>
    </row>
    <row r="946" spans="1:19" x14ac:dyDescent="0.2">
      <c r="A946" s="10" t="str">
        <f t="shared" si="112"/>
        <v/>
      </c>
      <c r="B946" s="11" t="str">
        <f t="shared" si="113"/>
        <v/>
      </c>
      <c r="C946" s="15" t="str">
        <f t="shared" si="114"/>
        <v/>
      </c>
      <c r="D946" s="12" t="str">
        <f>IF(A946="","",IF(variable,IF(OR(A946=1,A946&lt;$I$18*periods_per_year),start_rate,MIN($I$19,IF(MOD(A946-1,$I$21)=0,MAX($I$20,D945+$I$22),D945))),start_rate))</f>
        <v/>
      </c>
      <c r="E946" s="13" t="str">
        <f t="shared" si="115"/>
        <v/>
      </c>
      <c r="F946" s="13" t="str">
        <f>IF(A946="","",IF(A946=nper,J945+E946,MIN(J945+E946,IF(D946=D945,F945,IF($E$8="Acc Bi-Weekly",ROUND((-PMT(((1+D946/CP)^(CP/12))-1,(nper-A946+1)*12/26,J945))/2,2),IF($E$8="Acc Weekly",ROUND((-PMT(((1+D946/CP)^(CP/12))-1,(nper-A946+1)*12/52,J945))/4,2),ROUND(-PMT(((1+D946/CP)^(CP/periods_per_year))-1,nper-A946+1,J945),2)))))))</f>
        <v/>
      </c>
      <c r="G946" s="13" t="str">
        <f>IF(OR(A946="",A946&lt;$X$2),"",IF(J945&lt;=F946,0,IF(IF(AND(A946&gt;=$X$2,MOD(A946-$X$2,int)=0),$X$3,0)+F946&gt;=J945+E946,J945+E946-F946,IF(AND(A946&gt;=$X$2,MOD(A946-$X$2,int)=0),$X$3,0)+IF(IF(AND(A946&gt;=$X$2,MOD(A946-$X$2,int)=0),$X$3,0)+IF(MOD(A946-$X$6,periods_per_year)=0,$X$5,0)+F946&lt;J945+E946,IF(MOD(A946-$X$6,periods_per_year)=0,$X$5,0),J945+E946-IF(AND(A946&gt;=$X$2,MOD(A946-$X$2,int)=0),$X$3,0)-F946))))</f>
        <v/>
      </c>
      <c r="H946" s="14"/>
      <c r="I946" s="13" t="str">
        <f t="shared" si="116"/>
        <v/>
      </c>
      <c r="J946" s="13" t="str">
        <f t="shared" si="117"/>
        <v/>
      </c>
      <c r="M946" s="17" t="str">
        <f>IF(S945="","",IF(OR(M945&gt;=nper,ROUND(S945,2)&lt;=0),"",M945+1))</f>
        <v/>
      </c>
      <c r="N946" s="18" t="str">
        <f>IF(M946="","",IF(OR(periods_per_year=26,periods_per_year=52),IF(periods_per_year=26,IF(M946=1,fpdate,N945+14),IF(periods_per_year=52,IF(M946=1,fpdate,N945+7),"n/a")),IF(periods_per_year=24,DATE(YEAR(fpdate),MONTH(fpdate)+(M946-1)/2+IF(AND(DAY(fpdate)&gt;=15,MOD(M946,2)=0),1,0),IF(MOD(M946,2)=0,IF(DAY(fpdate)&gt;=15,DAY(fpdate)-14,DAY(fpdate)+14),DAY(fpdate))),IF(DAY(DATE(YEAR(fpdate),MONTH(fpdate)+M946-1,DAY(fpdate)))&lt;&gt;DAY(fpdate),DATE(YEAR(fpdate),MONTH(fpdate)+M946,0),DATE(YEAR(fpdate),MONTH(fpdate)+M946-1,DAY(fpdate))))))</f>
        <v/>
      </c>
      <c r="O946" s="19" t="str">
        <f>IF(M946="","",IF(variable,IF(M946&lt;MortgageCalculator!$I$18*periods_per_year,start_rate,IF(MortgageCalculator!$I$22&gt;=0,MIN(MortgageCalculator!$I$19,start_rate+MortgageCalculator!$I$22*ROUNDUP((M946-MortgageCalculator!$I$18*periods_per_year)/MortgageCalculator!$I$21,0)),MAX(MortgageCalculator!$I$20,start_rate+MortgageCalculator!$I$22*ROUNDUP((M946-MortgageCalculator!$I$18*periods_per_year)/MortgageCalculator!$I$21,0)))),start_rate))</f>
        <v/>
      </c>
      <c r="P946" s="20" t="str">
        <f>IF(M946="","",ROUND((((1+O946/CP)^(CP/periods_per_year))-1)*S945,2))</f>
        <v/>
      </c>
      <c r="Q946" s="20" t="str">
        <f>IF(M946="","",IF(M946=nper,S945+P946,MIN(S945+P946,IF(O946=O945,Q945,ROUND(-PMT(((1+O946/CP)^(CP/periods_per_year))-1,nper-M946+1,S945),2)))))</f>
        <v/>
      </c>
      <c r="R946" s="20" t="str">
        <f t="shared" si="118"/>
        <v/>
      </c>
      <c r="S946" s="20" t="str">
        <f t="shared" si="119"/>
        <v/>
      </c>
    </row>
    <row r="947" spans="1:19" x14ac:dyDescent="0.2">
      <c r="A947" s="10" t="str">
        <f t="shared" si="112"/>
        <v/>
      </c>
      <c r="B947" s="11" t="str">
        <f t="shared" si="113"/>
        <v/>
      </c>
      <c r="C947" s="15" t="str">
        <f t="shared" si="114"/>
        <v/>
      </c>
      <c r="D947" s="12" t="str">
        <f>IF(A947="","",IF(variable,IF(OR(A947=1,A947&lt;$I$18*periods_per_year),start_rate,MIN($I$19,IF(MOD(A947-1,$I$21)=0,MAX($I$20,D946+$I$22),D946))),start_rate))</f>
        <v/>
      </c>
      <c r="E947" s="13" t="str">
        <f t="shared" si="115"/>
        <v/>
      </c>
      <c r="F947" s="13" t="str">
        <f>IF(A947="","",IF(A947=nper,J946+E947,MIN(J946+E947,IF(D947=D946,F946,IF($E$8="Acc Bi-Weekly",ROUND((-PMT(((1+D947/CP)^(CP/12))-1,(nper-A947+1)*12/26,J946))/2,2),IF($E$8="Acc Weekly",ROUND((-PMT(((1+D947/CP)^(CP/12))-1,(nper-A947+1)*12/52,J946))/4,2),ROUND(-PMT(((1+D947/CP)^(CP/periods_per_year))-1,nper-A947+1,J946),2)))))))</f>
        <v/>
      </c>
      <c r="G947" s="13" t="str">
        <f>IF(OR(A947="",A947&lt;$X$2),"",IF(J946&lt;=F947,0,IF(IF(AND(A947&gt;=$X$2,MOD(A947-$X$2,int)=0),$X$3,0)+F947&gt;=J946+E947,J946+E947-F947,IF(AND(A947&gt;=$X$2,MOD(A947-$X$2,int)=0),$X$3,0)+IF(IF(AND(A947&gt;=$X$2,MOD(A947-$X$2,int)=0),$X$3,0)+IF(MOD(A947-$X$6,periods_per_year)=0,$X$5,0)+F947&lt;J946+E947,IF(MOD(A947-$X$6,periods_per_year)=0,$X$5,0),J946+E947-IF(AND(A947&gt;=$X$2,MOD(A947-$X$2,int)=0),$X$3,0)-F947))))</f>
        <v/>
      </c>
      <c r="H947" s="14"/>
      <c r="I947" s="13" t="str">
        <f t="shared" si="116"/>
        <v/>
      </c>
      <c r="J947" s="13" t="str">
        <f t="shared" si="117"/>
        <v/>
      </c>
      <c r="M947" s="17" t="str">
        <f>IF(S946="","",IF(OR(M946&gt;=nper,ROUND(S946,2)&lt;=0),"",M946+1))</f>
        <v/>
      </c>
      <c r="N947" s="18" t="str">
        <f>IF(M947="","",IF(OR(periods_per_year=26,periods_per_year=52),IF(periods_per_year=26,IF(M947=1,fpdate,N946+14),IF(periods_per_year=52,IF(M947=1,fpdate,N946+7),"n/a")),IF(periods_per_year=24,DATE(YEAR(fpdate),MONTH(fpdate)+(M947-1)/2+IF(AND(DAY(fpdate)&gt;=15,MOD(M947,2)=0),1,0),IF(MOD(M947,2)=0,IF(DAY(fpdate)&gt;=15,DAY(fpdate)-14,DAY(fpdate)+14),DAY(fpdate))),IF(DAY(DATE(YEAR(fpdate),MONTH(fpdate)+M947-1,DAY(fpdate)))&lt;&gt;DAY(fpdate),DATE(YEAR(fpdate),MONTH(fpdate)+M947,0),DATE(YEAR(fpdate),MONTH(fpdate)+M947-1,DAY(fpdate))))))</f>
        <v/>
      </c>
      <c r="O947" s="19" t="str">
        <f>IF(M947="","",IF(variable,IF(M947&lt;MortgageCalculator!$I$18*periods_per_year,start_rate,IF(MortgageCalculator!$I$22&gt;=0,MIN(MortgageCalculator!$I$19,start_rate+MortgageCalculator!$I$22*ROUNDUP((M947-MortgageCalculator!$I$18*periods_per_year)/MortgageCalculator!$I$21,0)),MAX(MortgageCalculator!$I$20,start_rate+MortgageCalculator!$I$22*ROUNDUP((M947-MortgageCalculator!$I$18*periods_per_year)/MortgageCalculator!$I$21,0)))),start_rate))</f>
        <v/>
      </c>
      <c r="P947" s="20" t="str">
        <f>IF(M947="","",ROUND((((1+O947/CP)^(CP/periods_per_year))-1)*S946,2))</f>
        <v/>
      </c>
      <c r="Q947" s="20" t="str">
        <f>IF(M947="","",IF(M947=nper,S946+P947,MIN(S946+P947,IF(O947=O946,Q946,ROUND(-PMT(((1+O947/CP)^(CP/periods_per_year))-1,nper-M947+1,S946),2)))))</f>
        <v/>
      </c>
      <c r="R947" s="20" t="str">
        <f t="shared" si="118"/>
        <v/>
      </c>
      <c r="S947" s="20" t="str">
        <f t="shared" si="119"/>
        <v/>
      </c>
    </row>
    <row r="948" spans="1:19" x14ac:dyDescent="0.2">
      <c r="A948" s="10" t="str">
        <f t="shared" si="112"/>
        <v/>
      </c>
      <c r="B948" s="11" t="str">
        <f t="shared" si="113"/>
        <v/>
      </c>
      <c r="C948" s="15" t="str">
        <f t="shared" si="114"/>
        <v/>
      </c>
      <c r="D948" s="12" t="str">
        <f>IF(A948="","",IF(variable,IF(OR(A948=1,A948&lt;$I$18*periods_per_year),start_rate,MIN($I$19,IF(MOD(A948-1,$I$21)=0,MAX($I$20,D947+$I$22),D947))),start_rate))</f>
        <v/>
      </c>
      <c r="E948" s="13" t="str">
        <f t="shared" si="115"/>
        <v/>
      </c>
      <c r="F948" s="13" t="str">
        <f>IF(A948="","",IF(A948=nper,J947+E948,MIN(J947+E948,IF(D948=D947,F947,IF($E$8="Acc Bi-Weekly",ROUND((-PMT(((1+D948/CP)^(CP/12))-1,(nper-A948+1)*12/26,J947))/2,2),IF($E$8="Acc Weekly",ROUND((-PMT(((1+D948/CP)^(CP/12))-1,(nper-A948+1)*12/52,J947))/4,2),ROUND(-PMT(((1+D948/CP)^(CP/periods_per_year))-1,nper-A948+1,J947),2)))))))</f>
        <v/>
      </c>
      <c r="G948" s="13" t="str">
        <f>IF(OR(A948="",A948&lt;$X$2),"",IF(J947&lt;=F948,0,IF(IF(AND(A948&gt;=$X$2,MOD(A948-$X$2,int)=0),$X$3,0)+F948&gt;=J947+E948,J947+E948-F948,IF(AND(A948&gt;=$X$2,MOD(A948-$X$2,int)=0),$X$3,0)+IF(IF(AND(A948&gt;=$X$2,MOD(A948-$X$2,int)=0),$X$3,0)+IF(MOD(A948-$X$6,periods_per_year)=0,$X$5,0)+F948&lt;J947+E948,IF(MOD(A948-$X$6,periods_per_year)=0,$X$5,0),J947+E948-IF(AND(A948&gt;=$X$2,MOD(A948-$X$2,int)=0),$X$3,0)-F948))))</f>
        <v/>
      </c>
      <c r="H948" s="14"/>
      <c r="I948" s="13" t="str">
        <f t="shared" si="116"/>
        <v/>
      </c>
      <c r="J948" s="13" t="str">
        <f t="shared" si="117"/>
        <v/>
      </c>
      <c r="M948" s="17" t="str">
        <f>IF(S947="","",IF(OR(M947&gt;=nper,ROUND(S947,2)&lt;=0),"",M947+1))</f>
        <v/>
      </c>
      <c r="N948" s="18" t="str">
        <f>IF(M948="","",IF(OR(periods_per_year=26,periods_per_year=52),IF(periods_per_year=26,IF(M948=1,fpdate,N947+14),IF(periods_per_year=52,IF(M948=1,fpdate,N947+7),"n/a")),IF(periods_per_year=24,DATE(YEAR(fpdate),MONTH(fpdate)+(M948-1)/2+IF(AND(DAY(fpdate)&gt;=15,MOD(M948,2)=0),1,0),IF(MOD(M948,2)=0,IF(DAY(fpdate)&gt;=15,DAY(fpdate)-14,DAY(fpdate)+14),DAY(fpdate))),IF(DAY(DATE(YEAR(fpdate),MONTH(fpdate)+M948-1,DAY(fpdate)))&lt;&gt;DAY(fpdate),DATE(YEAR(fpdate),MONTH(fpdate)+M948,0),DATE(YEAR(fpdate),MONTH(fpdate)+M948-1,DAY(fpdate))))))</f>
        <v/>
      </c>
      <c r="O948" s="19" t="str">
        <f>IF(M948="","",IF(variable,IF(M948&lt;MortgageCalculator!$I$18*periods_per_year,start_rate,IF(MortgageCalculator!$I$22&gt;=0,MIN(MortgageCalculator!$I$19,start_rate+MortgageCalculator!$I$22*ROUNDUP((M948-MortgageCalculator!$I$18*periods_per_year)/MortgageCalculator!$I$21,0)),MAX(MortgageCalculator!$I$20,start_rate+MortgageCalculator!$I$22*ROUNDUP((M948-MortgageCalculator!$I$18*periods_per_year)/MortgageCalculator!$I$21,0)))),start_rate))</f>
        <v/>
      </c>
      <c r="P948" s="20" t="str">
        <f>IF(M948="","",ROUND((((1+O948/CP)^(CP/periods_per_year))-1)*S947,2))</f>
        <v/>
      </c>
      <c r="Q948" s="20" t="str">
        <f>IF(M948="","",IF(M948=nper,S947+P948,MIN(S947+P948,IF(O948=O947,Q947,ROUND(-PMT(((1+O948/CP)^(CP/periods_per_year))-1,nper-M948+1,S947),2)))))</f>
        <v/>
      </c>
      <c r="R948" s="20" t="str">
        <f t="shared" si="118"/>
        <v/>
      </c>
      <c r="S948" s="20" t="str">
        <f t="shared" si="119"/>
        <v/>
      </c>
    </row>
    <row r="949" spans="1:19" x14ac:dyDescent="0.2">
      <c r="A949" s="10" t="str">
        <f t="shared" si="112"/>
        <v/>
      </c>
      <c r="B949" s="11" t="str">
        <f t="shared" si="113"/>
        <v/>
      </c>
      <c r="C949" s="15" t="str">
        <f t="shared" si="114"/>
        <v/>
      </c>
      <c r="D949" s="12" t="str">
        <f>IF(A949="","",IF(variable,IF(OR(A949=1,A949&lt;$I$18*periods_per_year),start_rate,MIN($I$19,IF(MOD(A949-1,$I$21)=0,MAX($I$20,D948+$I$22),D948))),start_rate))</f>
        <v/>
      </c>
      <c r="E949" s="13" t="str">
        <f t="shared" si="115"/>
        <v/>
      </c>
      <c r="F949" s="13" t="str">
        <f>IF(A949="","",IF(A949=nper,J948+E949,MIN(J948+E949,IF(D949=D948,F948,IF($E$8="Acc Bi-Weekly",ROUND((-PMT(((1+D949/CP)^(CP/12))-1,(nper-A949+1)*12/26,J948))/2,2),IF($E$8="Acc Weekly",ROUND((-PMT(((1+D949/CP)^(CP/12))-1,(nper-A949+1)*12/52,J948))/4,2),ROUND(-PMT(((1+D949/CP)^(CP/periods_per_year))-1,nper-A949+1,J948),2)))))))</f>
        <v/>
      </c>
      <c r="G949" s="13" t="str">
        <f>IF(OR(A949="",A949&lt;$X$2),"",IF(J948&lt;=F949,0,IF(IF(AND(A949&gt;=$X$2,MOD(A949-$X$2,int)=0),$X$3,0)+F949&gt;=J948+E949,J948+E949-F949,IF(AND(A949&gt;=$X$2,MOD(A949-$X$2,int)=0),$X$3,0)+IF(IF(AND(A949&gt;=$X$2,MOD(A949-$X$2,int)=0),$X$3,0)+IF(MOD(A949-$X$6,periods_per_year)=0,$X$5,0)+F949&lt;J948+E949,IF(MOD(A949-$X$6,periods_per_year)=0,$X$5,0),J948+E949-IF(AND(A949&gt;=$X$2,MOD(A949-$X$2,int)=0),$X$3,0)-F949))))</f>
        <v/>
      </c>
      <c r="H949" s="14"/>
      <c r="I949" s="13" t="str">
        <f t="shared" si="116"/>
        <v/>
      </c>
      <c r="J949" s="13" t="str">
        <f t="shared" si="117"/>
        <v/>
      </c>
      <c r="M949" s="17" t="str">
        <f>IF(S948="","",IF(OR(M948&gt;=nper,ROUND(S948,2)&lt;=0),"",M948+1))</f>
        <v/>
      </c>
      <c r="N949" s="18" t="str">
        <f>IF(M949="","",IF(OR(periods_per_year=26,periods_per_year=52),IF(periods_per_year=26,IF(M949=1,fpdate,N948+14),IF(periods_per_year=52,IF(M949=1,fpdate,N948+7),"n/a")),IF(periods_per_year=24,DATE(YEAR(fpdate),MONTH(fpdate)+(M949-1)/2+IF(AND(DAY(fpdate)&gt;=15,MOD(M949,2)=0),1,0),IF(MOD(M949,2)=0,IF(DAY(fpdate)&gt;=15,DAY(fpdate)-14,DAY(fpdate)+14),DAY(fpdate))),IF(DAY(DATE(YEAR(fpdate),MONTH(fpdate)+M949-1,DAY(fpdate)))&lt;&gt;DAY(fpdate),DATE(YEAR(fpdate),MONTH(fpdate)+M949,0),DATE(YEAR(fpdate),MONTH(fpdate)+M949-1,DAY(fpdate))))))</f>
        <v/>
      </c>
      <c r="O949" s="19" t="str">
        <f>IF(M949="","",IF(variable,IF(M949&lt;MortgageCalculator!$I$18*periods_per_year,start_rate,IF(MortgageCalculator!$I$22&gt;=0,MIN(MortgageCalculator!$I$19,start_rate+MortgageCalculator!$I$22*ROUNDUP((M949-MortgageCalculator!$I$18*periods_per_year)/MortgageCalculator!$I$21,0)),MAX(MortgageCalculator!$I$20,start_rate+MortgageCalculator!$I$22*ROUNDUP((M949-MortgageCalculator!$I$18*periods_per_year)/MortgageCalculator!$I$21,0)))),start_rate))</f>
        <v/>
      </c>
      <c r="P949" s="20" t="str">
        <f>IF(M949="","",ROUND((((1+O949/CP)^(CP/periods_per_year))-1)*S948,2))</f>
        <v/>
      </c>
      <c r="Q949" s="20" t="str">
        <f>IF(M949="","",IF(M949=nper,S948+P949,MIN(S948+P949,IF(O949=O948,Q948,ROUND(-PMT(((1+O949/CP)^(CP/periods_per_year))-1,nper-M949+1,S948),2)))))</f>
        <v/>
      </c>
      <c r="R949" s="20" t="str">
        <f t="shared" si="118"/>
        <v/>
      </c>
      <c r="S949" s="20" t="str">
        <f t="shared" si="119"/>
        <v/>
      </c>
    </row>
    <row r="950" spans="1:19" x14ac:dyDescent="0.2">
      <c r="A950" s="10" t="str">
        <f t="shared" si="112"/>
        <v/>
      </c>
      <c r="B950" s="11" t="str">
        <f t="shared" si="113"/>
        <v/>
      </c>
      <c r="C950" s="15" t="str">
        <f t="shared" si="114"/>
        <v/>
      </c>
      <c r="D950" s="12" t="str">
        <f>IF(A950="","",IF(variable,IF(OR(A950=1,A950&lt;$I$18*periods_per_year),start_rate,MIN($I$19,IF(MOD(A950-1,$I$21)=0,MAX($I$20,D949+$I$22),D949))),start_rate))</f>
        <v/>
      </c>
      <c r="E950" s="13" t="str">
        <f t="shared" si="115"/>
        <v/>
      </c>
      <c r="F950" s="13" t="str">
        <f>IF(A950="","",IF(A950=nper,J949+E950,MIN(J949+E950,IF(D950=D949,F949,IF($E$8="Acc Bi-Weekly",ROUND((-PMT(((1+D950/CP)^(CP/12))-1,(nper-A950+1)*12/26,J949))/2,2),IF($E$8="Acc Weekly",ROUND((-PMT(((1+D950/CP)^(CP/12))-1,(nper-A950+1)*12/52,J949))/4,2),ROUND(-PMT(((1+D950/CP)^(CP/periods_per_year))-1,nper-A950+1,J949),2)))))))</f>
        <v/>
      </c>
      <c r="G950" s="13" t="str">
        <f>IF(OR(A950="",A950&lt;$X$2),"",IF(J949&lt;=F950,0,IF(IF(AND(A950&gt;=$X$2,MOD(A950-$X$2,int)=0),$X$3,0)+F950&gt;=J949+E950,J949+E950-F950,IF(AND(A950&gt;=$X$2,MOD(A950-$X$2,int)=0),$X$3,0)+IF(IF(AND(A950&gt;=$X$2,MOD(A950-$X$2,int)=0),$X$3,0)+IF(MOD(A950-$X$6,periods_per_year)=0,$X$5,0)+F950&lt;J949+E950,IF(MOD(A950-$X$6,periods_per_year)=0,$X$5,0),J949+E950-IF(AND(A950&gt;=$X$2,MOD(A950-$X$2,int)=0),$X$3,0)-F950))))</f>
        <v/>
      </c>
      <c r="H950" s="14"/>
      <c r="I950" s="13" t="str">
        <f t="shared" si="116"/>
        <v/>
      </c>
      <c r="J950" s="13" t="str">
        <f t="shared" si="117"/>
        <v/>
      </c>
      <c r="M950" s="17" t="str">
        <f>IF(S949="","",IF(OR(M949&gt;=nper,ROUND(S949,2)&lt;=0),"",M949+1))</f>
        <v/>
      </c>
      <c r="N950" s="18" t="str">
        <f>IF(M950="","",IF(OR(periods_per_year=26,periods_per_year=52),IF(periods_per_year=26,IF(M950=1,fpdate,N949+14),IF(periods_per_year=52,IF(M950=1,fpdate,N949+7),"n/a")),IF(periods_per_year=24,DATE(YEAR(fpdate),MONTH(fpdate)+(M950-1)/2+IF(AND(DAY(fpdate)&gt;=15,MOD(M950,2)=0),1,0),IF(MOD(M950,2)=0,IF(DAY(fpdate)&gt;=15,DAY(fpdate)-14,DAY(fpdate)+14),DAY(fpdate))),IF(DAY(DATE(YEAR(fpdate),MONTH(fpdate)+M950-1,DAY(fpdate)))&lt;&gt;DAY(fpdate),DATE(YEAR(fpdate),MONTH(fpdate)+M950,0),DATE(YEAR(fpdate),MONTH(fpdate)+M950-1,DAY(fpdate))))))</f>
        <v/>
      </c>
      <c r="O950" s="19" t="str">
        <f>IF(M950="","",IF(variable,IF(M950&lt;MortgageCalculator!$I$18*periods_per_year,start_rate,IF(MortgageCalculator!$I$22&gt;=0,MIN(MortgageCalculator!$I$19,start_rate+MortgageCalculator!$I$22*ROUNDUP((M950-MortgageCalculator!$I$18*periods_per_year)/MortgageCalculator!$I$21,0)),MAX(MortgageCalculator!$I$20,start_rate+MortgageCalculator!$I$22*ROUNDUP((M950-MortgageCalculator!$I$18*periods_per_year)/MortgageCalculator!$I$21,0)))),start_rate))</f>
        <v/>
      </c>
      <c r="P950" s="20" t="str">
        <f>IF(M950="","",ROUND((((1+O950/CP)^(CP/periods_per_year))-1)*S949,2))</f>
        <v/>
      </c>
      <c r="Q950" s="20" t="str">
        <f>IF(M950="","",IF(M950=nper,S949+P950,MIN(S949+P950,IF(O950=O949,Q949,ROUND(-PMT(((1+O950/CP)^(CP/periods_per_year))-1,nper-M950+1,S949),2)))))</f>
        <v/>
      </c>
      <c r="R950" s="20" t="str">
        <f t="shared" si="118"/>
        <v/>
      </c>
      <c r="S950" s="20" t="str">
        <f t="shared" si="119"/>
        <v/>
      </c>
    </row>
    <row r="951" spans="1:19" x14ac:dyDescent="0.2">
      <c r="A951" s="10" t="str">
        <f t="shared" si="112"/>
        <v/>
      </c>
      <c r="B951" s="11" t="str">
        <f t="shared" si="113"/>
        <v/>
      </c>
      <c r="C951" s="15" t="str">
        <f t="shared" si="114"/>
        <v/>
      </c>
      <c r="D951" s="12" t="str">
        <f>IF(A951="","",IF(variable,IF(OR(A951=1,A951&lt;$I$18*periods_per_year),start_rate,MIN($I$19,IF(MOD(A951-1,$I$21)=0,MAX($I$20,D950+$I$22),D950))),start_rate))</f>
        <v/>
      </c>
      <c r="E951" s="13" t="str">
        <f t="shared" si="115"/>
        <v/>
      </c>
      <c r="F951" s="13" t="str">
        <f>IF(A951="","",IF(A951=nper,J950+E951,MIN(J950+E951,IF(D951=D950,F950,IF($E$8="Acc Bi-Weekly",ROUND((-PMT(((1+D951/CP)^(CP/12))-1,(nper-A951+1)*12/26,J950))/2,2),IF($E$8="Acc Weekly",ROUND((-PMT(((1+D951/CP)^(CP/12))-1,(nper-A951+1)*12/52,J950))/4,2),ROUND(-PMT(((1+D951/CP)^(CP/periods_per_year))-1,nper-A951+1,J950),2)))))))</f>
        <v/>
      </c>
      <c r="G951" s="13" t="str">
        <f>IF(OR(A951="",A951&lt;$X$2),"",IF(J950&lt;=F951,0,IF(IF(AND(A951&gt;=$X$2,MOD(A951-$X$2,int)=0),$X$3,0)+F951&gt;=J950+E951,J950+E951-F951,IF(AND(A951&gt;=$X$2,MOD(A951-$X$2,int)=0),$X$3,0)+IF(IF(AND(A951&gt;=$X$2,MOD(A951-$X$2,int)=0),$X$3,0)+IF(MOD(A951-$X$6,periods_per_year)=0,$X$5,0)+F951&lt;J950+E951,IF(MOD(A951-$X$6,periods_per_year)=0,$X$5,0),J950+E951-IF(AND(A951&gt;=$X$2,MOD(A951-$X$2,int)=0),$X$3,0)-F951))))</f>
        <v/>
      </c>
      <c r="H951" s="14"/>
      <c r="I951" s="13" t="str">
        <f t="shared" si="116"/>
        <v/>
      </c>
      <c r="J951" s="13" t="str">
        <f t="shared" si="117"/>
        <v/>
      </c>
      <c r="M951" s="17" t="str">
        <f>IF(S950="","",IF(OR(M950&gt;=nper,ROUND(S950,2)&lt;=0),"",M950+1))</f>
        <v/>
      </c>
      <c r="N951" s="18" t="str">
        <f>IF(M951="","",IF(OR(periods_per_year=26,periods_per_year=52),IF(periods_per_year=26,IF(M951=1,fpdate,N950+14),IF(periods_per_year=52,IF(M951=1,fpdate,N950+7),"n/a")),IF(periods_per_year=24,DATE(YEAR(fpdate),MONTH(fpdate)+(M951-1)/2+IF(AND(DAY(fpdate)&gt;=15,MOD(M951,2)=0),1,0),IF(MOD(M951,2)=0,IF(DAY(fpdate)&gt;=15,DAY(fpdate)-14,DAY(fpdate)+14),DAY(fpdate))),IF(DAY(DATE(YEAR(fpdate),MONTH(fpdate)+M951-1,DAY(fpdate)))&lt;&gt;DAY(fpdate),DATE(YEAR(fpdate),MONTH(fpdate)+M951,0),DATE(YEAR(fpdate),MONTH(fpdate)+M951-1,DAY(fpdate))))))</f>
        <v/>
      </c>
      <c r="O951" s="19" t="str">
        <f>IF(M951="","",IF(variable,IF(M951&lt;MortgageCalculator!$I$18*periods_per_year,start_rate,IF(MortgageCalculator!$I$22&gt;=0,MIN(MortgageCalculator!$I$19,start_rate+MortgageCalculator!$I$22*ROUNDUP((M951-MortgageCalculator!$I$18*periods_per_year)/MortgageCalculator!$I$21,0)),MAX(MortgageCalculator!$I$20,start_rate+MortgageCalculator!$I$22*ROUNDUP((M951-MortgageCalculator!$I$18*periods_per_year)/MortgageCalculator!$I$21,0)))),start_rate))</f>
        <v/>
      </c>
      <c r="P951" s="20" t="str">
        <f>IF(M951="","",ROUND((((1+O951/CP)^(CP/periods_per_year))-1)*S950,2))</f>
        <v/>
      </c>
      <c r="Q951" s="20" t="str">
        <f>IF(M951="","",IF(M951=nper,S950+P951,MIN(S950+P951,IF(O951=O950,Q950,ROUND(-PMT(((1+O951/CP)^(CP/periods_per_year))-1,nper-M951+1,S950),2)))))</f>
        <v/>
      </c>
      <c r="R951" s="20" t="str">
        <f t="shared" si="118"/>
        <v/>
      </c>
      <c r="S951" s="20" t="str">
        <f t="shared" si="119"/>
        <v/>
      </c>
    </row>
    <row r="952" spans="1:19" x14ac:dyDescent="0.2">
      <c r="A952" s="10" t="str">
        <f t="shared" si="112"/>
        <v/>
      </c>
      <c r="B952" s="11" t="str">
        <f t="shared" si="113"/>
        <v/>
      </c>
      <c r="C952" s="15" t="str">
        <f t="shared" si="114"/>
        <v/>
      </c>
      <c r="D952" s="12" t="str">
        <f>IF(A952="","",IF(variable,IF(OR(A952=1,A952&lt;$I$18*periods_per_year),start_rate,MIN($I$19,IF(MOD(A952-1,$I$21)=0,MAX($I$20,D951+$I$22),D951))),start_rate))</f>
        <v/>
      </c>
      <c r="E952" s="13" t="str">
        <f t="shared" si="115"/>
        <v/>
      </c>
      <c r="F952" s="13" t="str">
        <f>IF(A952="","",IF(A952=nper,J951+E952,MIN(J951+E952,IF(D952=D951,F951,IF($E$8="Acc Bi-Weekly",ROUND((-PMT(((1+D952/CP)^(CP/12))-1,(nper-A952+1)*12/26,J951))/2,2),IF($E$8="Acc Weekly",ROUND((-PMT(((1+D952/CP)^(CP/12))-1,(nper-A952+1)*12/52,J951))/4,2),ROUND(-PMT(((1+D952/CP)^(CP/periods_per_year))-1,nper-A952+1,J951),2)))))))</f>
        <v/>
      </c>
      <c r="G952" s="13" t="str">
        <f>IF(OR(A952="",A952&lt;$X$2),"",IF(J951&lt;=F952,0,IF(IF(AND(A952&gt;=$X$2,MOD(A952-$X$2,int)=0),$X$3,0)+F952&gt;=J951+E952,J951+E952-F952,IF(AND(A952&gt;=$X$2,MOD(A952-$X$2,int)=0),$X$3,0)+IF(IF(AND(A952&gt;=$X$2,MOD(A952-$X$2,int)=0),$X$3,0)+IF(MOD(A952-$X$6,periods_per_year)=0,$X$5,0)+F952&lt;J951+E952,IF(MOD(A952-$X$6,periods_per_year)=0,$X$5,0),J951+E952-IF(AND(A952&gt;=$X$2,MOD(A952-$X$2,int)=0),$X$3,0)-F952))))</f>
        <v/>
      </c>
      <c r="H952" s="14"/>
      <c r="I952" s="13" t="str">
        <f t="shared" si="116"/>
        <v/>
      </c>
      <c r="J952" s="13" t="str">
        <f t="shared" si="117"/>
        <v/>
      </c>
      <c r="M952" s="17" t="str">
        <f>IF(S951="","",IF(OR(M951&gt;=nper,ROUND(S951,2)&lt;=0),"",M951+1))</f>
        <v/>
      </c>
      <c r="N952" s="18" t="str">
        <f>IF(M952="","",IF(OR(periods_per_year=26,periods_per_year=52),IF(periods_per_year=26,IF(M952=1,fpdate,N951+14),IF(periods_per_year=52,IF(M952=1,fpdate,N951+7),"n/a")),IF(periods_per_year=24,DATE(YEAR(fpdate),MONTH(fpdate)+(M952-1)/2+IF(AND(DAY(fpdate)&gt;=15,MOD(M952,2)=0),1,0),IF(MOD(M952,2)=0,IF(DAY(fpdate)&gt;=15,DAY(fpdate)-14,DAY(fpdate)+14),DAY(fpdate))),IF(DAY(DATE(YEAR(fpdate),MONTH(fpdate)+M952-1,DAY(fpdate)))&lt;&gt;DAY(fpdate),DATE(YEAR(fpdate),MONTH(fpdate)+M952,0),DATE(YEAR(fpdate),MONTH(fpdate)+M952-1,DAY(fpdate))))))</f>
        <v/>
      </c>
      <c r="O952" s="19" t="str">
        <f>IF(M952="","",IF(variable,IF(M952&lt;MortgageCalculator!$I$18*periods_per_year,start_rate,IF(MortgageCalculator!$I$22&gt;=0,MIN(MortgageCalculator!$I$19,start_rate+MortgageCalculator!$I$22*ROUNDUP((M952-MortgageCalculator!$I$18*periods_per_year)/MortgageCalculator!$I$21,0)),MAX(MortgageCalculator!$I$20,start_rate+MortgageCalculator!$I$22*ROUNDUP((M952-MortgageCalculator!$I$18*periods_per_year)/MortgageCalculator!$I$21,0)))),start_rate))</f>
        <v/>
      </c>
      <c r="P952" s="20" t="str">
        <f>IF(M952="","",ROUND((((1+O952/CP)^(CP/periods_per_year))-1)*S951,2))</f>
        <v/>
      </c>
      <c r="Q952" s="20" t="str">
        <f>IF(M952="","",IF(M952=nper,S951+P952,MIN(S951+P952,IF(O952=O951,Q951,ROUND(-PMT(((1+O952/CP)^(CP/periods_per_year))-1,nper-M952+1,S951),2)))))</f>
        <v/>
      </c>
      <c r="R952" s="20" t="str">
        <f t="shared" si="118"/>
        <v/>
      </c>
      <c r="S952" s="20" t="str">
        <f t="shared" si="119"/>
        <v/>
      </c>
    </row>
    <row r="953" spans="1:19" x14ac:dyDescent="0.2">
      <c r="A953" s="10" t="str">
        <f t="shared" si="112"/>
        <v/>
      </c>
      <c r="B953" s="11" t="str">
        <f t="shared" si="113"/>
        <v/>
      </c>
      <c r="C953" s="15" t="str">
        <f t="shared" si="114"/>
        <v/>
      </c>
      <c r="D953" s="12" t="str">
        <f>IF(A953="","",IF(variable,IF(OR(A953=1,A953&lt;$I$18*periods_per_year),start_rate,MIN($I$19,IF(MOD(A953-1,$I$21)=0,MAX($I$20,D952+$I$22),D952))),start_rate))</f>
        <v/>
      </c>
      <c r="E953" s="13" t="str">
        <f t="shared" si="115"/>
        <v/>
      </c>
      <c r="F953" s="13" t="str">
        <f>IF(A953="","",IF(A953=nper,J952+E953,MIN(J952+E953,IF(D953=D952,F952,IF($E$8="Acc Bi-Weekly",ROUND((-PMT(((1+D953/CP)^(CP/12))-1,(nper-A953+1)*12/26,J952))/2,2),IF($E$8="Acc Weekly",ROUND((-PMT(((1+D953/CP)^(CP/12))-1,(nper-A953+1)*12/52,J952))/4,2),ROUND(-PMT(((1+D953/CP)^(CP/periods_per_year))-1,nper-A953+1,J952),2)))))))</f>
        <v/>
      </c>
      <c r="G953" s="13" t="str">
        <f>IF(OR(A953="",A953&lt;$X$2),"",IF(J952&lt;=F953,0,IF(IF(AND(A953&gt;=$X$2,MOD(A953-$X$2,int)=0),$X$3,0)+F953&gt;=J952+E953,J952+E953-F953,IF(AND(A953&gt;=$X$2,MOD(A953-$X$2,int)=0),$X$3,0)+IF(IF(AND(A953&gt;=$X$2,MOD(A953-$X$2,int)=0),$X$3,0)+IF(MOD(A953-$X$6,periods_per_year)=0,$X$5,0)+F953&lt;J952+E953,IF(MOD(A953-$X$6,periods_per_year)=0,$X$5,0),J952+E953-IF(AND(A953&gt;=$X$2,MOD(A953-$X$2,int)=0),$X$3,0)-F953))))</f>
        <v/>
      </c>
      <c r="H953" s="14"/>
      <c r="I953" s="13" t="str">
        <f t="shared" si="116"/>
        <v/>
      </c>
      <c r="J953" s="13" t="str">
        <f t="shared" si="117"/>
        <v/>
      </c>
      <c r="M953" s="17" t="str">
        <f>IF(S952="","",IF(OR(M952&gt;=nper,ROUND(S952,2)&lt;=0),"",M952+1))</f>
        <v/>
      </c>
      <c r="N953" s="18" t="str">
        <f>IF(M953="","",IF(OR(periods_per_year=26,periods_per_year=52),IF(periods_per_year=26,IF(M953=1,fpdate,N952+14),IF(periods_per_year=52,IF(M953=1,fpdate,N952+7),"n/a")),IF(periods_per_year=24,DATE(YEAR(fpdate),MONTH(fpdate)+(M953-1)/2+IF(AND(DAY(fpdate)&gt;=15,MOD(M953,2)=0),1,0),IF(MOD(M953,2)=0,IF(DAY(fpdate)&gt;=15,DAY(fpdate)-14,DAY(fpdate)+14),DAY(fpdate))),IF(DAY(DATE(YEAR(fpdate),MONTH(fpdate)+M953-1,DAY(fpdate)))&lt;&gt;DAY(fpdate),DATE(YEAR(fpdate),MONTH(fpdate)+M953,0),DATE(YEAR(fpdate),MONTH(fpdate)+M953-1,DAY(fpdate))))))</f>
        <v/>
      </c>
      <c r="O953" s="19" t="str">
        <f>IF(M953="","",IF(variable,IF(M953&lt;MortgageCalculator!$I$18*periods_per_year,start_rate,IF(MortgageCalculator!$I$22&gt;=0,MIN(MortgageCalculator!$I$19,start_rate+MortgageCalculator!$I$22*ROUNDUP((M953-MortgageCalculator!$I$18*periods_per_year)/MortgageCalculator!$I$21,0)),MAX(MortgageCalculator!$I$20,start_rate+MortgageCalculator!$I$22*ROUNDUP((M953-MortgageCalculator!$I$18*periods_per_year)/MortgageCalculator!$I$21,0)))),start_rate))</f>
        <v/>
      </c>
      <c r="P953" s="20" t="str">
        <f>IF(M953="","",ROUND((((1+O953/CP)^(CP/periods_per_year))-1)*S952,2))</f>
        <v/>
      </c>
      <c r="Q953" s="20" t="str">
        <f>IF(M953="","",IF(M953=nper,S952+P953,MIN(S952+P953,IF(O953=O952,Q952,ROUND(-PMT(((1+O953/CP)^(CP/periods_per_year))-1,nper-M953+1,S952),2)))))</f>
        <v/>
      </c>
      <c r="R953" s="20" t="str">
        <f t="shared" si="118"/>
        <v/>
      </c>
      <c r="S953" s="20" t="str">
        <f t="shared" si="119"/>
        <v/>
      </c>
    </row>
    <row r="954" spans="1:19" x14ac:dyDescent="0.2">
      <c r="A954" s="10" t="str">
        <f t="shared" si="112"/>
        <v/>
      </c>
      <c r="B954" s="11" t="str">
        <f t="shared" si="113"/>
        <v/>
      </c>
      <c r="C954" s="15" t="str">
        <f t="shared" si="114"/>
        <v/>
      </c>
      <c r="D954" s="12" t="str">
        <f>IF(A954="","",IF(variable,IF(OR(A954=1,A954&lt;$I$18*periods_per_year),start_rate,MIN($I$19,IF(MOD(A954-1,$I$21)=0,MAX($I$20,D953+$I$22),D953))),start_rate))</f>
        <v/>
      </c>
      <c r="E954" s="13" t="str">
        <f t="shared" si="115"/>
        <v/>
      </c>
      <c r="F954" s="13" t="str">
        <f>IF(A954="","",IF(A954=nper,J953+E954,MIN(J953+E954,IF(D954=D953,F953,IF($E$8="Acc Bi-Weekly",ROUND((-PMT(((1+D954/CP)^(CP/12))-1,(nper-A954+1)*12/26,J953))/2,2),IF($E$8="Acc Weekly",ROUND((-PMT(((1+D954/CP)^(CP/12))-1,(nper-A954+1)*12/52,J953))/4,2),ROUND(-PMT(((1+D954/CP)^(CP/periods_per_year))-1,nper-A954+1,J953),2)))))))</f>
        <v/>
      </c>
      <c r="G954" s="13" t="str">
        <f>IF(OR(A954="",A954&lt;$X$2),"",IF(J953&lt;=F954,0,IF(IF(AND(A954&gt;=$X$2,MOD(A954-$X$2,int)=0),$X$3,0)+F954&gt;=J953+E954,J953+E954-F954,IF(AND(A954&gt;=$X$2,MOD(A954-$X$2,int)=0),$X$3,0)+IF(IF(AND(A954&gt;=$X$2,MOD(A954-$X$2,int)=0),$X$3,0)+IF(MOD(A954-$X$6,periods_per_year)=0,$X$5,0)+F954&lt;J953+E954,IF(MOD(A954-$X$6,periods_per_year)=0,$X$5,0),J953+E954-IF(AND(A954&gt;=$X$2,MOD(A954-$X$2,int)=0),$X$3,0)-F954))))</f>
        <v/>
      </c>
      <c r="H954" s="14"/>
      <c r="I954" s="13" t="str">
        <f t="shared" si="116"/>
        <v/>
      </c>
      <c r="J954" s="13" t="str">
        <f t="shared" si="117"/>
        <v/>
      </c>
      <c r="M954" s="17" t="str">
        <f>IF(S953="","",IF(OR(M953&gt;=nper,ROUND(S953,2)&lt;=0),"",M953+1))</f>
        <v/>
      </c>
      <c r="N954" s="18" t="str">
        <f>IF(M954="","",IF(OR(periods_per_year=26,periods_per_year=52),IF(periods_per_year=26,IF(M954=1,fpdate,N953+14),IF(periods_per_year=52,IF(M954=1,fpdate,N953+7),"n/a")),IF(periods_per_year=24,DATE(YEAR(fpdate),MONTH(fpdate)+(M954-1)/2+IF(AND(DAY(fpdate)&gt;=15,MOD(M954,2)=0),1,0),IF(MOD(M954,2)=0,IF(DAY(fpdate)&gt;=15,DAY(fpdate)-14,DAY(fpdate)+14),DAY(fpdate))),IF(DAY(DATE(YEAR(fpdate),MONTH(fpdate)+M954-1,DAY(fpdate)))&lt;&gt;DAY(fpdate),DATE(YEAR(fpdate),MONTH(fpdate)+M954,0),DATE(YEAR(fpdate),MONTH(fpdate)+M954-1,DAY(fpdate))))))</f>
        <v/>
      </c>
      <c r="O954" s="19" t="str">
        <f>IF(M954="","",IF(variable,IF(M954&lt;MortgageCalculator!$I$18*periods_per_year,start_rate,IF(MortgageCalculator!$I$22&gt;=0,MIN(MortgageCalculator!$I$19,start_rate+MortgageCalculator!$I$22*ROUNDUP((M954-MortgageCalculator!$I$18*periods_per_year)/MortgageCalculator!$I$21,0)),MAX(MortgageCalculator!$I$20,start_rate+MortgageCalculator!$I$22*ROUNDUP((M954-MortgageCalculator!$I$18*periods_per_year)/MortgageCalculator!$I$21,0)))),start_rate))</f>
        <v/>
      </c>
      <c r="P954" s="20" t="str">
        <f>IF(M954="","",ROUND((((1+O954/CP)^(CP/periods_per_year))-1)*S953,2))</f>
        <v/>
      </c>
      <c r="Q954" s="20" t="str">
        <f>IF(M954="","",IF(M954=nper,S953+P954,MIN(S953+P954,IF(O954=O953,Q953,ROUND(-PMT(((1+O954/CP)^(CP/periods_per_year))-1,nper-M954+1,S953),2)))))</f>
        <v/>
      </c>
      <c r="R954" s="20" t="str">
        <f t="shared" si="118"/>
        <v/>
      </c>
      <c r="S954" s="20" t="str">
        <f t="shared" si="119"/>
        <v/>
      </c>
    </row>
    <row r="955" spans="1:19" x14ac:dyDescent="0.2">
      <c r="A955" s="10" t="str">
        <f t="shared" si="112"/>
        <v/>
      </c>
      <c r="B955" s="11" t="str">
        <f t="shared" si="113"/>
        <v/>
      </c>
      <c r="C955" s="15" t="str">
        <f t="shared" si="114"/>
        <v/>
      </c>
      <c r="D955" s="12" t="str">
        <f>IF(A955="","",IF(variable,IF(OR(A955=1,A955&lt;$I$18*periods_per_year),start_rate,MIN($I$19,IF(MOD(A955-1,$I$21)=0,MAX($I$20,D954+$I$22),D954))),start_rate))</f>
        <v/>
      </c>
      <c r="E955" s="13" t="str">
        <f t="shared" si="115"/>
        <v/>
      </c>
      <c r="F955" s="13" t="str">
        <f>IF(A955="","",IF(A955=nper,J954+E955,MIN(J954+E955,IF(D955=D954,F954,IF($E$8="Acc Bi-Weekly",ROUND((-PMT(((1+D955/CP)^(CP/12))-1,(nper-A955+1)*12/26,J954))/2,2),IF($E$8="Acc Weekly",ROUND((-PMT(((1+D955/CP)^(CP/12))-1,(nper-A955+1)*12/52,J954))/4,2),ROUND(-PMT(((1+D955/CP)^(CP/periods_per_year))-1,nper-A955+1,J954),2)))))))</f>
        <v/>
      </c>
      <c r="G955" s="13" t="str">
        <f>IF(OR(A955="",A955&lt;$X$2),"",IF(J954&lt;=F955,0,IF(IF(AND(A955&gt;=$X$2,MOD(A955-$X$2,int)=0),$X$3,0)+F955&gt;=J954+E955,J954+E955-F955,IF(AND(A955&gt;=$X$2,MOD(A955-$X$2,int)=0),$X$3,0)+IF(IF(AND(A955&gt;=$X$2,MOD(A955-$X$2,int)=0),$X$3,0)+IF(MOD(A955-$X$6,periods_per_year)=0,$X$5,0)+F955&lt;J954+E955,IF(MOD(A955-$X$6,periods_per_year)=0,$X$5,0),J954+E955-IF(AND(A955&gt;=$X$2,MOD(A955-$X$2,int)=0),$X$3,0)-F955))))</f>
        <v/>
      </c>
      <c r="H955" s="14"/>
      <c r="I955" s="13" t="str">
        <f t="shared" si="116"/>
        <v/>
      </c>
      <c r="J955" s="13" t="str">
        <f t="shared" si="117"/>
        <v/>
      </c>
      <c r="M955" s="17" t="str">
        <f>IF(S954="","",IF(OR(M954&gt;=nper,ROUND(S954,2)&lt;=0),"",M954+1))</f>
        <v/>
      </c>
      <c r="N955" s="18" t="str">
        <f>IF(M955="","",IF(OR(periods_per_year=26,periods_per_year=52),IF(periods_per_year=26,IF(M955=1,fpdate,N954+14),IF(periods_per_year=52,IF(M955=1,fpdate,N954+7),"n/a")),IF(periods_per_year=24,DATE(YEAR(fpdate),MONTH(fpdate)+(M955-1)/2+IF(AND(DAY(fpdate)&gt;=15,MOD(M955,2)=0),1,0),IF(MOD(M955,2)=0,IF(DAY(fpdate)&gt;=15,DAY(fpdate)-14,DAY(fpdate)+14),DAY(fpdate))),IF(DAY(DATE(YEAR(fpdate),MONTH(fpdate)+M955-1,DAY(fpdate)))&lt;&gt;DAY(fpdate),DATE(YEAR(fpdate),MONTH(fpdate)+M955,0),DATE(YEAR(fpdate),MONTH(fpdate)+M955-1,DAY(fpdate))))))</f>
        <v/>
      </c>
      <c r="O955" s="19" t="str">
        <f>IF(M955="","",IF(variable,IF(M955&lt;MortgageCalculator!$I$18*periods_per_year,start_rate,IF(MortgageCalculator!$I$22&gt;=0,MIN(MortgageCalculator!$I$19,start_rate+MortgageCalculator!$I$22*ROUNDUP((M955-MortgageCalculator!$I$18*periods_per_year)/MortgageCalculator!$I$21,0)),MAX(MortgageCalculator!$I$20,start_rate+MortgageCalculator!$I$22*ROUNDUP((M955-MortgageCalculator!$I$18*periods_per_year)/MortgageCalculator!$I$21,0)))),start_rate))</f>
        <v/>
      </c>
      <c r="P955" s="20" t="str">
        <f>IF(M955="","",ROUND((((1+O955/CP)^(CP/periods_per_year))-1)*S954,2))</f>
        <v/>
      </c>
      <c r="Q955" s="20" t="str">
        <f>IF(M955="","",IF(M955=nper,S954+P955,MIN(S954+P955,IF(O955=O954,Q954,ROUND(-PMT(((1+O955/CP)^(CP/periods_per_year))-1,nper-M955+1,S954),2)))))</f>
        <v/>
      </c>
      <c r="R955" s="20" t="str">
        <f t="shared" si="118"/>
        <v/>
      </c>
      <c r="S955" s="20" t="str">
        <f t="shared" si="119"/>
        <v/>
      </c>
    </row>
    <row r="956" spans="1:19" x14ac:dyDescent="0.2">
      <c r="A956" s="10" t="str">
        <f t="shared" si="112"/>
        <v/>
      </c>
      <c r="B956" s="11" t="str">
        <f t="shared" si="113"/>
        <v/>
      </c>
      <c r="C956" s="15" t="str">
        <f t="shared" si="114"/>
        <v/>
      </c>
      <c r="D956" s="12" t="str">
        <f>IF(A956="","",IF(variable,IF(OR(A956=1,A956&lt;$I$18*periods_per_year),start_rate,MIN($I$19,IF(MOD(A956-1,$I$21)=0,MAX($I$20,D955+$I$22),D955))),start_rate))</f>
        <v/>
      </c>
      <c r="E956" s="13" t="str">
        <f t="shared" si="115"/>
        <v/>
      </c>
      <c r="F956" s="13" t="str">
        <f>IF(A956="","",IF(A956=nper,J955+E956,MIN(J955+E956,IF(D956=D955,F955,IF($E$8="Acc Bi-Weekly",ROUND((-PMT(((1+D956/CP)^(CP/12))-1,(nper-A956+1)*12/26,J955))/2,2),IF($E$8="Acc Weekly",ROUND((-PMT(((1+D956/CP)^(CP/12))-1,(nper-A956+1)*12/52,J955))/4,2),ROUND(-PMT(((1+D956/CP)^(CP/periods_per_year))-1,nper-A956+1,J955),2)))))))</f>
        <v/>
      </c>
      <c r="G956" s="13" t="str">
        <f>IF(OR(A956="",A956&lt;$X$2),"",IF(J955&lt;=F956,0,IF(IF(AND(A956&gt;=$X$2,MOD(A956-$X$2,int)=0),$X$3,0)+F956&gt;=J955+E956,J955+E956-F956,IF(AND(A956&gt;=$X$2,MOD(A956-$X$2,int)=0),$X$3,0)+IF(IF(AND(A956&gt;=$X$2,MOD(A956-$X$2,int)=0),$X$3,0)+IF(MOD(A956-$X$6,periods_per_year)=0,$X$5,0)+F956&lt;J955+E956,IF(MOD(A956-$X$6,periods_per_year)=0,$X$5,0),J955+E956-IF(AND(A956&gt;=$X$2,MOD(A956-$X$2,int)=0),$X$3,0)-F956))))</f>
        <v/>
      </c>
      <c r="H956" s="14"/>
      <c r="I956" s="13" t="str">
        <f t="shared" si="116"/>
        <v/>
      </c>
      <c r="J956" s="13" t="str">
        <f t="shared" si="117"/>
        <v/>
      </c>
      <c r="M956" s="17" t="str">
        <f>IF(S955="","",IF(OR(M955&gt;=nper,ROUND(S955,2)&lt;=0),"",M955+1))</f>
        <v/>
      </c>
      <c r="N956" s="18" t="str">
        <f>IF(M956="","",IF(OR(periods_per_year=26,periods_per_year=52),IF(periods_per_year=26,IF(M956=1,fpdate,N955+14),IF(periods_per_year=52,IF(M956=1,fpdate,N955+7),"n/a")),IF(periods_per_year=24,DATE(YEAR(fpdate),MONTH(fpdate)+(M956-1)/2+IF(AND(DAY(fpdate)&gt;=15,MOD(M956,2)=0),1,0),IF(MOD(M956,2)=0,IF(DAY(fpdate)&gt;=15,DAY(fpdate)-14,DAY(fpdate)+14),DAY(fpdate))),IF(DAY(DATE(YEAR(fpdate),MONTH(fpdate)+M956-1,DAY(fpdate)))&lt;&gt;DAY(fpdate),DATE(YEAR(fpdate),MONTH(fpdate)+M956,0),DATE(YEAR(fpdate),MONTH(fpdate)+M956-1,DAY(fpdate))))))</f>
        <v/>
      </c>
      <c r="O956" s="19" t="str">
        <f>IF(M956="","",IF(variable,IF(M956&lt;MortgageCalculator!$I$18*periods_per_year,start_rate,IF(MortgageCalculator!$I$22&gt;=0,MIN(MortgageCalculator!$I$19,start_rate+MortgageCalculator!$I$22*ROUNDUP((M956-MortgageCalculator!$I$18*periods_per_year)/MortgageCalculator!$I$21,0)),MAX(MortgageCalculator!$I$20,start_rate+MortgageCalculator!$I$22*ROUNDUP((M956-MortgageCalculator!$I$18*periods_per_year)/MortgageCalculator!$I$21,0)))),start_rate))</f>
        <v/>
      </c>
      <c r="P956" s="20" t="str">
        <f>IF(M956="","",ROUND((((1+O956/CP)^(CP/periods_per_year))-1)*S955,2))</f>
        <v/>
      </c>
      <c r="Q956" s="20" t="str">
        <f>IF(M956="","",IF(M956=nper,S955+P956,MIN(S955+P956,IF(O956=O955,Q955,ROUND(-PMT(((1+O956/CP)^(CP/periods_per_year))-1,nper-M956+1,S955),2)))))</f>
        <v/>
      </c>
      <c r="R956" s="20" t="str">
        <f t="shared" si="118"/>
        <v/>
      </c>
      <c r="S956" s="20" t="str">
        <f t="shared" si="119"/>
        <v/>
      </c>
    </row>
    <row r="957" spans="1:19" x14ac:dyDescent="0.2">
      <c r="A957" s="10" t="str">
        <f t="shared" si="112"/>
        <v/>
      </c>
      <c r="B957" s="11" t="str">
        <f t="shared" si="113"/>
        <v/>
      </c>
      <c r="C957" s="15" t="str">
        <f t="shared" si="114"/>
        <v/>
      </c>
      <c r="D957" s="12" t="str">
        <f>IF(A957="","",IF(variable,IF(OR(A957=1,A957&lt;$I$18*periods_per_year),start_rate,MIN($I$19,IF(MOD(A957-1,$I$21)=0,MAX($I$20,D956+$I$22),D956))),start_rate))</f>
        <v/>
      </c>
      <c r="E957" s="13" t="str">
        <f t="shared" si="115"/>
        <v/>
      </c>
      <c r="F957" s="13" t="str">
        <f>IF(A957="","",IF(A957=nper,J956+E957,MIN(J956+E957,IF(D957=D956,F956,IF($E$8="Acc Bi-Weekly",ROUND((-PMT(((1+D957/CP)^(CP/12))-1,(nper-A957+1)*12/26,J956))/2,2),IF($E$8="Acc Weekly",ROUND((-PMT(((1+D957/CP)^(CP/12))-1,(nper-A957+1)*12/52,J956))/4,2),ROUND(-PMT(((1+D957/CP)^(CP/periods_per_year))-1,nper-A957+1,J956),2)))))))</f>
        <v/>
      </c>
      <c r="G957" s="13" t="str">
        <f>IF(OR(A957="",A957&lt;$X$2),"",IF(J956&lt;=F957,0,IF(IF(AND(A957&gt;=$X$2,MOD(A957-$X$2,int)=0),$X$3,0)+F957&gt;=J956+E957,J956+E957-F957,IF(AND(A957&gt;=$X$2,MOD(A957-$X$2,int)=0),$X$3,0)+IF(IF(AND(A957&gt;=$X$2,MOD(A957-$X$2,int)=0),$X$3,0)+IF(MOD(A957-$X$6,periods_per_year)=0,$X$5,0)+F957&lt;J956+E957,IF(MOD(A957-$X$6,periods_per_year)=0,$X$5,0),J956+E957-IF(AND(A957&gt;=$X$2,MOD(A957-$X$2,int)=0),$X$3,0)-F957))))</f>
        <v/>
      </c>
      <c r="H957" s="14"/>
      <c r="I957" s="13" t="str">
        <f t="shared" si="116"/>
        <v/>
      </c>
      <c r="J957" s="13" t="str">
        <f t="shared" si="117"/>
        <v/>
      </c>
      <c r="M957" s="17" t="str">
        <f>IF(S956="","",IF(OR(M956&gt;=nper,ROUND(S956,2)&lt;=0),"",M956+1))</f>
        <v/>
      </c>
      <c r="N957" s="18" t="str">
        <f>IF(M957="","",IF(OR(periods_per_year=26,periods_per_year=52),IF(periods_per_year=26,IF(M957=1,fpdate,N956+14),IF(periods_per_year=52,IF(M957=1,fpdate,N956+7),"n/a")),IF(periods_per_year=24,DATE(YEAR(fpdate),MONTH(fpdate)+(M957-1)/2+IF(AND(DAY(fpdate)&gt;=15,MOD(M957,2)=0),1,0),IF(MOD(M957,2)=0,IF(DAY(fpdate)&gt;=15,DAY(fpdate)-14,DAY(fpdate)+14),DAY(fpdate))),IF(DAY(DATE(YEAR(fpdate),MONTH(fpdate)+M957-1,DAY(fpdate)))&lt;&gt;DAY(fpdate),DATE(YEAR(fpdate),MONTH(fpdate)+M957,0),DATE(YEAR(fpdate),MONTH(fpdate)+M957-1,DAY(fpdate))))))</f>
        <v/>
      </c>
      <c r="O957" s="19" t="str">
        <f>IF(M957="","",IF(variable,IF(M957&lt;MortgageCalculator!$I$18*periods_per_year,start_rate,IF(MortgageCalculator!$I$22&gt;=0,MIN(MortgageCalculator!$I$19,start_rate+MortgageCalculator!$I$22*ROUNDUP((M957-MortgageCalculator!$I$18*periods_per_year)/MortgageCalculator!$I$21,0)),MAX(MortgageCalculator!$I$20,start_rate+MortgageCalculator!$I$22*ROUNDUP((M957-MortgageCalculator!$I$18*periods_per_year)/MortgageCalculator!$I$21,0)))),start_rate))</f>
        <v/>
      </c>
      <c r="P957" s="20" t="str">
        <f>IF(M957="","",ROUND((((1+O957/CP)^(CP/periods_per_year))-1)*S956,2))</f>
        <v/>
      </c>
      <c r="Q957" s="20" t="str">
        <f>IF(M957="","",IF(M957=nper,S956+P957,MIN(S956+P957,IF(O957=O956,Q956,ROUND(-PMT(((1+O957/CP)^(CP/periods_per_year))-1,nper-M957+1,S956),2)))))</f>
        <v/>
      </c>
      <c r="R957" s="20" t="str">
        <f t="shared" si="118"/>
        <v/>
      </c>
      <c r="S957" s="20" t="str">
        <f t="shared" si="119"/>
        <v/>
      </c>
    </row>
    <row r="958" spans="1:19" x14ac:dyDescent="0.2">
      <c r="A958" s="10" t="str">
        <f t="shared" si="112"/>
        <v/>
      </c>
      <c r="B958" s="11" t="str">
        <f t="shared" si="113"/>
        <v/>
      </c>
      <c r="C958" s="15" t="str">
        <f t="shared" si="114"/>
        <v/>
      </c>
      <c r="D958" s="12" t="str">
        <f>IF(A958="","",IF(variable,IF(OR(A958=1,A958&lt;$I$18*periods_per_year),start_rate,MIN($I$19,IF(MOD(A958-1,$I$21)=0,MAX($I$20,D957+$I$22),D957))),start_rate))</f>
        <v/>
      </c>
      <c r="E958" s="13" t="str">
        <f t="shared" si="115"/>
        <v/>
      </c>
      <c r="F958" s="13" t="str">
        <f>IF(A958="","",IF(A958=nper,J957+E958,MIN(J957+E958,IF(D958=D957,F957,IF($E$8="Acc Bi-Weekly",ROUND((-PMT(((1+D958/CP)^(CP/12))-1,(nper-A958+1)*12/26,J957))/2,2),IF($E$8="Acc Weekly",ROUND((-PMT(((1+D958/CP)^(CP/12))-1,(nper-A958+1)*12/52,J957))/4,2),ROUND(-PMT(((1+D958/CP)^(CP/periods_per_year))-1,nper-A958+1,J957),2)))))))</f>
        <v/>
      </c>
      <c r="G958" s="13" t="str">
        <f>IF(OR(A958="",A958&lt;$X$2),"",IF(J957&lt;=F958,0,IF(IF(AND(A958&gt;=$X$2,MOD(A958-$X$2,int)=0),$X$3,0)+F958&gt;=J957+E958,J957+E958-F958,IF(AND(A958&gt;=$X$2,MOD(A958-$X$2,int)=0),$X$3,0)+IF(IF(AND(A958&gt;=$X$2,MOD(A958-$X$2,int)=0),$X$3,0)+IF(MOD(A958-$X$6,periods_per_year)=0,$X$5,0)+F958&lt;J957+E958,IF(MOD(A958-$X$6,periods_per_year)=0,$X$5,0),J957+E958-IF(AND(A958&gt;=$X$2,MOD(A958-$X$2,int)=0),$X$3,0)-F958))))</f>
        <v/>
      </c>
      <c r="H958" s="14"/>
      <c r="I958" s="13" t="str">
        <f t="shared" si="116"/>
        <v/>
      </c>
      <c r="J958" s="13" t="str">
        <f t="shared" si="117"/>
        <v/>
      </c>
      <c r="M958" s="17" t="str">
        <f>IF(S957="","",IF(OR(M957&gt;=nper,ROUND(S957,2)&lt;=0),"",M957+1))</f>
        <v/>
      </c>
      <c r="N958" s="18" t="str">
        <f>IF(M958="","",IF(OR(periods_per_year=26,periods_per_year=52),IF(periods_per_year=26,IF(M958=1,fpdate,N957+14),IF(periods_per_year=52,IF(M958=1,fpdate,N957+7),"n/a")),IF(periods_per_year=24,DATE(YEAR(fpdate),MONTH(fpdate)+(M958-1)/2+IF(AND(DAY(fpdate)&gt;=15,MOD(M958,2)=0),1,0),IF(MOD(M958,2)=0,IF(DAY(fpdate)&gt;=15,DAY(fpdate)-14,DAY(fpdate)+14),DAY(fpdate))),IF(DAY(DATE(YEAR(fpdate),MONTH(fpdate)+M958-1,DAY(fpdate)))&lt;&gt;DAY(fpdate),DATE(YEAR(fpdate),MONTH(fpdate)+M958,0),DATE(YEAR(fpdate),MONTH(fpdate)+M958-1,DAY(fpdate))))))</f>
        <v/>
      </c>
      <c r="O958" s="19" t="str">
        <f>IF(M958="","",IF(variable,IF(M958&lt;MortgageCalculator!$I$18*periods_per_year,start_rate,IF(MortgageCalculator!$I$22&gt;=0,MIN(MortgageCalculator!$I$19,start_rate+MortgageCalculator!$I$22*ROUNDUP((M958-MortgageCalculator!$I$18*periods_per_year)/MortgageCalculator!$I$21,0)),MAX(MortgageCalculator!$I$20,start_rate+MortgageCalculator!$I$22*ROUNDUP((M958-MortgageCalculator!$I$18*periods_per_year)/MortgageCalculator!$I$21,0)))),start_rate))</f>
        <v/>
      </c>
      <c r="P958" s="20" t="str">
        <f>IF(M958="","",ROUND((((1+O958/CP)^(CP/periods_per_year))-1)*S957,2))</f>
        <v/>
      </c>
      <c r="Q958" s="20" t="str">
        <f>IF(M958="","",IF(M958=nper,S957+P958,MIN(S957+P958,IF(O958=O957,Q957,ROUND(-PMT(((1+O958/CP)^(CP/periods_per_year))-1,nper-M958+1,S957),2)))))</f>
        <v/>
      </c>
      <c r="R958" s="20" t="str">
        <f t="shared" si="118"/>
        <v/>
      </c>
      <c r="S958" s="20" t="str">
        <f t="shared" si="119"/>
        <v/>
      </c>
    </row>
    <row r="959" spans="1:19" x14ac:dyDescent="0.2">
      <c r="A959" s="10" t="str">
        <f t="shared" si="112"/>
        <v/>
      </c>
      <c r="B959" s="11" t="str">
        <f t="shared" si="113"/>
        <v/>
      </c>
      <c r="C959" s="15" t="str">
        <f t="shared" si="114"/>
        <v/>
      </c>
      <c r="D959" s="12" t="str">
        <f>IF(A959="","",IF(variable,IF(OR(A959=1,A959&lt;$I$18*periods_per_year),start_rate,MIN($I$19,IF(MOD(A959-1,$I$21)=0,MAX($I$20,D958+$I$22),D958))),start_rate))</f>
        <v/>
      </c>
      <c r="E959" s="13" t="str">
        <f t="shared" si="115"/>
        <v/>
      </c>
      <c r="F959" s="13" t="str">
        <f>IF(A959="","",IF(A959=nper,J958+E959,MIN(J958+E959,IF(D959=D958,F958,IF($E$8="Acc Bi-Weekly",ROUND((-PMT(((1+D959/CP)^(CP/12))-1,(nper-A959+1)*12/26,J958))/2,2),IF($E$8="Acc Weekly",ROUND((-PMT(((1+D959/CP)^(CP/12))-1,(nper-A959+1)*12/52,J958))/4,2),ROUND(-PMT(((1+D959/CP)^(CP/periods_per_year))-1,nper-A959+1,J958),2)))))))</f>
        <v/>
      </c>
      <c r="G959" s="13" t="str">
        <f>IF(OR(A959="",A959&lt;$X$2),"",IF(J958&lt;=F959,0,IF(IF(AND(A959&gt;=$X$2,MOD(A959-$X$2,int)=0),$X$3,0)+F959&gt;=J958+E959,J958+E959-F959,IF(AND(A959&gt;=$X$2,MOD(A959-$X$2,int)=0),$X$3,0)+IF(IF(AND(A959&gt;=$X$2,MOD(A959-$X$2,int)=0),$X$3,0)+IF(MOD(A959-$X$6,periods_per_year)=0,$X$5,0)+F959&lt;J958+E959,IF(MOD(A959-$X$6,periods_per_year)=0,$X$5,0),J958+E959-IF(AND(A959&gt;=$X$2,MOD(A959-$X$2,int)=0),$X$3,0)-F959))))</f>
        <v/>
      </c>
      <c r="H959" s="14"/>
      <c r="I959" s="13" t="str">
        <f t="shared" si="116"/>
        <v/>
      </c>
      <c r="J959" s="13" t="str">
        <f t="shared" si="117"/>
        <v/>
      </c>
      <c r="M959" s="17" t="str">
        <f>IF(S958="","",IF(OR(M958&gt;=nper,ROUND(S958,2)&lt;=0),"",M958+1))</f>
        <v/>
      </c>
      <c r="N959" s="18" t="str">
        <f>IF(M959="","",IF(OR(periods_per_year=26,periods_per_year=52),IF(periods_per_year=26,IF(M959=1,fpdate,N958+14),IF(periods_per_year=52,IF(M959=1,fpdate,N958+7),"n/a")),IF(periods_per_year=24,DATE(YEAR(fpdate),MONTH(fpdate)+(M959-1)/2+IF(AND(DAY(fpdate)&gt;=15,MOD(M959,2)=0),1,0),IF(MOD(M959,2)=0,IF(DAY(fpdate)&gt;=15,DAY(fpdate)-14,DAY(fpdate)+14),DAY(fpdate))),IF(DAY(DATE(YEAR(fpdate),MONTH(fpdate)+M959-1,DAY(fpdate)))&lt;&gt;DAY(fpdate),DATE(YEAR(fpdate),MONTH(fpdate)+M959,0),DATE(YEAR(fpdate),MONTH(fpdate)+M959-1,DAY(fpdate))))))</f>
        <v/>
      </c>
      <c r="O959" s="19" t="str">
        <f>IF(M959="","",IF(variable,IF(M959&lt;MortgageCalculator!$I$18*periods_per_year,start_rate,IF(MortgageCalculator!$I$22&gt;=0,MIN(MortgageCalculator!$I$19,start_rate+MortgageCalculator!$I$22*ROUNDUP((M959-MortgageCalculator!$I$18*periods_per_year)/MortgageCalculator!$I$21,0)),MAX(MortgageCalculator!$I$20,start_rate+MortgageCalculator!$I$22*ROUNDUP((M959-MortgageCalculator!$I$18*periods_per_year)/MortgageCalculator!$I$21,0)))),start_rate))</f>
        <v/>
      </c>
      <c r="P959" s="20" t="str">
        <f>IF(M959="","",ROUND((((1+O959/CP)^(CP/periods_per_year))-1)*S958,2))</f>
        <v/>
      </c>
      <c r="Q959" s="20" t="str">
        <f>IF(M959="","",IF(M959=nper,S958+P959,MIN(S958+P959,IF(O959=O958,Q958,ROUND(-PMT(((1+O959/CP)^(CP/periods_per_year))-1,nper-M959+1,S958),2)))))</f>
        <v/>
      </c>
      <c r="R959" s="20" t="str">
        <f t="shared" si="118"/>
        <v/>
      </c>
      <c r="S959" s="20" t="str">
        <f t="shared" si="119"/>
        <v/>
      </c>
    </row>
    <row r="960" spans="1:19" x14ac:dyDescent="0.2">
      <c r="A960" s="10" t="str">
        <f t="shared" si="112"/>
        <v/>
      </c>
      <c r="B960" s="11" t="str">
        <f t="shared" si="113"/>
        <v/>
      </c>
      <c r="C960" s="15" t="str">
        <f t="shared" si="114"/>
        <v/>
      </c>
      <c r="D960" s="12" t="str">
        <f>IF(A960="","",IF(variable,IF(OR(A960=1,A960&lt;$I$18*periods_per_year),start_rate,MIN($I$19,IF(MOD(A960-1,$I$21)=0,MAX($I$20,D959+$I$22),D959))),start_rate))</f>
        <v/>
      </c>
      <c r="E960" s="13" t="str">
        <f t="shared" si="115"/>
        <v/>
      </c>
      <c r="F960" s="13" t="str">
        <f>IF(A960="","",IF(A960=nper,J959+E960,MIN(J959+E960,IF(D960=D959,F959,IF($E$8="Acc Bi-Weekly",ROUND((-PMT(((1+D960/CP)^(CP/12))-1,(nper-A960+1)*12/26,J959))/2,2),IF($E$8="Acc Weekly",ROUND((-PMT(((1+D960/CP)^(CP/12))-1,(nper-A960+1)*12/52,J959))/4,2),ROUND(-PMT(((1+D960/CP)^(CP/periods_per_year))-1,nper-A960+1,J959),2)))))))</f>
        <v/>
      </c>
      <c r="G960" s="13" t="str">
        <f>IF(OR(A960="",A960&lt;$X$2),"",IF(J959&lt;=F960,0,IF(IF(AND(A960&gt;=$X$2,MOD(A960-$X$2,int)=0),$X$3,0)+F960&gt;=J959+E960,J959+E960-F960,IF(AND(A960&gt;=$X$2,MOD(A960-$X$2,int)=0),$X$3,0)+IF(IF(AND(A960&gt;=$X$2,MOD(A960-$X$2,int)=0),$X$3,0)+IF(MOD(A960-$X$6,periods_per_year)=0,$X$5,0)+F960&lt;J959+E960,IF(MOD(A960-$X$6,periods_per_year)=0,$X$5,0),J959+E960-IF(AND(A960&gt;=$X$2,MOD(A960-$X$2,int)=0),$X$3,0)-F960))))</f>
        <v/>
      </c>
      <c r="H960" s="14"/>
      <c r="I960" s="13" t="str">
        <f t="shared" si="116"/>
        <v/>
      </c>
      <c r="J960" s="13" t="str">
        <f t="shared" si="117"/>
        <v/>
      </c>
      <c r="M960" s="17" t="str">
        <f>IF(S959="","",IF(OR(M959&gt;=nper,ROUND(S959,2)&lt;=0),"",M959+1))</f>
        <v/>
      </c>
      <c r="N960" s="18" t="str">
        <f>IF(M960="","",IF(OR(periods_per_year=26,periods_per_year=52),IF(periods_per_year=26,IF(M960=1,fpdate,N959+14),IF(periods_per_year=52,IF(M960=1,fpdate,N959+7),"n/a")),IF(periods_per_year=24,DATE(YEAR(fpdate),MONTH(fpdate)+(M960-1)/2+IF(AND(DAY(fpdate)&gt;=15,MOD(M960,2)=0),1,0),IF(MOD(M960,2)=0,IF(DAY(fpdate)&gt;=15,DAY(fpdate)-14,DAY(fpdate)+14),DAY(fpdate))),IF(DAY(DATE(YEAR(fpdate),MONTH(fpdate)+M960-1,DAY(fpdate)))&lt;&gt;DAY(fpdate),DATE(YEAR(fpdate),MONTH(fpdate)+M960,0),DATE(YEAR(fpdate),MONTH(fpdate)+M960-1,DAY(fpdate))))))</f>
        <v/>
      </c>
      <c r="O960" s="19" t="str">
        <f>IF(M960="","",IF(variable,IF(M960&lt;MortgageCalculator!$I$18*periods_per_year,start_rate,IF(MortgageCalculator!$I$22&gt;=0,MIN(MortgageCalculator!$I$19,start_rate+MortgageCalculator!$I$22*ROUNDUP((M960-MortgageCalculator!$I$18*periods_per_year)/MortgageCalculator!$I$21,0)),MAX(MortgageCalculator!$I$20,start_rate+MortgageCalculator!$I$22*ROUNDUP((M960-MortgageCalculator!$I$18*periods_per_year)/MortgageCalculator!$I$21,0)))),start_rate))</f>
        <v/>
      </c>
      <c r="P960" s="20" t="str">
        <f>IF(M960="","",ROUND((((1+O960/CP)^(CP/periods_per_year))-1)*S959,2))</f>
        <v/>
      </c>
      <c r="Q960" s="20" t="str">
        <f>IF(M960="","",IF(M960=nper,S959+P960,MIN(S959+P960,IF(O960=O959,Q959,ROUND(-PMT(((1+O960/CP)^(CP/periods_per_year))-1,nper-M960+1,S959),2)))))</f>
        <v/>
      </c>
      <c r="R960" s="20" t="str">
        <f t="shared" si="118"/>
        <v/>
      </c>
      <c r="S960" s="20" t="str">
        <f t="shared" si="119"/>
        <v/>
      </c>
    </row>
    <row r="961" spans="1:19" x14ac:dyDescent="0.2">
      <c r="A961" s="10" t="str">
        <f t="shared" si="112"/>
        <v/>
      </c>
      <c r="B961" s="11" t="str">
        <f t="shared" si="113"/>
        <v/>
      </c>
      <c r="C961" s="15" t="str">
        <f t="shared" si="114"/>
        <v/>
      </c>
      <c r="D961" s="12" t="str">
        <f>IF(A961="","",IF(variable,IF(OR(A961=1,A961&lt;$I$18*periods_per_year),start_rate,MIN($I$19,IF(MOD(A961-1,$I$21)=0,MAX($I$20,D960+$I$22),D960))),start_rate))</f>
        <v/>
      </c>
      <c r="E961" s="13" t="str">
        <f t="shared" si="115"/>
        <v/>
      </c>
      <c r="F961" s="13" t="str">
        <f>IF(A961="","",IF(A961=nper,J960+E961,MIN(J960+E961,IF(D961=D960,F960,IF($E$8="Acc Bi-Weekly",ROUND((-PMT(((1+D961/CP)^(CP/12))-1,(nper-A961+1)*12/26,J960))/2,2),IF($E$8="Acc Weekly",ROUND((-PMT(((1+D961/CP)^(CP/12))-1,(nper-A961+1)*12/52,J960))/4,2),ROUND(-PMT(((1+D961/CP)^(CP/periods_per_year))-1,nper-A961+1,J960),2)))))))</f>
        <v/>
      </c>
      <c r="G961" s="13" t="str">
        <f>IF(OR(A961="",A961&lt;$X$2),"",IF(J960&lt;=F961,0,IF(IF(AND(A961&gt;=$X$2,MOD(A961-$X$2,int)=0),$X$3,0)+F961&gt;=J960+E961,J960+E961-F961,IF(AND(A961&gt;=$X$2,MOD(A961-$X$2,int)=0),$X$3,0)+IF(IF(AND(A961&gt;=$X$2,MOD(A961-$X$2,int)=0),$X$3,0)+IF(MOD(A961-$X$6,periods_per_year)=0,$X$5,0)+F961&lt;J960+E961,IF(MOD(A961-$X$6,periods_per_year)=0,$X$5,0),J960+E961-IF(AND(A961&gt;=$X$2,MOD(A961-$X$2,int)=0),$X$3,0)-F961))))</f>
        <v/>
      </c>
      <c r="H961" s="14"/>
      <c r="I961" s="13" t="str">
        <f t="shared" si="116"/>
        <v/>
      </c>
      <c r="J961" s="13" t="str">
        <f t="shared" si="117"/>
        <v/>
      </c>
      <c r="M961" s="17" t="str">
        <f>IF(S960="","",IF(OR(M960&gt;=nper,ROUND(S960,2)&lt;=0),"",M960+1))</f>
        <v/>
      </c>
      <c r="N961" s="18" t="str">
        <f>IF(M961="","",IF(OR(periods_per_year=26,periods_per_year=52),IF(periods_per_year=26,IF(M961=1,fpdate,N960+14),IF(periods_per_year=52,IF(M961=1,fpdate,N960+7),"n/a")),IF(periods_per_year=24,DATE(YEAR(fpdate),MONTH(fpdate)+(M961-1)/2+IF(AND(DAY(fpdate)&gt;=15,MOD(M961,2)=0),1,0),IF(MOD(M961,2)=0,IF(DAY(fpdate)&gt;=15,DAY(fpdate)-14,DAY(fpdate)+14),DAY(fpdate))),IF(DAY(DATE(YEAR(fpdate),MONTH(fpdate)+M961-1,DAY(fpdate)))&lt;&gt;DAY(fpdate),DATE(YEAR(fpdate),MONTH(fpdate)+M961,0),DATE(YEAR(fpdate),MONTH(fpdate)+M961-1,DAY(fpdate))))))</f>
        <v/>
      </c>
      <c r="O961" s="19" t="str">
        <f>IF(M961="","",IF(variable,IF(M961&lt;MortgageCalculator!$I$18*periods_per_year,start_rate,IF(MortgageCalculator!$I$22&gt;=0,MIN(MortgageCalculator!$I$19,start_rate+MortgageCalculator!$I$22*ROUNDUP((M961-MortgageCalculator!$I$18*periods_per_year)/MortgageCalculator!$I$21,0)),MAX(MortgageCalculator!$I$20,start_rate+MortgageCalculator!$I$22*ROUNDUP((M961-MortgageCalculator!$I$18*periods_per_year)/MortgageCalculator!$I$21,0)))),start_rate))</f>
        <v/>
      </c>
      <c r="P961" s="20" t="str">
        <f>IF(M961="","",ROUND((((1+O961/CP)^(CP/periods_per_year))-1)*S960,2))</f>
        <v/>
      </c>
      <c r="Q961" s="20" t="str">
        <f>IF(M961="","",IF(M961=nper,S960+P961,MIN(S960+P961,IF(O961=O960,Q960,ROUND(-PMT(((1+O961/CP)^(CP/periods_per_year))-1,nper-M961+1,S960),2)))))</f>
        <v/>
      </c>
      <c r="R961" s="20" t="str">
        <f t="shared" si="118"/>
        <v/>
      </c>
      <c r="S961" s="20" t="str">
        <f t="shared" si="119"/>
        <v/>
      </c>
    </row>
    <row r="962" spans="1:19" x14ac:dyDescent="0.2">
      <c r="A962" s="10" t="str">
        <f t="shared" si="112"/>
        <v/>
      </c>
      <c r="B962" s="11" t="str">
        <f t="shared" si="113"/>
        <v/>
      </c>
      <c r="C962" s="15" t="str">
        <f t="shared" si="114"/>
        <v/>
      </c>
      <c r="D962" s="12" t="str">
        <f>IF(A962="","",IF(variable,IF(OR(A962=1,A962&lt;$I$18*periods_per_year),start_rate,MIN($I$19,IF(MOD(A962-1,$I$21)=0,MAX($I$20,D961+$I$22),D961))),start_rate))</f>
        <v/>
      </c>
      <c r="E962" s="13" t="str">
        <f t="shared" si="115"/>
        <v/>
      </c>
      <c r="F962" s="13" t="str">
        <f>IF(A962="","",IF(A962=nper,J961+E962,MIN(J961+E962,IF(D962=D961,F961,IF($E$8="Acc Bi-Weekly",ROUND((-PMT(((1+D962/CP)^(CP/12))-1,(nper-A962+1)*12/26,J961))/2,2),IF($E$8="Acc Weekly",ROUND((-PMT(((1+D962/CP)^(CP/12))-1,(nper-A962+1)*12/52,J961))/4,2),ROUND(-PMT(((1+D962/CP)^(CP/periods_per_year))-1,nper-A962+1,J961),2)))))))</f>
        <v/>
      </c>
      <c r="G962" s="13" t="str">
        <f>IF(OR(A962="",A962&lt;$X$2),"",IF(J961&lt;=F962,0,IF(IF(AND(A962&gt;=$X$2,MOD(A962-$X$2,int)=0),$X$3,0)+F962&gt;=J961+E962,J961+E962-F962,IF(AND(A962&gt;=$X$2,MOD(A962-$X$2,int)=0),$X$3,0)+IF(IF(AND(A962&gt;=$X$2,MOD(A962-$X$2,int)=0),$X$3,0)+IF(MOD(A962-$X$6,periods_per_year)=0,$X$5,0)+F962&lt;J961+E962,IF(MOD(A962-$X$6,periods_per_year)=0,$X$5,0),J961+E962-IF(AND(A962&gt;=$X$2,MOD(A962-$X$2,int)=0),$X$3,0)-F962))))</f>
        <v/>
      </c>
      <c r="H962" s="14"/>
      <c r="I962" s="13" t="str">
        <f t="shared" si="116"/>
        <v/>
      </c>
      <c r="J962" s="13" t="str">
        <f t="shared" si="117"/>
        <v/>
      </c>
      <c r="M962" s="17" t="str">
        <f>IF(S961="","",IF(OR(M961&gt;=nper,ROUND(S961,2)&lt;=0),"",M961+1))</f>
        <v/>
      </c>
      <c r="N962" s="18" t="str">
        <f>IF(M962="","",IF(OR(periods_per_year=26,periods_per_year=52),IF(periods_per_year=26,IF(M962=1,fpdate,N961+14),IF(periods_per_year=52,IF(M962=1,fpdate,N961+7),"n/a")),IF(periods_per_year=24,DATE(YEAR(fpdate),MONTH(fpdate)+(M962-1)/2+IF(AND(DAY(fpdate)&gt;=15,MOD(M962,2)=0),1,0),IF(MOD(M962,2)=0,IF(DAY(fpdate)&gt;=15,DAY(fpdate)-14,DAY(fpdate)+14),DAY(fpdate))),IF(DAY(DATE(YEAR(fpdate),MONTH(fpdate)+M962-1,DAY(fpdate)))&lt;&gt;DAY(fpdate),DATE(YEAR(fpdate),MONTH(fpdate)+M962,0),DATE(YEAR(fpdate),MONTH(fpdate)+M962-1,DAY(fpdate))))))</f>
        <v/>
      </c>
      <c r="O962" s="19" t="str">
        <f>IF(M962="","",IF(variable,IF(M962&lt;MortgageCalculator!$I$18*periods_per_year,start_rate,IF(MortgageCalculator!$I$22&gt;=0,MIN(MortgageCalculator!$I$19,start_rate+MortgageCalculator!$I$22*ROUNDUP((M962-MortgageCalculator!$I$18*periods_per_year)/MortgageCalculator!$I$21,0)),MAX(MortgageCalculator!$I$20,start_rate+MortgageCalculator!$I$22*ROUNDUP((M962-MortgageCalculator!$I$18*periods_per_year)/MortgageCalculator!$I$21,0)))),start_rate))</f>
        <v/>
      </c>
      <c r="P962" s="20" t="str">
        <f>IF(M962="","",ROUND((((1+O962/CP)^(CP/periods_per_year))-1)*S961,2))</f>
        <v/>
      </c>
      <c r="Q962" s="20" t="str">
        <f>IF(M962="","",IF(M962=nper,S961+P962,MIN(S961+P962,IF(O962=O961,Q961,ROUND(-PMT(((1+O962/CP)^(CP/periods_per_year))-1,nper-M962+1,S961),2)))))</f>
        <v/>
      </c>
      <c r="R962" s="20" t="str">
        <f t="shared" si="118"/>
        <v/>
      </c>
      <c r="S962" s="20" t="str">
        <f t="shared" si="119"/>
        <v/>
      </c>
    </row>
    <row r="963" spans="1:19" x14ac:dyDescent="0.2">
      <c r="A963" s="10" t="str">
        <f t="shared" si="112"/>
        <v/>
      </c>
      <c r="B963" s="11" t="str">
        <f t="shared" si="113"/>
        <v/>
      </c>
      <c r="C963" s="15" t="str">
        <f t="shared" si="114"/>
        <v/>
      </c>
      <c r="D963" s="12" t="str">
        <f>IF(A963="","",IF(variable,IF(OR(A963=1,A963&lt;$I$18*periods_per_year),start_rate,MIN($I$19,IF(MOD(A963-1,$I$21)=0,MAX($I$20,D962+$I$22),D962))),start_rate))</f>
        <v/>
      </c>
      <c r="E963" s="13" t="str">
        <f t="shared" si="115"/>
        <v/>
      </c>
      <c r="F963" s="13" t="str">
        <f>IF(A963="","",IF(A963=nper,J962+E963,MIN(J962+E963,IF(D963=D962,F962,IF($E$8="Acc Bi-Weekly",ROUND((-PMT(((1+D963/CP)^(CP/12))-1,(nper-A963+1)*12/26,J962))/2,2),IF($E$8="Acc Weekly",ROUND((-PMT(((1+D963/CP)^(CP/12))-1,(nper-A963+1)*12/52,J962))/4,2),ROUND(-PMT(((1+D963/CP)^(CP/periods_per_year))-1,nper-A963+1,J962),2)))))))</f>
        <v/>
      </c>
      <c r="G963" s="13" t="str">
        <f>IF(OR(A963="",A963&lt;$X$2),"",IF(J962&lt;=F963,0,IF(IF(AND(A963&gt;=$X$2,MOD(A963-$X$2,int)=0),$X$3,0)+F963&gt;=J962+E963,J962+E963-F963,IF(AND(A963&gt;=$X$2,MOD(A963-$X$2,int)=0),$X$3,0)+IF(IF(AND(A963&gt;=$X$2,MOD(A963-$X$2,int)=0),$X$3,0)+IF(MOD(A963-$X$6,periods_per_year)=0,$X$5,0)+F963&lt;J962+E963,IF(MOD(A963-$X$6,periods_per_year)=0,$X$5,0),J962+E963-IF(AND(A963&gt;=$X$2,MOD(A963-$X$2,int)=0),$X$3,0)-F963))))</f>
        <v/>
      </c>
      <c r="H963" s="14"/>
      <c r="I963" s="13" t="str">
        <f t="shared" si="116"/>
        <v/>
      </c>
      <c r="J963" s="13" t="str">
        <f t="shared" si="117"/>
        <v/>
      </c>
      <c r="M963" s="17" t="str">
        <f>IF(S962="","",IF(OR(M962&gt;=nper,ROUND(S962,2)&lt;=0),"",M962+1))</f>
        <v/>
      </c>
      <c r="N963" s="18" t="str">
        <f>IF(M963="","",IF(OR(periods_per_year=26,periods_per_year=52),IF(periods_per_year=26,IF(M963=1,fpdate,N962+14),IF(periods_per_year=52,IF(M963=1,fpdate,N962+7),"n/a")),IF(periods_per_year=24,DATE(YEAR(fpdate),MONTH(fpdate)+(M963-1)/2+IF(AND(DAY(fpdate)&gt;=15,MOD(M963,2)=0),1,0),IF(MOD(M963,2)=0,IF(DAY(fpdate)&gt;=15,DAY(fpdate)-14,DAY(fpdate)+14),DAY(fpdate))),IF(DAY(DATE(YEAR(fpdate),MONTH(fpdate)+M963-1,DAY(fpdate)))&lt;&gt;DAY(fpdate),DATE(YEAR(fpdate),MONTH(fpdate)+M963,0),DATE(YEAR(fpdate),MONTH(fpdate)+M963-1,DAY(fpdate))))))</f>
        <v/>
      </c>
      <c r="O963" s="19" t="str">
        <f>IF(M963="","",IF(variable,IF(M963&lt;MortgageCalculator!$I$18*periods_per_year,start_rate,IF(MortgageCalculator!$I$22&gt;=0,MIN(MortgageCalculator!$I$19,start_rate+MortgageCalculator!$I$22*ROUNDUP((M963-MortgageCalculator!$I$18*periods_per_year)/MortgageCalculator!$I$21,0)),MAX(MortgageCalculator!$I$20,start_rate+MortgageCalculator!$I$22*ROUNDUP((M963-MortgageCalculator!$I$18*periods_per_year)/MortgageCalculator!$I$21,0)))),start_rate))</f>
        <v/>
      </c>
      <c r="P963" s="20" t="str">
        <f>IF(M963="","",ROUND((((1+O963/CP)^(CP/periods_per_year))-1)*S962,2))</f>
        <v/>
      </c>
      <c r="Q963" s="20" t="str">
        <f>IF(M963="","",IF(M963=nper,S962+P963,MIN(S962+P963,IF(O963=O962,Q962,ROUND(-PMT(((1+O963/CP)^(CP/periods_per_year))-1,nper-M963+1,S962),2)))))</f>
        <v/>
      </c>
      <c r="R963" s="20" t="str">
        <f t="shared" si="118"/>
        <v/>
      </c>
      <c r="S963" s="20" t="str">
        <f t="shared" si="119"/>
        <v/>
      </c>
    </row>
    <row r="964" spans="1:19" x14ac:dyDescent="0.2">
      <c r="A964" s="10" t="str">
        <f t="shared" si="112"/>
        <v/>
      </c>
      <c r="B964" s="11" t="str">
        <f t="shared" si="113"/>
        <v/>
      </c>
      <c r="C964" s="15" t="str">
        <f t="shared" si="114"/>
        <v/>
      </c>
      <c r="D964" s="12" t="str">
        <f>IF(A964="","",IF(variable,IF(OR(A964=1,A964&lt;$I$18*periods_per_year),start_rate,MIN($I$19,IF(MOD(A964-1,$I$21)=0,MAX($I$20,D963+$I$22),D963))),start_rate))</f>
        <v/>
      </c>
      <c r="E964" s="13" t="str">
        <f t="shared" si="115"/>
        <v/>
      </c>
      <c r="F964" s="13" t="str">
        <f>IF(A964="","",IF(A964=nper,J963+E964,MIN(J963+E964,IF(D964=D963,F963,IF($E$8="Acc Bi-Weekly",ROUND((-PMT(((1+D964/CP)^(CP/12))-1,(nper-A964+1)*12/26,J963))/2,2),IF($E$8="Acc Weekly",ROUND((-PMT(((1+D964/CP)^(CP/12))-1,(nper-A964+1)*12/52,J963))/4,2),ROUND(-PMT(((1+D964/CP)^(CP/periods_per_year))-1,nper-A964+1,J963),2)))))))</f>
        <v/>
      </c>
      <c r="G964" s="13" t="str">
        <f>IF(OR(A964="",A964&lt;$X$2),"",IF(J963&lt;=F964,0,IF(IF(AND(A964&gt;=$X$2,MOD(A964-$X$2,int)=0),$X$3,0)+F964&gt;=J963+E964,J963+E964-F964,IF(AND(A964&gt;=$X$2,MOD(A964-$X$2,int)=0),$X$3,0)+IF(IF(AND(A964&gt;=$X$2,MOD(A964-$X$2,int)=0),$X$3,0)+IF(MOD(A964-$X$6,periods_per_year)=0,$X$5,0)+F964&lt;J963+E964,IF(MOD(A964-$X$6,periods_per_year)=0,$X$5,0),J963+E964-IF(AND(A964&gt;=$X$2,MOD(A964-$X$2,int)=0),$X$3,0)-F964))))</f>
        <v/>
      </c>
      <c r="H964" s="14"/>
      <c r="I964" s="13" t="str">
        <f t="shared" si="116"/>
        <v/>
      </c>
      <c r="J964" s="13" t="str">
        <f t="shared" si="117"/>
        <v/>
      </c>
      <c r="M964" s="17" t="str">
        <f>IF(S963="","",IF(OR(M963&gt;=nper,ROUND(S963,2)&lt;=0),"",M963+1))</f>
        <v/>
      </c>
      <c r="N964" s="18" t="str">
        <f>IF(M964="","",IF(OR(periods_per_year=26,periods_per_year=52),IF(periods_per_year=26,IF(M964=1,fpdate,N963+14),IF(periods_per_year=52,IF(M964=1,fpdate,N963+7),"n/a")),IF(periods_per_year=24,DATE(YEAR(fpdate),MONTH(fpdate)+(M964-1)/2+IF(AND(DAY(fpdate)&gt;=15,MOD(M964,2)=0),1,0),IF(MOD(M964,2)=0,IF(DAY(fpdate)&gt;=15,DAY(fpdate)-14,DAY(fpdate)+14),DAY(fpdate))),IF(DAY(DATE(YEAR(fpdate),MONTH(fpdate)+M964-1,DAY(fpdate)))&lt;&gt;DAY(fpdate),DATE(YEAR(fpdate),MONTH(fpdate)+M964,0),DATE(YEAR(fpdate),MONTH(fpdate)+M964-1,DAY(fpdate))))))</f>
        <v/>
      </c>
      <c r="O964" s="19" t="str">
        <f>IF(M964="","",IF(variable,IF(M964&lt;MortgageCalculator!$I$18*periods_per_year,start_rate,IF(MortgageCalculator!$I$22&gt;=0,MIN(MortgageCalculator!$I$19,start_rate+MortgageCalculator!$I$22*ROUNDUP((M964-MortgageCalculator!$I$18*periods_per_year)/MortgageCalculator!$I$21,0)),MAX(MortgageCalculator!$I$20,start_rate+MortgageCalculator!$I$22*ROUNDUP((M964-MortgageCalculator!$I$18*periods_per_year)/MortgageCalculator!$I$21,0)))),start_rate))</f>
        <v/>
      </c>
      <c r="P964" s="20" t="str">
        <f>IF(M964="","",ROUND((((1+O964/CP)^(CP/periods_per_year))-1)*S963,2))</f>
        <v/>
      </c>
      <c r="Q964" s="20" t="str">
        <f>IF(M964="","",IF(M964=nper,S963+P964,MIN(S963+P964,IF(O964=O963,Q963,ROUND(-PMT(((1+O964/CP)^(CP/periods_per_year))-1,nper-M964+1,S963),2)))))</f>
        <v/>
      </c>
      <c r="R964" s="20" t="str">
        <f t="shared" si="118"/>
        <v/>
      </c>
      <c r="S964" s="20" t="str">
        <f t="shared" si="119"/>
        <v/>
      </c>
    </row>
    <row r="965" spans="1:19" x14ac:dyDescent="0.2">
      <c r="A965" s="10" t="str">
        <f t="shared" si="112"/>
        <v/>
      </c>
      <c r="B965" s="11" t="str">
        <f t="shared" si="113"/>
        <v/>
      </c>
      <c r="C965" s="15" t="str">
        <f t="shared" si="114"/>
        <v/>
      </c>
      <c r="D965" s="12" t="str">
        <f>IF(A965="","",IF(variable,IF(OR(A965=1,A965&lt;$I$18*periods_per_year),start_rate,MIN($I$19,IF(MOD(A965-1,$I$21)=0,MAX($I$20,D964+$I$22),D964))),start_rate))</f>
        <v/>
      </c>
      <c r="E965" s="13" t="str">
        <f t="shared" si="115"/>
        <v/>
      </c>
      <c r="F965" s="13" t="str">
        <f>IF(A965="","",IF(A965=nper,J964+E965,MIN(J964+E965,IF(D965=D964,F964,IF($E$8="Acc Bi-Weekly",ROUND((-PMT(((1+D965/CP)^(CP/12))-1,(nper-A965+1)*12/26,J964))/2,2),IF($E$8="Acc Weekly",ROUND((-PMT(((1+D965/CP)^(CP/12))-1,(nper-A965+1)*12/52,J964))/4,2),ROUND(-PMT(((1+D965/CP)^(CP/periods_per_year))-1,nper-A965+1,J964),2)))))))</f>
        <v/>
      </c>
      <c r="G965" s="13" t="str">
        <f>IF(OR(A965="",A965&lt;$X$2),"",IF(J964&lt;=F965,0,IF(IF(AND(A965&gt;=$X$2,MOD(A965-$X$2,int)=0),$X$3,0)+F965&gt;=J964+E965,J964+E965-F965,IF(AND(A965&gt;=$X$2,MOD(A965-$X$2,int)=0),$X$3,0)+IF(IF(AND(A965&gt;=$X$2,MOD(A965-$X$2,int)=0),$X$3,0)+IF(MOD(A965-$X$6,periods_per_year)=0,$X$5,0)+F965&lt;J964+E965,IF(MOD(A965-$X$6,periods_per_year)=0,$X$5,0),J964+E965-IF(AND(A965&gt;=$X$2,MOD(A965-$X$2,int)=0),$X$3,0)-F965))))</f>
        <v/>
      </c>
      <c r="H965" s="14"/>
      <c r="I965" s="13" t="str">
        <f t="shared" si="116"/>
        <v/>
      </c>
      <c r="J965" s="13" t="str">
        <f t="shared" si="117"/>
        <v/>
      </c>
      <c r="M965" s="17" t="str">
        <f>IF(S964="","",IF(OR(M964&gt;=nper,ROUND(S964,2)&lt;=0),"",M964+1))</f>
        <v/>
      </c>
      <c r="N965" s="18" t="str">
        <f>IF(M965="","",IF(OR(periods_per_year=26,periods_per_year=52),IF(periods_per_year=26,IF(M965=1,fpdate,N964+14),IF(periods_per_year=52,IF(M965=1,fpdate,N964+7),"n/a")),IF(periods_per_year=24,DATE(YEAR(fpdate),MONTH(fpdate)+(M965-1)/2+IF(AND(DAY(fpdate)&gt;=15,MOD(M965,2)=0),1,0),IF(MOD(M965,2)=0,IF(DAY(fpdate)&gt;=15,DAY(fpdate)-14,DAY(fpdate)+14),DAY(fpdate))),IF(DAY(DATE(YEAR(fpdate),MONTH(fpdate)+M965-1,DAY(fpdate)))&lt;&gt;DAY(fpdate),DATE(YEAR(fpdate),MONTH(fpdate)+M965,0),DATE(YEAR(fpdate),MONTH(fpdate)+M965-1,DAY(fpdate))))))</f>
        <v/>
      </c>
      <c r="O965" s="19" t="str">
        <f>IF(M965="","",IF(variable,IF(M965&lt;MortgageCalculator!$I$18*periods_per_year,start_rate,IF(MortgageCalculator!$I$22&gt;=0,MIN(MortgageCalculator!$I$19,start_rate+MortgageCalculator!$I$22*ROUNDUP((M965-MortgageCalculator!$I$18*periods_per_year)/MortgageCalculator!$I$21,0)),MAX(MortgageCalculator!$I$20,start_rate+MortgageCalculator!$I$22*ROUNDUP((M965-MortgageCalculator!$I$18*periods_per_year)/MortgageCalculator!$I$21,0)))),start_rate))</f>
        <v/>
      </c>
      <c r="P965" s="20" t="str">
        <f>IF(M965="","",ROUND((((1+O965/CP)^(CP/periods_per_year))-1)*S964,2))</f>
        <v/>
      </c>
      <c r="Q965" s="20" t="str">
        <f>IF(M965="","",IF(M965=nper,S964+P965,MIN(S964+P965,IF(O965=O964,Q964,ROUND(-PMT(((1+O965/CP)^(CP/periods_per_year))-1,nper-M965+1,S964),2)))))</f>
        <v/>
      </c>
      <c r="R965" s="20" t="str">
        <f t="shared" si="118"/>
        <v/>
      </c>
      <c r="S965" s="20" t="str">
        <f t="shared" si="119"/>
        <v/>
      </c>
    </row>
    <row r="966" spans="1:19" x14ac:dyDescent="0.2">
      <c r="A966" s="10" t="str">
        <f t="shared" si="112"/>
        <v/>
      </c>
      <c r="B966" s="11" t="str">
        <f t="shared" si="113"/>
        <v/>
      </c>
      <c r="C966" s="15" t="str">
        <f t="shared" si="114"/>
        <v/>
      </c>
      <c r="D966" s="12" t="str">
        <f>IF(A966="","",IF(variable,IF(OR(A966=1,A966&lt;$I$18*periods_per_year),start_rate,MIN($I$19,IF(MOD(A966-1,$I$21)=0,MAX($I$20,D965+$I$22),D965))),start_rate))</f>
        <v/>
      </c>
      <c r="E966" s="13" t="str">
        <f t="shared" si="115"/>
        <v/>
      </c>
      <c r="F966" s="13" t="str">
        <f>IF(A966="","",IF(A966=nper,J965+E966,MIN(J965+E966,IF(D966=D965,F965,IF($E$8="Acc Bi-Weekly",ROUND((-PMT(((1+D966/CP)^(CP/12))-1,(nper-A966+1)*12/26,J965))/2,2),IF($E$8="Acc Weekly",ROUND((-PMT(((1+D966/CP)^(CP/12))-1,(nper-A966+1)*12/52,J965))/4,2),ROUND(-PMT(((1+D966/CP)^(CP/periods_per_year))-1,nper-A966+1,J965),2)))))))</f>
        <v/>
      </c>
      <c r="G966" s="13" t="str">
        <f>IF(OR(A966="",A966&lt;$X$2),"",IF(J965&lt;=F966,0,IF(IF(AND(A966&gt;=$X$2,MOD(A966-$X$2,int)=0),$X$3,0)+F966&gt;=J965+E966,J965+E966-F966,IF(AND(A966&gt;=$X$2,MOD(A966-$X$2,int)=0),$X$3,0)+IF(IF(AND(A966&gt;=$X$2,MOD(A966-$X$2,int)=0),$X$3,0)+IF(MOD(A966-$X$6,periods_per_year)=0,$X$5,0)+F966&lt;J965+E966,IF(MOD(A966-$X$6,periods_per_year)=0,$X$5,0),J965+E966-IF(AND(A966&gt;=$X$2,MOD(A966-$X$2,int)=0),$X$3,0)-F966))))</f>
        <v/>
      </c>
      <c r="H966" s="14"/>
      <c r="I966" s="13" t="str">
        <f t="shared" si="116"/>
        <v/>
      </c>
      <c r="J966" s="13" t="str">
        <f t="shared" si="117"/>
        <v/>
      </c>
      <c r="M966" s="17" t="str">
        <f>IF(S965="","",IF(OR(M965&gt;=nper,ROUND(S965,2)&lt;=0),"",M965+1))</f>
        <v/>
      </c>
      <c r="N966" s="18" t="str">
        <f>IF(M966="","",IF(OR(periods_per_year=26,periods_per_year=52),IF(periods_per_year=26,IF(M966=1,fpdate,N965+14),IF(periods_per_year=52,IF(M966=1,fpdate,N965+7),"n/a")),IF(periods_per_year=24,DATE(YEAR(fpdate),MONTH(fpdate)+(M966-1)/2+IF(AND(DAY(fpdate)&gt;=15,MOD(M966,2)=0),1,0),IF(MOD(M966,2)=0,IF(DAY(fpdate)&gt;=15,DAY(fpdate)-14,DAY(fpdate)+14),DAY(fpdate))),IF(DAY(DATE(YEAR(fpdate),MONTH(fpdate)+M966-1,DAY(fpdate)))&lt;&gt;DAY(fpdate),DATE(YEAR(fpdate),MONTH(fpdate)+M966,0),DATE(YEAR(fpdate),MONTH(fpdate)+M966-1,DAY(fpdate))))))</f>
        <v/>
      </c>
      <c r="O966" s="19" t="str">
        <f>IF(M966="","",IF(variable,IF(M966&lt;MortgageCalculator!$I$18*periods_per_year,start_rate,IF(MortgageCalculator!$I$22&gt;=0,MIN(MortgageCalculator!$I$19,start_rate+MortgageCalculator!$I$22*ROUNDUP((M966-MortgageCalculator!$I$18*periods_per_year)/MortgageCalculator!$I$21,0)),MAX(MortgageCalculator!$I$20,start_rate+MortgageCalculator!$I$22*ROUNDUP((M966-MortgageCalculator!$I$18*periods_per_year)/MortgageCalculator!$I$21,0)))),start_rate))</f>
        <v/>
      </c>
      <c r="P966" s="20" t="str">
        <f>IF(M966="","",ROUND((((1+O966/CP)^(CP/periods_per_year))-1)*S965,2))</f>
        <v/>
      </c>
      <c r="Q966" s="20" t="str">
        <f>IF(M966="","",IF(M966=nper,S965+P966,MIN(S965+P966,IF(O966=O965,Q965,ROUND(-PMT(((1+O966/CP)^(CP/periods_per_year))-1,nper-M966+1,S965),2)))))</f>
        <v/>
      </c>
      <c r="R966" s="20" t="str">
        <f t="shared" si="118"/>
        <v/>
      </c>
      <c r="S966" s="20" t="str">
        <f t="shared" si="119"/>
        <v/>
      </c>
    </row>
    <row r="967" spans="1:19" x14ac:dyDescent="0.2">
      <c r="A967" s="10" t="str">
        <f t="shared" si="112"/>
        <v/>
      </c>
      <c r="B967" s="11" t="str">
        <f t="shared" si="113"/>
        <v/>
      </c>
      <c r="C967" s="15" t="str">
        <f t="shared" si="114"/>
        <v/>
      </c>
      <c r="D967" s="12" t="str">
        <f>IF(A967="","",IF(variable,IF(OR(A967=1,A967&lt;$I$18*periods_per_year),start_rate,MIN($I$19,IF(MOD(A967-1,$I$21)=0,MAX($I$20,D966+$I$22),D966))),start_rate))</f>
        <v/>
      </c>
      <c r="E967" s="13" t="str">
        <f t="shared" si="115"/>
        <v/>
      </c>
      <c r="F967" s="13" t="str">
        <f>IF(A967="","",IF(A967=nper,J966+E967,MIN(J966+E967,IF(D967=D966,F966,IF($E$8="Acc Bi-Weekly",ROUND((-PMT(((1+D967/CP)^(CP/12))-1,(nper-A967+1)*12/26,J966))/2,2),IF($E$8="Acc Weekly",ROUND((-PMT(((1+D967/CP)^(CP/12))-1,(nper-A967+1)*12/52,J966))/4,2),ROUND(-PMT(((1+D967/CP)^(CP/periods_per_year))-1,nper-A967+1,J966),2)))))))</f>
        <v/>
      </c>
      <c r="G967" s="13" t="str">
        <f>IF(OR(A967="",A967&lt;$X$2),"",IF(J966&lt;=F967,0,IF(IF(AND(A967&gt;=$X$2,MOD(A967-$X$2,int)=0),$X$3,0)+F967&gt;=J966+E967,J966+E967-F967,IF(AND(A967&gt;=$X$2,MOD(A967-$X$2,int)=0),$X$3,0)+IF(IF(AND(A967&gt;=$X$2,MOD(A967-$X$2,int)=0),$X$3,0)+IF(MOD(A967-$X$6,periods_per_year)=0,$X$5,0)+F967&lt;J966+E967,IF(MOD(A967-$X$6,periods_per_year)=0,$X$5,0),J966+E967-IF(AND(A967&gt;=$X$2,MOD(A967-$X$2,int)=0),$X$3,0)-F967))))</f>
        <v/>
      </c>
      <c r="H967" s="14"/>
      <c r="I967" s="13" t="str">
        <f t="shared" si="116"/>
        <v/>
      </c>
      <c r="J967" s="13" t="str">
        <f t="shared" si="117"/>
        <v/>
      </c>
      <c r="M967" s="17" t="str">
        <f>IF(S966="","",IF(OR(M966&gt;=nper,ROUND(S966,2)&lt;=0),"",M966+1))</f>
        <v/>
      </c>
      <c r="N967" s="18" t="str">
        <f>IF(M967="","",IF(OR(periods_per_year=26,periods_per_year=52),IF(periods_per_year=26,IF(M967=1,fpdate,N966+14),IF(periods_per_year=52,IF(M967=1,fpdate,N966+7),"n/a")),IF(periods_per_year=24,DATE(YEAR(fpdate),MONTH(fpdate)+(M967-1)/2+IF(AND(DAY(fpdate)&gt;=15,MOD(M967,2)=0),1,0),IF(MOD(M967,2)=0,IF(DAY(fpdate)&gt;=15,DAY(fpdate)-14,DAY(fpdate)+14),DAY(fpdate))),IF(DAY(DATE(YEAR(fpdate),MONTH(fpdate)+M967-1,DAY(fpdate)))&lt;&gt;DAY(fpdate),DATE(YEAR(fpdate),MONTH(fpdate)+M967,0),DATE(YEAR(fpdate),MONTH(fpdate)+M967-1,DAY(fpdate))))))</f>
        <v/>
      </c>
      <c r="O967" s="19" t="str">
        <f>IF(M967="","",IF(variable,IF(M967&lt;MortgageCalculator!$I$18*periods_per_year,start_rate,IF(MortgageCalculator!$I$22&gt;=0,MIN(MortgageCalculator!$I$19,start_rate+MortgageCalculator!$I$22*ROUNDUP((M967-MortgageCalculator!$I$18*periods_per_year)/MortgageCalculator!$I$21,0)),MAX(MortgageCalculator!$I$20,start_rate+MortgageCalculator!$I$22*ROUNDUP((M967-MortgageCalculator!$I$18*periods_per_year)/MortgageCalculator!$I$21,0)))),start_rate))</f>
        <v/>
      </c>
      <c r="P967" s="20" t="str">
        <f>IF(M967="","",ROUND((((1+O967/CP)^(CP/periods_per_year))-1)*S966,2))</f>
        <v/>
      </c>
      <c r="Q967" s="20" t="str">
        <f>IF(M967="","",IF(M967=nper,S966+P967,MIN(S966+P967,IF(O967=O966,Q966,ROUND(-PMT(((1+O967/CP)^(CP/periods_per_year))-1,nper-M967+1,S966),2)))))</f>
        <v/>
      </c>
      <c r="R967" s="20" t="str">
        <f t="shared" si="118"/>
        <v/>
      </c>
      <c r="S967" s="20" t="str">
        <f t="shared" si="119"/>
        <v/>
      </c>
    </row>
    <row r="968" spans="1:19" x14ac:dyDescent="0.2">
      <c r="A968" s="10" t="str">
        <f t="shared" si="112"/>
        <v/>
      </c>
      <c r="B968" s="11" t="str">
        <f t="shared" si="113"/>
        <v/>
      </c>
      <c r="C968" s="15" t="str">
        <f t="shared" si="114"/>
        <v/>
      </c>
      <c r="D968" s="12" t="str">
        <f>IF(A968="","",IF(variable,IF(OR(A968=1,A968&lt;$I$18*periods_per_year),start_rate,MIN($I$19,IF(MOD(A968-1,$I$21)=0,MAX($I$20,D967+$I$22),D967))),start_rate))</f>
        <v/>
      </c>
      <c r="E968" s="13" t="str">
        <f t="shared" si="115"/>
        <v/>
      </c>
      <c r="F968" s="13" t="str">
        <f>IF(A968="","",IF(A968=nper,J967+E968,MIN(J967+E968,IF(D968=D967,F967,IF($E$8="Acc Bi-Weekly",ROUND((-PMT(((1+D968/CP)^(CP/12))-1,(nper-A968+1)*12/26,J967))/2,2),IF($E$8="Acc Weekly",ROUND((-PMT(((1+D968/CP)^(CP/12))-1,(nper-A968+1)*12/52,J967))/4,2),ROUND(-PMT(((1+D968/CP)^(CP/periods_per_year))-1,nper-A968+1,J967),2)))))))</f>
        <v/>
      </c>
      <c r="G968" s="13" t="str">
        <f>IF(OR(A968="",A968&lt;$X$2),"",IF(J967&lt;=F968,0,IF(IF(AND(A968&gt;=$X$2,MOD(A968-$X$2,int)=0),$X$3,0)+F968&gt;=J967+E968,J967+E968-F968,IF(AND(A968&gt;=$X$2,MOD(A968-$X$2,int)=0),$X$3,0)+IF(IF(AND(A968&gt;=$X$2,MOD(A968-$X$2,int)=0),$X$3,0)+IF(MOD(A968-$X$6,periods_per_year)=0,$X$5,0)+F968&lt;J967+E968,IF(MOD(A968-$X$6,periods_per_year)=0,$X$5,0),J967+E968-IF(AND(A968&gt;=$X$2,MOD(A968-$X$2,int)=0),$X$3,0)-F968))))</f>
        <v/>
      </c>
      <c r="H968" s="14"/>
      <c r="I968" s="13" t="str">
        <f t="shared" si="116"/>
        <v/>
      </c>
      <c r="J968" s="13" t="str">
        <f t="shared" si="117"/>
        <v/>
      </c>
      <c r="M968" s="17" t="str">
        <f>IF(S967="","",IF(OR(M967&gt;=nper,ROUND(S967,2)&lt;=0),"",M967+1))</f>
        <v/>
      </c>
      <c r="N968" s="18" t="str">
        <f>IF(M968="","",IF(OR(periods_per_year=26,periods_per_year=52),IF(periods_per_year=26,IF(M968=1,fpdate,N967+14),IF(periods_per_year=52,IF(M968=1,fpdate,N967+7),"n/a")),IF(periods_per_year=24,DATE(YEAR(fpdate),MONTH(fpdate)+(M968-1)/2+IF(AND(DAY(fpdate)&gt;=15,MOD(M968,2)=0),1,0),IF(MOD(M968,2)=0,IF(DAY(fpdate)&gt;=15,DAY(fpdate)-14,DAY(fpdate)+14),DAY(fpdate))),IF(DAY(DATE(YEAR(fpdate),MONTH(fpdate)+M968-1,DAY(fpdate)))&lt;&gt;DAY(fpdate),DATE(YEAR(fpdate),MONTH(fpdate)+M968,0),DATE(YEAR(fpdate),MONTH(fpdate)+M968-1,DAY(fpdate))))))</f>
        <v/>
      </c>
      <c r="O968" s="19" t="str">
        <f>IF(M968="","",IF(variable,IF(M968&lt;MortgageCalculator!$I$18*periods_per_year,start_rate,IF(MortgageCalculator!$I$22&gt;=0,MIN(MortgageCalculator!$I$19,start_rate+MortgageCalculator!$I$22*ROUNDUP((M968-MortgageCalculator!$I$18*periods_per_year)/MortgageCalculator!$I$21,0)),MAX(MortgageCalculator!$I$20,start_rate+MortgageCalculator!$I$22*ROUNDUP((M968-MortgageCalculator!$I$18*periods_per_year)/MortgageCalculator!$I$21,0)))),start_rate))</f>
        <v/>
      </c>
      <c r="P968" s="20" t="str">
        <f>IF(M968="","",ROUND((((1+O968/CP)^(CP/periods_per_year))-1)*S967,2))</f>
        <v/>
      </c>
      <c r="Q968" s="20" t="str">
        <f>IF(M968="","",IF(M968=nper,S967+P968,MIN(S967+P968,IF(O968=O967,Q967,ROUND(-PMT(((1+O968/CP)^(CP/periods_per_year))-1,nper-M968+1,S967),2)))))</f>
        <v/>
      </c>
      <c r="R968" s="20" t="str">
        <f t="shared" si="118"/>
        <v/>
      </c>
      <c r="S968" s="20" t="str">
        <f t="shared" si="119"/>
        <v/>
      </c>
    </row>
    <row r="969" spans="1:19" x14ac:dyDescent="0.2">
      <c r="A969" s="10" t="str">
        <f t="shared" si="112"/>
        <v/>
      </c>
      <c r="B969" s="11" t="str">
        <f t="shared" si="113"/>
        <v/>
      </c>
      <c r="C969" s="15" t="str">
        <f t="shared" si="114"/>
        <v/>
      </c>
      <c r="D969" s="12" t="str">
        <f>IF(A969="","",IF(variable,IF(OR(A969=1,A969&lt;$I$18*periods_per_year),start_rate,MIN($I$19,IF(MOD(A969-1,$I$21)=0,MAX($I$20,D968+$I$22),D968))),start_rate))</f>
        <v/>
      </c>
      <c r="E969" s="13" t="str">
        <f t="shared" si="115"/>
        <v/>
      </c>
      <c r="F969" s="13" t="str">
        <f>IF(A969="","",IF(A969=nper,J968+E969,MIN(J968+E969,IF(D969=D968,F968,IF($E$8="Acc Bi-Weekly",ROUND((-PMT(((1+D969/CP)^(CP/12))-1,(nper-A969+1)*12/26,J968))/2,2),IF($E$8="Acc Weekly",ROUND((-PMT(((1+D969/CP)^(CP/12))-1,(nper-A969+1)*12/52,J968))/4,2),ROUND(-PMT(((1+D969/CP)^(CP/periods_per_year))-1,nper-A969+1,J968),2)))))))</f>
        <v/>
      </c>
      <c r="G969" s="13" t="str">
        <f>IF(OR(A969="",A969&lt;$X$2),"",IF(J968&lt;=F969,0,IF(IF(AND(A969&gt;=$X$2,MOD(A969-$X$2,int)=0),$X$3,0)+F969&gt;=J968+E969,J968+E969-F969,IF(AND(A969&gt;=$X$2,MOD(A969-$X$2,int)=0),$X$3,0)+IF(IF(AND(A969&gt;=$X$2,MOD(A969-$X$2,int)=0),$X$3,0)+IF(MOD(A969-$X$6,periods_per_year)=0,$X$5,0)+F969&lt;J968+E969,IF(MOD(A969-$X$6,periods_per_year)=0,$X$5,0),J968+E969-IF(AND(A969&gt;=$X$2,MOD(A969-$X$2,int)=0),$X$3,0)-F969))))</f>
        <v/>
      </c>
      <c r="H969" s="14"/>
      <c r="I969" s="13" t="str">
        <f t="shared" si="116"/>
        <v/>
      </c>
      <c r="J969" s="13" t="str">
        <f t="shared" si="117"/>
        <v/>
      </c>
      <c r="M969" s="17" t="str">
        <f>IF(S968="","",IF(OR(M968&gt;=nper,ROUND(S968,2)&lt;=0),"",M968+1))</f>
        <v/>
      </c>
      <c r="N969" s="18" t="str">
        <f>IF(M969="","",IF(OR(periods_per_year=26,periods_per_year=52),IF(periods_per_year=26,IF(M969=1,fpdate,N968+14),IF(periods_per_year=52,IF(M969=1,fpdate,N968+7),"n/a")),IF(periods_per_year=24,DATE(YEAR(fpdate),MONTH(fpdate)+(M969-1)/2+IF(AND(DAY(fpdate)&gt;=15,MOD(M969,2)=0),1,0),IF(MOD(M969,2)=0,IF(DAY(fpdate)&gt;=15,DAY(fpdate)-14,DAY(fpdate)+14),DAY(fpdate))),IF(DAY(DATE(YEAR(fpdate),MONTH(fpdate)+M969-1,DAY(fpdate)))&lt;&gt;DAY(fpdate),DATE(YEAR(fpdate),MONTH(fpdate)+M969,0),DATE(YEAR(fpdate),MONTH(fpdate)+M969-1,DAY(fpdate))))))</f>
        <v/>
      </c>
      <c r="O969" s="19" t="str">
        <f>IF(M969="","",IF(variable,IF(M969&lt;MortgageCalculator!$I$18*periods_per_year,start_rate,IF(MortgageCalculator!$I$22&gt;=0,MIN(MortgageCalculator!$I$19,start_rate+MortgageCalculator!$I$22*ROUNDUP((M969-MortgageCalculator!$I$18*periods_per_year)/MortgageCalculator!$I$21,0)),MAX(MortgageCalculator!$I$20,start_rate+MortgageCalculator!$I$22*ROUNDUP((M969-MortgageCalculator!$I$18*periods_per_year)/MortgageCalculator!$I$21,0)))),start_rate))</f>
        <v/>
      </c>
      <c r="P969" s="20" t="str">
        <f>IF(M969="","",ROUND((((1+O969/CP)^(CP/periods_per_year))-1)*S968,2))</f>
        <v/>
      </c>
      <c r="Q969" s="20" t="str">
        <f>IF(M969="","",IF(M969=nper,S968+P969,MIN(S968+P969,IF(O969=O968,Q968,ROUND(-PMT(((1+O969/CP)^(CP/periods_per_year))-1,nper-M969+1,S968),2)))))</f>
        <v/>
      </c>
      <c r="R969" s="20" t="str">
        <f t="shared" si="118"/>
        <v/>
      </c>
      <c r="S969" s="20" t="str">
        <f t="shared" si="119"/>
        <v/>
      </c>
    </row>
    <row r="970" spans="1:19" x14ac:dyDescent="0.2">
      <c r="A970" s="10" t="str">
        <f t="shared" si="112"/>
        <v/>
      </c>
      <c r="B970" s="11" t="str">
        <f t="shared" si="113"/>
        <v/>
      </c>
      <c r="C970" s="15" t="str">
        <f t="shared" si="114"/>
        <v/>
      </c>
      <c r="D970" s="12" t="str">
        <f>IF(A970="","",IF(variable,IF(OR(A970=1,A970&lt;$I$18*periods_per_year),start_rate,MIN($I$19,IF(MOD(A970-1,$I$21)=0,MAX($I$20,D969+$I$22),D969))),start_rate))</f>
        <v/>
      </c>
      <c r="E970" s="13" t="str">
        <f t="shared" si="115"/>
        <v/>
      </c>
      <c r="F970" s="13" t="str">
        <f>IF(A970="","",IF(A970=nper,J969+E970,MIN(J969+E970,IF(D970=D969,F969,IF($E$8="Acc Bi-Weekly",ROUND((-PMT(((1+D970/CP)^(CP/12))-1,(nper-A970+1)*12/26,J969))/2,2),IF($E$8="Acc Weekly",ROUND((-PMT(((1+D970/CP)^(CP/12))-1,(nper-A970+1)*12/52,J969))/4,2),ROUND(-PMT(((1+D970/CP)^(CP/periods_per_year))-1,nper-A970+1,J969),2)))))))</f>
        <v/>
      </c>
      <c r="G970" s="13" t="str">
        <f>IF(OR(A970="",A970&lt;$X$2),"",IF(J969&lt;=F970,0,IF(IF(AND(A970&gt;=$X$2,MOD(A970-$X$2,int)=0),$X$3,0)+F970&gt;=J969+E970,J969+E970-F970,IF(AND(A970&gt;=$X$2,MOD(A970-$X$2,int)=0),$X$3,0)+IF(IF(AND(A970&gt;=$X$2,MOD(A970-$X$2,int)=0),$X$3,0)+IF(MOD(A970-$X$6,periods_per_year)=0,$X$5,0)+F970&lt;J969+E970,IF(MOD(A970-$X$6,periods_per_year)=0,$X$5,0),J969+E970-IF(AND(A970&gt;=$X$2,MOD(A970-$X$2,int)=0),$X$3,0)-F970))))</f>
        <v/>
      </c>
      <c r="H970" s="14"/>
      <c r="I970" s="13" t="str">
        <f t="shared" si="116"/>
        <v/>
      </c>
      <c r="J970" s="13" t="str">
        <f t="shared" si="117"/>
        <v/>
      </c>
      <c r="M970" s="17" t="str">
        <f>IF(S969="","",IF(OR(M969&gt;=nper,ROUND(S969,2)&lt;=0),"",M969+1))</f>
        <v/>
      </c>
      <c r="N970" s="18" t="str">
        <f>IF(M970="","",IF(OR(periods_per_year=26,periods_per_year=52),IF(periods_per_year=26,IF(M970=1,fpdate,N969+14),IF(periods_per_year=52,IF(M970=1,fpdate,N969+7),"n/a")),IF(periods_per_year=24,DATE(YEAR(fpdate),MONTH(fpdate)+(M970-1)/2+IF(AND(DAY(fpdate)&gt;=15,MOD(M970,2)=0),1,0),IF(MOD(M970,2)=0,IF(DAY(fpdate)&gt;=15,DAY(fpdate)-14,DAY(fpdate)+14),DAY(fpdate))),IF(DAY(DATE(YEAR(fpdate),MONTH(fpdate)+M970-1,DAY(fpdate)))&lt;&gt;DAY(fpdate),DATE(YEAR(fpdate),MONTH(fpdate)+M970,0),DATE(YEAR(fpdate),MONTH(fpdate)+M970-1,DAY(fpdate))))))</f>
        <v/>
      </c>
      <c r="O970" s="19" t="str">
        <f>IF(M970="","",IF(variable,IF(M970&lt;MortgageCalculator!$I$18*periods_per_year,start_rate,IF(MortgageCalculator!$I$22&gt;=0,MIN(MortgageCalculator!$I$19,start_rate+MortgageCalculator!$I$22*ROUNDUP((M970-MortgageCalculator!$I$18*periods_per_year)/MortgageCalculator!$I$21,0)),MAX(MortgageCalculator!$I$20,start_rate+MortgageCalculator!$I$22*ROUNDUP((M970-MortgageCalculator!$I$18*periods_per_year)/MortgageCalculator!$I$21,0)))),start_rate))</f>
        <v/>
      </c>
      <c r="P970" s="20" t="str">
        <f>IF(M970="","",ROUND((((1+O970/CP)^(CP/periods_per_year))-1)*S969,2))</f>
        <v/>
      </c>
      <c r="Q970" s="20" t="str">
        <f>IF(M970="","",IF(M970=nper,S969+P970,MIN(S969+P970,IF(O970=O969,Q969,ROUND(-PMT(((1+O970/CP)^(CP/periods_per_year))-1,nper-M970+1,S969),2)))))</f>
        <v/>
      </c>
      <c r="R970" s="20" t="str">
        <f t="shared" si="118"/>
        <v/>
      </c>
      <c r="S970" s="20" t="str">
        <f t="shared" si="119"/>
        <v/>
      </c>
    </row>
    <row r="971" spans="1:19" x14ac:dyDescent="0.2">
      <c r="A971" s="10" t="str">
        <f t="shared" si="112"/>
        <v/>
      </c>
      <c r="B971" s="11" t="str">
        <f t="shared" si="113"/>
        <v/>
      </c>
      <c r="C971" s="15" t="str">
        <f t="shared" si="114"/>
        <v/>
      </c>
      <c r="D971" s="12" t="str">
        <f>IF(A971="","",IF(variable,IF(OR(A971=1,A971&lt;$I$18*periods_per_year),start_rate,MIN($I$19,IF(MOD(A971-1,$I$21)=0,MAX($I$20,D970+$I$22),D970))),start_rate))</f>
        <v/>
      </c>
      <c r="E971" s="13" t="str">
        <f t="shared" si="115"/>
        <v/>
      </c>
      <c r="F971" s="13" t="str">
        <f>IF(A971="","",IF(A971=nper,J970+E971,MIN(J970+E971,IF(D971=D970,F970,IF($E$8="Acc Bi-Weekly",ROUND((-PMT(((1+D971/CP)^(CP/12))-1,(nper-A971+1)*12/26,J970))/2,2),IF($E$8="Acc Weekly",ROUND((-PMT(((1+D971/CP)^(CP/12))-1,(nper-A971+1)*12/52,J970))/4,2),ROUND(-PMT(((1+D971/CP)^(CP/periods_per_year))-1,nper-A971+1,J970),2)))))))</f>
        <v/>
      </c>
      <c r="G971" s="13" t="str">
        <f>IF(OR(A971="",A971&lt;$X$2),"",IF(J970&lt;=F971,0,IF(IF(AND(A971&gt;=$X$2,MOD(A971-$X$2,int)=0),$X$3,0)+F971&gt;=J970+E971,J970+E971-F971,IF(AND(A971&gt;=$X$2,MOD(A971-$X$2,int)=0),$X$3,0)+IF(IF(AND(A971&gt;=$X$2,MOD(A971-$X$2,int)=0),$X$3,0)+IF(MOD(A971-$X$6,periods_per_year)=0,$X$5,0)+F971&lt;J970+E971,IF(MOD(A971-$X$6,periods_per_year)=0,$X$5,0),J970+E971-IF(AND(A971&gt;=$X$2,MOD(A971-$X$2,int)=0),$X$3,0)-F971))))</f>
        <v/>
      </c>
      <c r="H971" s="14"/>
      <c r="I971" s="13" t="str">
        <f t="shared" si="116"/>
        <v/>
      </c>
      <c r="J971" s="13" t="str">
        <f t="shared" si="117"/>
        <v/>
      </c>
      <c r="M971" s="17" t="str">
        <f>IF(S970="","",IF(OR(M970&gt;=nper,ROUND(S970,2)&lt;=0),"",M970+1))</f>
        <v/>
      </c>
      <c r="N971" s="18" t="str">
        <f>IF(M971="","",IF(OR(periods_per_year=26,periods_per_year=52),IF(periods_per_year=26,IF(M971=1,fpdate,N970+14),IF(periods_per_year=52,IF(M971=1,fpdate,N970+7),"n/a")),IF(periods_per_year=24,DATE(YEAR(fpdate),MONTH(fpdate)+(M971-1)/2+IF(AND(DAY(fpdate)&gt;=15,MOD(M971,2)=0),1,0),IF(MOD(M971,2)=0,IF(DAY(fpdate)&gt;=15,DAY(fpdate)-14,DAY(fpdate)+14),DAY(fpdate))),IF(DAY(DATE(YEAR(fpdate),MONTH(fpdate)+M971-1,DAY(fpdate)))&lt;&gt;DAY(fpdate),DATE(YEAR(fpdate),MONTH(fpdate)+M971,0),DATE(YEAR(fpdate),MONTH(fpdate)+M971-1,DAY(fpdate))))))</f>
        <v/>
      </c>
      <c r="O971" s="19" t="str">
        <f>IF(M971="","",IF(variable,IF(M971&lt;MortgageCalculator!$I$18*periods_per_year,start_rate,IF(MortgageCalculator!$I$22&gt;=0,MIN(MortgageCalculator!$I$19,start_rate+MortgageCalculator!$I$22*ROUNDUP((M971-MortgageCalculator!$I$18*periods_per_year)/MortgageCalculator!$I$21,0)),MAX(MortgageCalculator!$I$20,start_rate+MortgageCalculator!$I$22*ROUNDUP((M971-MortgageCalculator!$I$18*periods_per_year)/MortgageCalculator!$I$21,0)))),start_rate))</f>
        <v/>
      </c>
      <c r="P971" s="20" t="str">
        <f>IF(M971="","",ROUND((((1+O971/CP)^(CP/periods_per_year))-1)*S970,2))</f>
        <v/>
      </c>
      <c r="Q971" s="20" t="str">
        <f>IF(M971="","",IF(M971=nper,S970+P971,MIN(S970+P971,IF(O971=O970,Q970,ROUND(-PMT(((1+O971/CP)^(CP/periods_per_year))-1,nper-M971+1,S970),2)))))</f>
        <v/>
      </c>
      <c r="R971" s="20" t="str">
        <f t="shared" si="118"/>
        <v/>
      </c>
      <c r="S971" s="20" t="str">
        <f t="shared" si="119"/>
        <v/>
      </c>
    </row>
    <row r="972" spans="1:19" x14ac:dyDescent="0.2">
      <c r="A972" s="10" t="str">
        <f t="shared" si="112"/>
        <v/>
      </c>
      <c r="B972" s="11" t="str">
        <f t="shared" si="113"/>
        <v/>
      </c>
      <c r="C972" s="15" t="str">
        <f t="shared" si="114"/>
        <v/>
      </c>
      <c r="D972" s="12" t="str">
        <f>IF(A972="","",IF(variable,IF(OR(A972=1,A972&lt;$I$18*periods_per_year),start_rate,MIN($I$19,IF(MOD(A972-1,$I$21)=0,MAX($I$20,D971+$I$22),D971))),start_rate))</f>
        <v/>
      </c>
      <c r="E972" s="13" t="str">
        <f t="shared" si="115"/>
        <v/>
      </c>
      <c r="F972" s="13" t="str">
        <f>IF(A972="","",IF(A972=nper,J971+E972,MIN(J971+E972,IF(D972=D971,F971,IF($E$8="Acc Bi-Weekly",ROUND((-PMT(((1+D972/CP)^(CP/12))-1,(nper-A972+1)*12/26,J971))/2,2),IF($E$8="Acc Weekly",ROUND((-PMT(((1+D972/CP)^(CP/12))-1,(nper-A972+1)*12/52,J971))/4,2),ROUND(-PMT(((1+D972/CP)^(CP/periods_per_year))-1,nper-A972+1,J971),2)))))))</f>
        <v/>
      </c>
      <c r="G972" s="13" t="str">
        <f>IF(OR(A972="",A972&lt;$X$2),"",IF(J971&lt;=F972,0,IF(IF(AND(A972&gt;=$X$2,MOD(A972-$X$2,int)=0),$X$3,0)+F972&gt;=J971+E972,J971+E972-F972,IF(AND(A972&gt;=$X$2,MOD(A972-$X$2,int)=0),$X$3,0)+IF(IF(AND(A972&gt;=$X$2,MOD(A972-$X$2,int)=0),$X$3,0)+IF(MOD(A972-$X$6,periods_per_year)=0,$X$5,0)+F972&lt;J971+E972,IF(MOD(A972-$X$6,periods_per_year)=0,$X$5,0),J971+E972-IF(AND(A972&gt;=$X$2,MOD(A972-$X$2,int)=0),$X$3,0)-F972))))</f>
        <v/>
      </c>
      <c r="H972" s="14"/>
      <c r="I972" s="13" t="str">
        <f t="shared" si="116"/>
        <v/>
      </c>
      <c r="J972" s="13" t="str">
        <f t="shared" si="117"/>
        <v/>
      </c>
      <c r="M972" s="17" t="str">
        <f>IF(S971="","",IF(OR(M971&gt;=nper,ROUND(S971,2)&lt;=0),"",M971+1))</f>
        <v/>
      </c>
      <c r="N972" s="18" t="str">
        <f>IF(M972="","",IF(OR(periods_per_year=26,periods_per_year=52),IF(periods_per_year=26,IF(M972=1,fpdate,N971+14),IF(periods_per_year=52,IF(M972=1,fpdate,N971+7),"n/a")),IF(periods_per_year=24,DATE(YEAR(fpdate),MONTH(fpdate)+(M972-1)/2+IF(AND(DAY(fpdate)&gt;=15,MOD(M972,2)=0),1,0),IF(MOD(M972,2)=0,IF(DAY(fpdate)&gt;=15,DAY(fpdate)-14,DAY(fpdate)+14),DAY(fpdate))),IF(DAY(DATE(YEAR(fpdate),MONTH(fpdate)+M972-1,DAY(fpdate)))&lt;&gt;DAY(fpdate),DATE(YEAR(fpdate),MONTH(fpdate)+M972,0),DATE(YEAR(fpdate),MONTH(fpdate)+M972-1,DAY(fpdate))))))</f>
        <v/>
      </c>
      <c r="O972" s="19" t="str">
        <f>IF(M972="","",IF(variable,IF(M972&lt;MortgageCalculator!$I$18*periods_per_year,start_rate,IF(MortgageCalculator!$I$22&gt;=0,MIN(MortgageCalculator!$I$19,start_rate+MortgageCalculator!$I$22*ROUNDUP((M972-MortgageCalculator!$I$18*periods_per_year)/MortgageCalculator!$I$21,0)),MAX(MortgageCalculator!$I$20,start_rate+MortgageCalculator!$I$22*ROUNDUP((M972-MortgageCalculator!$I$18*periods_per_year)/MortgageCalculator!$I$21,0)))),start_rate))</f>
        <v/>
      </c>
      <c r="P972" s="20" t="str">
        <f>IF(M972="","",ROUND((((1+O972/CP)^(CP/periods_per_year))-1)*S971,2))</f>
        <v/>
      </c>
      <c r="Q972" s="20" t="str">
        <f>IF(M972="","",IF(M972=nper,S971+P972,MIN(S971+P972,IF(O972=O971,Q971,ROUND(-PMT(((1+O972/CP)^(CP/periods_per_year))-1,nper-M972+1,S971),2)))))</f>
        <v/>
      </c>
      <c r="R972" s="20" t="str">
        <f t="shared" si="118"/>
        <v/>
      </c>
      <c r="S972" s="20" t="str">
        <f t="shared" si="119"/>
        <v/>
      </c>
    </row>
    <row r="973" spans="1:19" x14ac:dyDescent="0.2">
      <c r="A973" s="10" t="str">
        <f t="shared" si="112"/>
        <v/>
      </c>
      <c r="B973" s="11" t="str">
        <f t="shared" si="113"/>
        <v/>
      </c>
      <c r="C973" s="15" t="str">
        <f t="shared" si="114"/>
        <v/>
      </c>
      <c r="D973" s="12" t="str">
        <f>IF(A973="","",IF(variable,IF(OR(A973=1,A973&lt;$I$18*periods_per_year),start_rate,MIN($I$19,IF(MOD(A973-1,$I$21)=0,MAX($I$20,D972+$I$22),D972))),start_rate))</f>
        <v/>
      </c>
      <c r="E973" s="13" t="str">
        <f t="shared" si="115"/>
        <v/>
      </c>
      <c r="F973" s="13" t="str">
        <f>IF(A973="","",IF(A973=nper,J972+E973,MIN(J972+E973,IF(D973=D972,F972,IF($E$8="Acc Bi-Weekly",ROUND((-PMT(((1+D973/CP)^(CP/12))-1,(nper-A973+1)*12/26,J972))/2,2),IF($E$8="Acc Weekly",ROUND((-PMT(((1+D973/CP)^(CP/12))-1,(nper-A973+1)*12/52,J972))/4,2),ROUND(-PMT(((1+D973/CP)^(CP/periods_per_year))-1,nper-A973+1,J972),2)))))))</f>
        <v/>
      </c>
      <c r="G973" s="13" t="str">
        <f>IF(OR(A973="",A973&lt;$X$2),"",IF(J972&lt;=F973,0,IF(IF(AND(A973&gt;=$X$2,MOD(A973-$X$2,int)=0),$X$3,0)+F973&gt;=J972+E973,J972+E973-F973,IF(AND(A973&gt;=$X$2,MOD(A973-$X$2,int)=0),$X$3,0)+IF(IF(AND(A973&gt;=$X$2,MOD(A973-$X$2,int)=0),$X$3,0)+IF(MOD(A973-$X$6,periods_per_year)=0,$X$5,0)+F973&lt;J972+E973,IF(MOD(A973-$X$6,periods_per_year)=0,$X$5,0),J972+E973-IF(AND(A973&gt;=$X$2,MOD(A973-$X$2,int)=0),$X$3,0)-F973))))</f>
        <v/>
      </c>
      <c r="H973" s="14"/>
      <c r="I973" s="13" t="str">
        <f t="shared" si="116"/>
        <v/>
      </c>
      <c r="J973" s="13" t="str">
        <f t="shared" si="117"/>
        <v/>
      </c>
      <c r="M973" s="17" t="str">
        <f>IF(S972="","",IF(OR(M972&gt;=nper,ROUND(S972,2)&lt;=0),"",M972+1))</f>
        <v/>
      </c>
      <c r="N973" s="18" t="str">
        <f>IF(M973="","",IF(OR(periods_per_year=26,periods_per_year=52),IF(periods_per_year=26,IF(M973=1,fpdate,N972+14),IF(periods_per_year=52,IF(M973=1,fpdate,N972+7),"n/a")),IF(periods_per_year=24,DATE(YEAR(fpdate),MONTH(fpdate)+(M973-1)/2+IF(AND(DAY(fpdate)&gt;=15,MOD(M973,2)=0),1,0),IF(MOD(M973,2)=0,IF(DAY(fpdate)&gt;=15,DAY(fpdate)-14,DAY(fpdate)+14),DAY(fpdate))),IF(DAY(DATE(YEAR(fpdate),MONTH(fpdate)+M973-1,DAY(fpdate)))&lt;&gt;DAY(fpdate),DATE(YEAR(fpdate),MONTH(fpdate)+M973,0),DATE(YEAR(fpdate),MONTH(fpdate)+M973-1,DAY(fpdate))))))</f>
        <v/>
      </c>
      <c r="O973" s="19" t="str">
        <f>IF(M973="","",IF(variable,IF(M973&lt;MortgageCalculator!$I$18*periods_per_year,start_rate,IF(MortgageCalculator!$I$22&gt;=0,MIN(MortgageCalculator!$I$19,start_rate+MortgageCalculator!$I$22*ROUNDUP((M973-MortgageCalculator!$I$18*periods_per_year)/MortgageCalculator!$I$21,0)),MAX(MortgageCalculator!$I$20,start_rate+MortgageCalculator!$I$22*ROUNDUP((M973-MortgageCalculator!$I$18*periods_per_year)/MortgageCalculator!$I$21,0)))),start_rate))</f>
        <v/>
      </c>
      <c r="P973" s="20" t="str">
        <f>IF(M973="","",ROUND((((1+O973/CP)^(CP/periods_per_year))-1)*S972,2))</f>
        <v/>
      </c>
      <c r="Q973" s="20" t="str">
        <f>IF(M973="","",IF(M973=nper,S972+P973,MIN(S972+P973,IF(O973=O972,Q972,ROUND(-PMT(((1+O973/CP)^(CP/periods_per_year))-1,nper-M973+1,S972),2)))))</f>
        <v/>
      </c>
      <c r="R973" s="20" t="str">
        <f t="shared" si="118"/>
        <v/>
      </c>
      <c r="S973" s="20" t="str">
        <f t="shared" si="119"/>
        <v/>
      </c>
    </row>
    <row r="974" spans="1:19" x14ac:dyDescent="0.2">
      <c r="A974" s="10" t="str">
        <f t="shared" si="112"/>
        <v/>
      </c>
      <c r="B974" s="11" t="str">
        <f t="shared" si="113"/>
        <v/>
      </c>
      <c r="C974" s="15" t="str">
        <f t="shared" si="114"/>
        <v/>
      </c>
      <c r="D974" s="12" t="str">
        <f>IF(A974="","",IF(variable,IF(OR(A974=1,A974&lt;$I$18*periods_per_year),start_rate,MIN($I$19,IF(MOD(A974-1,$I$21)=0,MAX($I$20,D973+$I$22),D973))),start_rate))</f>
        <v/>
      </c>
      <c r="E974" s="13" t="str">
        <f t="shared" si="115"/>
        <v/>
      </c>
      <c r="F974" s="13" t="str">
        <f>IF(A974="","",IF(A974=nper,J973+E974,MIN(J973+E974,IF(D974=D973,F973,IF($E$8="Acc Bi-Weekly",ROUND((-PMT(((1+D974/CP)^(CP/12))-1,(nper-A974+1)*12/26,J973))/2,2),IF($E$8="Acc Weekly",ROUND((-PMT(((1+D974/CP)^(CP/12))-1,(nper-A974+1)*12/52,J973))/4,2),ROUND(-PMT(((1+D974/CP)^(CP/periods_per_year))-1,nper-A974+1,J973),2)))))))</f>
        <v/>
      </c>
      <c r="G974" s="13" t="str">
        <f>IF(OR(A974="",A974&lt;$X$2),"",IF(J973&lt;=F974,0,IF(IF(AND(A974&gt;=$X$2,MOD(A974-$X$2,int)=0),$X$3,0)+F974&gt;=J973+E974,J973+E974-F974,IF(AND(A974&gt;=$X$2,MOD(A974-$X$2,int)=0),$X$3,0)+IF(IF(AND(A974&gt;=$X$2,MOD(A974-$X$2,int)=0),$X$3,0)+IF(MOD(A974-$X$6,periods_per_year)=0,$X$5,0)+F974&lt;J973+E974,IF(MOD(A974-$X$6,periods_per_year)=0,$X$5,0),J973+E974-IF(AND(A974&gt;=$X$2,MOD(A974-$X$2,int)=0),$X$3,0)-F974))))</f>
        <v/>
      </c>
      <c r="H974" s="14"/>
      <c r="I974" s="13" t="str">
        <f t="shared" si="116"/>
        <v/>
      </c>
      <c r="J974" s="13" t="str">
        <f t="shared" si="117"/>
        <v/>
      </c>
      <c r="M974" s="17" t="str">
        <f>IF(S973="","",IF(OR(M973&gt;=nper,ROUND(S973,2)&lt;=0),"",M973+1))</f>
        <v/>
      </c>
      <c r="N974" s="18" t="str">
        <f>IF(M974="","",IF(OR(periods_per_year=26,periods_per_year=52),IF(periods_per_year=26,IF(M974=1,fpdate,N973+14),IF(periods_per_year=52,IF(M974=1,fpdate,N973+7),"n/a")),IF(periods_per_year=24,DATE(YEAR(fpdate),MONTH(fpdate)+(M974-1)/2+IF(AND(DAY(fpdate)&gt;=15,MOD(M974,2)=0),1,0),IF(MOD(M974,2)=0,IF(DAY(fpdate)&gt;=15,DAY(fpdate)-14,DAY(fpdate)+14),DAY(fpdate))),IF(DAY(DATE(YEAR(fpdate),MONTH(fpdate)+M974-1,DAY(fpdate)))&lt;&gt;DAY(fpdate),DATE(YEAR(fpdate),MONTH(fpdate)+M974,0),DATE(YEAR(fpdate),MONTH(fpdate)+M974-1,DAY(fpdate))))))</f>
        <v/>
      </c>
      <c r="O974" s="19" t="str">
        <f>IF(M974="","",IF(variable,IF(M974&lt;MortgageCalculator!$I$18*periods_per_year,start_rate,IF(MortgageCalculator!$I$22&gt;=0,MIN(MortgageCalculator!$I$19,start_rate+MortgageCalculator!$I$22*ROUNDUP((M974-MortgageCalculator!$I$18*periods_per_year)/MortgageCalculator!$I$21,0)),MAX(MortgageCalculator!$I$20,start_rate+MortgageCalculator!$I$22*ROUNDUP((M974-MortgageCalculator!$I$18*periods_per_year)/MortgageCalculator!$I$21,0)))),start_rate))</f>
        <v/>
      </c>
      <c r="P974" s="20" t="str">
        <f>IF(M974="","",ROUND((((1+O974/CP)^(CP/periods_per_year))-1)*S973,2))</f>
        <v/>
      </c>
      <c r="Q974" s="20" t="str">
        <f>IF(M974="","",IF(M974=nper,S973+P974,MIN(S973+P974,IF(O974=O973,Q973,ROUND(-PMT(((1+O974/CP)^(CP/periods_per_year))-1,nper-M974+1,S973),2)))))</f>
        <v/>
      </c>
      <c r="R974" s="20" t="str">
        <f t="shared" si="118"/>
        <v/>
      </c>
      <c r="S974" s="20" t="str">
        <f t="shared" si="119"/>
        <v/>
      </c>
    </row>
    <row r="975" spans="1:19" x14ac:dyDescent="0.2">
      <c r="A975" s="10" t="str">
        <f t="shared" si="112"/>
        <v/>
      </c>
      <c r="B975" s="11" t="str">
        <f t="shared" si="113"/>
        <v/>
      </c>
      <c r="C975" s="15" t="str">
        <f t="shared" si="114"/>
        <v/>
      </c>
      <c r="D975" s="12" t="str">
        <f>IF(A975="","",IF(variable,IF(OR(A975=1,A975&lt;$I$18*periods_per_year),start_rate,MIN($I$19,IF(MOD(A975-1,$I$21)=0,MAX($I$20,D974+$I$22),D974))),start_rate))</f>
        <v/>
      </c>
      <c r="E975" s="13" t="str">
        <f t="shared" si="115"/>
        <v/>
      </c>
      <c r="F975" s="13" t="str">
        <f>IF(A975="","",IF(A975=nper,J974+E975,MIN(J974+E975,IF(D975=D974,F974,IF($E$8="Acc Bi-Weekly",ROUND((-PMT(((1+D975/CP)^(CP/12))-1,(nper-A975+1)*12/26,J974))/2,2),IF($E$8="Acc Weekly",ROUND((-PMT(((1+D975/CP)^(CP/12))-1,(nper-A975+1)*12/52,J974))/4,2),ROUND(-PMT(((1+D975/CP)^(CP/periods_per_year))-1,nper-A975+1,J974),2)))))))</f>
        <v/>
      </c>
      <c r="G975" s="13" t="str">
        <f>IF(OR(A975="",A975&lt;$X$2),"",IF(J974&lt;=F975,0,IF(IF(AND(A975&gt;=$X$2,MOD(A975-$X$2,int)=0),$X$3,0)+F975&gt;=J974+E975,J974+E975-F975,IF(AND(A975&gt;=$X$2,MOD(A975-$X$2,int)=0),$X$3,0)+IF(IF(AND(A975&gt;=$X$2,MOD(A975-$X$2,int)=0),$X$3,0)+IF(MOD(A975-$X$6,periods_per_year)=0,$X$5,0)+F975&lt;J974+E975,IF(MOD(A975-$X$6,periods_per_year)=0,$X$5,0),J974+E975-IF(AND(A975&gt;=$X$2,MOD(A975-$X$2,int)=0),$X$3,0)-F975))))</f>
        <v/>
      </c>
      <c r="H975" s="14"/>
      <c r="I975" s="13" t="str">
        <f t="shared" si="116"/>
        <v/>
      </c>
      <c r="J975" s="13" t="str">
        <f t="shared" si="117"/>
        <v/>
      </c>
      <c r="M975" s="17" t="str">
        <f>IF(S974="","",IF(OR(M974&gt;=nper,ROUND(S974,2)&lt;=0),"",M974+1))</f>
        <v/>
      </c>
      <c r="N975" s="18" t="str">
        <f>IF(M975="","",IF(OR(periods_per_year=26,periods_per_year=52),IF(periods_per_year=26,IF(M975=1,fpdate,N974+14),IF(periods_per_year=52,IF(M975=1,fpdate,N974+7),"n/a")),IF(periods_per_year=24,DATE(YEAR(fpdate),MONTH(fpdate)+(M975-1)/2+IF(AND(DAY(fpdate)&gt;=15,MOD(M975,2)=0),1,0),IF(MOD(M975,2)=0,IF(DAY(fpdate)&gt;=15,DAY(fpdate)-14,DAY(fpdate)+14),DAY(fpdate))),IF(DAY(DATE(YEAR(fpdate),MONTH(fpdate)+M975-1,DAY(fpdate)))&lt;&gt;DAY(fpdate),DATE(YEAR(fpdate),MONTH(fpdate)+M975,0),DATE(YEAR(fpdate),MONTH(fpdate)+M975-1,DAY(fpdate))))))</f>
        <v/>
      </c>
      <c r="O975" s="19" t="str">
        <f>IF(M975="","",IF(variable,IF(M975&lt;MortgageCalculator!$I$18*periods_per_year,start_rate,IF(MortgageCalculator!$I$22&gt;=0,MIN(MortgageCalculator!$I$19,start_rate+MortgageCalculator!$I$22*ROUNDUP((M975-MortgageCalculator!$I$18*periods_per_year)/MortgageCalculator!$I$21,0)),MAX(MortgageCalculator!$I$20,start_rate+MortgageCalculator!$I$22*ROUNDUP((M975-MortgageCalculator!$I$18*periods_per_year)/MortgageCalculator!$I$21,0)))),start_rate))</f>
        <v/>
      </c>
      <c r="P975" s="20" t="str">
        <f>IF(M975="","",ROUND((((1+O975/CP)^(CP/periods_per_year))-1)*S974,2))</f>
        <v/>
      </c>
      <c r="Q975" s="20" t="str">
        <f>IF(M975="","",IF(M975=nper,S974+P975,MIN(S974+P975,IF(O975=O974,Q974,ROUND(-PMT(((1+O975/CP)^(CP/periods_per_year))-1,nper-M975+1,S974),2)))))</f>
        <v/>
      </c>
      <c r="R975" s="20" t="str">
        <f t="shared" si="118"/>
        <v/>
      </c>
      <c r="S975" s="20" t="str">
        <f t="shared" si="119"/>
        <v/>
      </c>
    </row>
    <row r="976" spans="1:19" x14ac:dyDescent="0.2">
      <c r="A976" s="10" t="str">
        <f t="shared" si="112"/>
        <v/>
      </c>
      <c r="B976" s="11" t="str">
        <f t="shared" si="113"/>
        <v/>
      </c>
      <c r="C976" s="15" t="str">
        <f t="shared" si="114"/>
        <v/>
      </c>
      <c r="D976" s="12" t="str">
        <f>IF(A976="","",IF(variable,IF(OR(A976=1,A976&lt;$I$18*periods_per_year),start_rate,MIN($I$19,IF(MOD(A976-1,$I$21)=0,MAX($I$20,D975+$I$22),D975))),start_rate))</f>
        <v/>
      </c>
      <c r="E976" s="13" t="str">
        <f t="shared" si="115"/>
        <v/>
      </c>
      <c r="F976" s="13" t="str">
        <f>IF(A976="","",IF(A976=nper,J975+E976,MIN(J975+E976,IF(D976=D975,F975,IF($E$8="Acc Bi-Weekly",ROUND((-PMT(((1+D976/CP)^(CP/12))-1,(nper-A976+1)*12/26,J975))/2,2),IF($E$8="Acc Weekly",ROUND((-PMT(((1+D976/CP)^(CP/12))-1,(nper-A976+1)*12/52,J975))/4,2),ROUND(-PMT(((1+D976/CP)^(CP/periods_per_year))-1,nper-A976+1,J975),2)))))))</f>
        <v/>
      </c>
      <c r="G976" s="13" t="str">
        <f>IF(OR(A976="",A976&lt;$X$2),"",IF(J975&lt;=F976,0,IF(IF(AND(A976&gt;=$X$2,MOD(A976-$X$2,int)=0),$X$3,0)+F976&gt;=J975+E976,J975+E976-F976,IF(AND(A976&gt;=$X$2,MOD(A976-$X$2,int)=0),$X$3,0)+IF(IF(AND(A976&gt;=$X$2,MOD(A976-$X$2,int)=0),$X$3,0)+IF(MOD(A976-$X$6,periods_per_year)=0,$X$5,0)+F976&lt;J975+E976,IF(MOD(A976-$X$6,periods_per_year)=0,$X$5,0),J975+E976-IF(AND(A976&gt;=$X$2,MOD(A976-$X$2,int)=0),$X$3,0)-F976))))</f>
        <v/>
      </c>
      <c r="H976" s="14"/>
      <c r="I976" s="13" t="str">
        <f t="shared" si="116"/>
        <v/>
      </c>
      <c r="J976" s="13" t="str">
        <f t="shared" si="117"/>
        <v/>
      </c>
      <c r="M976" s="17" t="str">
        <f>IF(S975="","",IF(OR(M975&gt;=nper,ROUND(S975,2)&lt;=0),"",M975+1))</f>
        <v/>
      </c>
      <c r="N976" s="18" t="str">
        <f>IF(M976="","",IF(OR(periods_per_year=26,periods_per_year=52),IF(periods_per_year=26,IF(M976=1,fpdate,N975+14),IF(periods_per_year=52,IF(M976=1,fpdate,N975+7),"n/a")),IF(periods_per_year=24,DATE(YEAR(fpdate),MONTH(fpdate)+(M976-1)/2+IF(AND(DAY(fpdate)&gt;=15,MOD(M976,2)=0),1,0),IF(MOD(M976,2)=0,IF(DAY(fpdate)&gt;=15,DAY(fpdate)-14,DAY(fpdate)+14),DAY(fpdate))),IF(DAY(DATE(YEAR(fpdate),MONTH(fpdate)+M976-1,DAY(fpdate)))&lt;&gt;DAY(fpdate),DATE(YEAR(fpdate),MONTH(fpdate)+M976,0),DATE(YEAR(fpdate),MONTH(fpdate)+M976-1,DAY(fpdate))))))</f>
        <v/>
      </c>
      <c r="O976" s="19" t="str">
        <f>IF(M976="","",IF(variable,IF(M976&lt;MortgageCalculator!$I$18*periods_per_year,start_rate,IF(MortgageCalculator!$I$22&gt;=0,MIN(MortgageCalculator!$I$19,start_rate+MortgageCalculator!$I$22*ROUNDUP((M976-MortgageCalculator!$I$18*periods_per_year)/MortgageCalculator!$I$21,0)),MAX(MortgageCalculator!$I$20,start_rate+MortgageCalculator!$I$22*ROUNDUP((M976-MortgageCalculator!$I$18*periods_per_year)/MortgageCalculator!$I$21,0)))),start_rate))</f>
        <v/>
      </c>
      <c r="P976" s="20" t="str">
        <f>IF(M976="","",ROUND((((1+O976/CP)^(CP/periods_per_year))-1)*S975,2))</f>
        <v/>
      </c>
      <c r="Q976" s="20" t="str">
        <f>IF(M976="","",IF(M976=nper,S975+P976,MIN(S975+P976,IF(O976=O975,Q975,ROUND(-PMT(((1+O976/CP)^(CP/periods_per_year))-1,nper-M976+1,S975),2)))))</f>
        <v/>
      </c>
      <c r="R976" s="20" t="str">
        <f t="shared" si="118"/>
        <v/>
      </c>
      <c r="S976" s="20" t="str">
        <f t="shared" si="119"/>
        <v/>
      </c>
    </row>
    <row r="977" spans="1:19" x14ac:dyDescent="0.2">
      <c r="A977" s="10" t="str">
        <f t="shared" si="112"/>
        <v/>
      </c>
      <c r="B977" s="11" t="str">
        <f t="shared" si="113"/>
        <v/>
      </c>
      <c r="C977" s="15" t="str">
        <f t="shared" si="114"/>
        <v/>
      </c>
      <c r="D977" s="12" t="str">
        <f>IF(A977="","",IF(variable,IF(OR(A977=1,A977&lt;$I$18*periods_per_year),start_rate,MIN($I$19,IF(MOD(A977-1,$I$21)=0,MAX($I$20,D976+$I$22),D976))),start_rate))</f>
        <v/>
      </c>
      <c r="E977" s="13" t="str">
        <f t="shared" si="115"/>
        <v/>
      </c>
      <c r="F977" s="13" t="str">
        <f>IF(A977="","",IF(A977=nper,J976+E977,MIN(J976+E977,IF(D977=D976,F976,IF($E$8="Acc Bi-Weekly",ROUND((-PMT(((1+D977/CP)^(CP/12))-1,(nper-A977+1)*12/26,J976))/2,2),IF($E$8="Acc Weekly",ROUND((-PMT(((1+D977/CP)^(CP/12))-1,(nper-A977+1)*12/52,J976))/4,2),ROUND(-PMT(((1+D977/CP)^(CP/periods_per_year))-1,nper-A977+1,J976),2)))))))</f>
        <v/>
      </c>
      <c r="G977" s="13" t="str">
        <f>IF(OR(A977="",A977&lt;$X$2),"",IF(J976&lt;=F977,0,IF(IF(AND(A977&gt;=$X$2,MOD(A977-$X$2,int)=0),$X$3,0)+F977&gt;=J976+E977,J976+E977-F977,IF(AND(A977&gt;=$X$2,MOD(A977-$X$2,int)=0),$X$3,0)+IF(IF(AND(A977&gt;=$X$2,MOD(A977-$X$2,int)=0),$X$3,0)+IF(MOD(A977-$X$6,periods_per_year)=0,$X$5,0)+F977&lt;J976+E977,IF(MOD(A977-$X$6,periods_per_year)=0,$X$5,0),J976+E977-IF(AND(A977&gt;=$X$2,MOD(A977-$X$2,int)=0),$X$3,0)-F977))))</f>
        <v/>
      </c>
      <c r="H977" s="14"/>
      <c r="I977" s="13" t="str">
        <f t="shared" si="116"/>
        <v/>
      </c>
      <c r="J977" s="13" t="str">
        <f t="shared" si="117"/>
        <v/>
      </c>
      <c r="M977" s="17" t="str">
        <f>IF(S976="","",IF(OR(M976&gt;=nper,ROUND(S976,2)&lt;=0),"",M976+1))</f>
        <v/>
      </c>
      <c r="N977" s="18" t="str">
        <f>IF(M977="","",IF(OR(periods_per_year=26,periods_per_year=52),IF(periods_per_year=26,IF(M977=1,fpdate,N976+14),IF(periods_per_year=52,IF(M977=1,fpdate,N976+7),"n/a")),IF(periods_per_year=24,DATE(YEAR(fpdate),MONTH(fpdate)+(M977-1)/2+IF(AND(DAY(fpdate)&gt;=15,MOD(M977,2)=0),1,0),IF(MOD(M977,2)=0,IF(DAY(fpdate)&gt;=15,DAY(fpdate)-14,DAY(fpdate)+14),DAY(fpdate))),IF(DAY(DATE(YEAR(fpdate),MONTH(fpdate)+M977-1,DAY(fpdate)))&lt;&gt;DAY(fpdate),DATE(YEAR(fpdate),MONTH(fpdate)+M977,0),DATE(YEAR(fpdate),MONTH(fpdate)+M977-1,DAY(fpdate))))))</f>
        <v/>
      </c>
      <c r="O977" s="19" t="str">
        <f>IF(M977="","",IF(variable,IF(M977&lt;MortgageCalculator!$I$18*periods_per_year,start_rate,IF(MortgageCalculator!$I$22&gt;=0,MIN(MortgageCalculator!$I$19,start_rate+MortgageCalculator!$I$22*ROUNDUP((M977-MortgageCalculator!$I$18*periods_per_year)/MortgageCalculator!$I$21,0)),MAX(MortgageCalculator!$I$20,start_rate+MortgageCalculator!$I$22*ROUNDUP((M977-MortgageCalculator!$I$18*periods_per_year)/MortgageCalculator!$I$21,0)))),start_rate))</f>
        <v/>
      </c>
      <c r="P977" s="20" t="str">
        <f>IF(M977="","",ROUND((((1+O977/CP)^(CP/periods_per_year))-1)*S976,2))</f>
        <v/>
      </c>
      <c r="Q977" s="20" t="str">
        <f>IF(M977="","",IF(M977=nper,S976+P977,MIN(S976+P977,IF(O977=O976,Q976,ROUND(-PMT(((1+O977/CP)^(CP/periods_per_year))-1,nper-M977+1,S976),2)))))</f>
        <v/>
      </c>
      <c r="R977" s="20" t="str">
        <f t="shared" si="118"/>
        <v/>
      </c>
      <c r="S977" s="20" t="str">
        <f t="shared" si="119"/>
        <v/>
      </c>
    </row>
    <row r="978" spans="1:19" x14ac:dyDescent="0.2">
      <c r="A978" s="10" t="str">
        <f t="shared" si="112"/>
        <v/>
      </c>
      <c r="B978" s="11" t="str">
        <f t="shared" si="113"/>
        <v/>
      </c>
      <c r="C978" s="15" t="str">
        <f t="shared" si="114"/>
        <v/>
      </c>
      <c r="D978" s="12" t="str">
        <f>IF(A978="","",IF(variable,IF(OR(A978=1,A978&lt;$I$18*periods_per_year),start_rate,MIN($I$19,IF(MOD(A978-1,$I$21)=0,MAX($I$20,D977+$I$22),D977))),start_rate))</f>
        <v/>
      </c>
      <c r="E978" s="13" t="str">
        <f t="shared" si="115"/>
        <v/>
      </c>
      <c r="F978" s="13" t="str">
        <f>IF(A978="","",IF(A978=nper,J977+E978,MIN(J977+E978,IF(D978=D977,F977,IF($E$8="Acc Bi-Weekly",ROUND((-PMT(((1+D978/CP)^(CP/12))-1,(nper-A978+1)*12/26,J977))/2,2),IF($E$8="Acc Weekly",ROUND((-PMT(((1+D978/CP)^(CP/12))-1,(nper-A978+1)*12/52,J977))/4,2),ROUND(-PMT(((1+D978/CP)^(CP/periods_per_year))-1,nper-A978+1,J977),2)))))))</f>
        <v/>
      </c>
      <c r="G978" s="13" t="str">
        <f>IF(OR(A978="",A978&lt;$X$2),"",IF(J977&lt;=F978,0,IF(IF(AND(A978&gt;=$X$2,MOD(A978-$X$2,int)=0),$X$3,0)+F978&gt;=J977+E978,J977+E978-F978,IF(AND(A978&gt;=$X$2,MOD(A978-$X$2,int)=0),$X$3,0)+IF(IF(AND(A978&gt;=$X$2,MOD(A978-$X$2,int)=0),$X$3,0)+IF(MOD(A978-$X$6,periods_per_year)=0,$X$5,0)+F978&lt;J977+E978,IF(MOD(A978-$X$6,periods_per_year)=0,$X$5,0),J977+E978-IF(AND(A978&gt;=$X$2,MOD(A978-$X$2,int)=0),$X$3,0)-F978))))</f>
        <v/>
      </c>
      <c r="H978" s="14"/>
      <c r="I978" s="13" t="str">
        <f t="shared" si="116"/>
        <v/>
      </c>
      <c r="J978" s="13" t="str">
        <f t="shared" si="117"/>
        <v/>
      </c>
      <c r="M978" s="17" t="str">
        <f>IF(S977="","",IF(OR(M977&gt;=nper,ROUND(S977,2)&lt;=0),"",M977+1))</f>
        <v/>
      </c>
      <c r="N978" s="18" t="str">
        <f>IF(M978="","",IF(OR(periods_per_year=26,periods_per_year=52),IF(periods_per_year=26,IF(M978=1,fpdate,N977+14),IF(periods_per_year=52,IF(M978=1,fpdate,N977+7),"n/a")),IF(periods_per_year=24,DATE(YEAR(fpdate),MONTH(fpdate)+(M978-1)/2+IF(AND(DAY(fpdate)&gt;=15,MOD(M978,2)=0),1,0),IF(MOD(M978,2)=0,IF(DAY(fpdate)&gt;=15,DAY(fpdate)-14,DAY(fpdate)+14),DAY(fpdate))),IF(DAY(DATE(YEAR(fpdate),MONTH(fpdate)+M978-1,DAY(fpdate)))&lt;&gt;DAY(fpdate),DATE(YEAR(fpdate),MONTH(fpdate)+M978,0),DATE(YEAR(fpdate),MONTH(fpdate)+M978-1,DAY(fpdate))))))</f>
        <v/>
      </c>
      <c r="O978" s="19" t="str">
        <f>IF(M978="","",IF(variable,IF(M978&lt;MortgageCalculator!$I$18*periods_per_year,start_rate,IF(MortgageCalculator!$I$22&gt;=0,MIN(MortgageCalculator!$I$19,start_rate+MortgageCalculator!$I$22*ROUNDUP((M978-MortgageCalculator!$I$18*periods_per_year)/MortgageCalculator!$I$21,0)),MAX(MortgageCalculator!$I$20,start_rate+MortgageCalculator!$I$22*ROUNDUP((M978-MortgageCalculator!$I$18*periods_per_year)/MortgageCalculator!$I$21,0)))),start_rate))</f>
        <v/>
      </c>
      <c r="P978" s="20" t="str">
        <f>IF(M978="","",ROUND((((1+O978/CP)^(CP/periods_per_year))-1)*S977,2))</f>
        <v/>
      </c>
      <c r="Q978" s="20" t="str">
        <f>IF(M978="","",IF(M978=nper,S977+P978,MIN(S977+P978,IF(O978=O977,Q977,ROUND(-PMT(((1+O978/CP)^(CP/periods_per_year))-1,nper-M978+1,S977),2)))))</f>
        <v/>
      </c>
      <c r="R978" s="20" t="str">
        <f t="shared" si="118"/>
        <v/>
      </c>
      <c r="S978" s="20" t="str">
        <f t="shared" si="119"/>
        <v/>
      </c>
    </row>
    <row r="979" spans="1:19" x14ac:dyDescent="0.2">
      <c r="A979" s="10" t="str">
        <f t="shared" si="112"/>
        <v/>
      </c>
      <c r="B979" s="11" t="str">
        <f t="shared" si="113"/>
        <v/>
      </c>
      <c r="C979" s="15" t="str">
        <f t="shared" si="114"/>
        <v/>
      </c>
      <c r="D979" s="12" t="str">
        <f>IF(A979="","",IF(variable,IF(OR(A979=1,A979&lt;$I$18*periods_per_year),start_rate,MIN($I$19,IF(MOD(A979-1,$I$21)=0,MAX($I$20,D978+$I$22),D978))),start_rate))</f>
        <v/>
      </c>
      <c r="E979" s="13" t="str">
        <f t="shared" si="115"/>
        <v/>
      </c>
      <c r="F979" s="13" t="str">
        <f>IF(A979="","",IF(A979=nper,J978+E979,MIN(J978+E979,IF(D979=D978,F978,IF($E$8="Acc Bi-Weekly",ROUND((-PMT(((1+D979/CP)^(CP/12))-1,(nper-A979+1)*12/26,J978))/2,2),IF($E$8="Acc Weekly",ROUND((-PMT(((1+D979/CP)^(CP/12))-1,(nper-A979+1)*12/52,J978))/4,2),ROUND(-PMT(((1+D979/CP)^(CP/periods_per_year))-1,nper-A979+1,J978),2)))))))</f>
        <v/>
      </c>
      <c r="G979" s="13" t="str">
        <f>IF(OR(A979="",A979&lt;$X$2),"",IF(J978&lt;=F979,0,IF(IF(AND(A979&gt;=$X$2,MOD(A979-$X$2,int)=0),$X$3,0)+F979&gt;=J978+E979,J978+E979-F979,IF(AND(A979&gt;=$X$2,MOD(A979-$X$2,int)=0),$X$3,0)+IF(IF(AND(A979&gt;=$X$2,MOD(A979-$X$2,int)=0),$X$3,0)+IF(MOD(A979-$X$6,periods_per_year)=0,$X$5,0)+F979&lt;J978+E979,IF(MOD(A979-$X$6,periods_per_year)=0,$X$5,0),J978+E979-IF(AND(A979&gt;=$X$2,MOD(A979-$X$2,int)=0),$X$3,0)-F979))))</f>
        <v/>
      </c>
      <c r="H979" s="14"/>
      <c r="I979" s="13" t="str">
        <f t="shared" si="116"/>
        <v/>
      </c>
      <c r="J979" s="13" t="str">
        <f t="shared" si="117"/>
        <v/>
      </c>
      <c r="M979" s="17" t="str">
        <f>IF(S978="","",IF(OR(M978&gt;=nper,ROUND(S978,2)&lt;=0),"",M978+1))</f>
        <v/>
      </c>
      <c r="N979" s="18" t="str">
        <f>IF(M979="","",IF(OR(periods_per_year=26,periods_per_year=52),IF(periods_per_year=26,IF(M979=1,fpdate,N978+14),IF(periods_per_year=52,IF(M979=1,fpdate,N978+7),"n/a")),IF(periods_per_year=24,DATE(YEAR(fpdate),MONTH(fpdate)+(M979-1)/2+IF(AND(DAY(fpdate)&gt;=15,MOD(M979,2)=0),1,0),IF(MOD(M979,2)=0,IF(DAY(fpdate)&gt;=15,DAY(fpdate)-14,DAY(fpdate)+14),DAY(fpdate))),IF(DAY(DATE(YEAR(fpdate),MONTH(fpdate)+M979-1,DAY(fpdate)))&lt;&gt;DAY(fpdate),DATE(YEAR(fpdate),MONTH(fpdate)+M979,0),DATE(YEAR(fpdate),MONTH(fpdate)+M979-1,DAY(fpdate))))))</f>
        <v/>
      </c>
      <c r="O979" s="19" t="str">
        <f>IF(M979="","",IF(variable,IF(M979&lt;MortgageCalculator!$I$18*periods_per_year,start_rate,IF(MortgageCalculator!$I$22&gt;=0,MIN(MortgageCalculator!$I$19,start_rate+MortgageCalculator!$I$22*ROUNDUP((M979-MortgageCalculator!$I$18*periods_per_year)/MortgageCalculator!$I$21,0)),MAX(MortgageCalculator!$I$20,start_rate+MortgageCalculator!$I$22*ROUNDUP((M979-MortgageCalculator!$I$18*periods_per_year)/MortgageCalculator!$I$21,0)))),start_rate))</f>
        <v/>
      </c>
      <c r="P979" s="20" t="str">
        <f>IF(M979="","",ROUND((((1+O979/CP)^(CP/periods_per_year))-1)*S978,2))</f>
        <v/>
      </c>
      <c r="Q979" s="20" t="str">
        <f>IF(M979="","",IF(M979=nper,S978+P979,MIN(S978+P979,IF(O979=O978,Q978,ROUND(-PMT(((1+O979/CP)^(CP/periods_per_year))-1,nper-M979+1,S978),2)))))</f>
        <v/>
      </c>
      <c r="R979" s="20" t="str">
        <f t="shared" si="118"/>
        <v/>
      </c>
      <c r="S979" s="20" t="str">
        <f t="shared" si="119"/>
        <v/>
      </c>
    </row>
    <row r="980" spans="1:19" x14ac:dyDescent="0.2">
      <c r="A980" s="10" t="str">
        <f t="shared" si="112"/>
        <v/>
      </c>
      <c r="B980" s="11" t="str">
        <f t="shared" si="113"/>
        <v/>
      </c>
      <c r="C980" s="15" t="str">
        <f t="shared" si="114"/>
        <v/>
      </c>
      <c r="D980" s="12" t="str">
        <f>IF(A980="","",IF(variable,IF(OR(A980=1,A980&lt;$I$18*periods_per_year),start_rate,MIN($I$19,IF(MOD(A980-1,$I$21)=0,MAX($I$20,D979+$I$22),D979))),start_rate))</f>
        <v/>
      </c>
      <c r="E980" s="13" t="str">
        <f t="shared" si="115"/>
        <v/>
      </c>
      <c r="F980" s="13" t="str">
        <f>IF(A980="","",IF(A980=nper,J979+E980,MIN(J979+E980,IF(D980=D979,F979,IF($E$8="Acc Bi-Weekly",ROUND((-PMT(((1+D980/CP)^(CP/12))-1,(nper-A980+1)*12/26,J979))/2,2),IF($E$8="Acc Weekly",ROUND((-PMT(((1+D980/CP)^(CP/12))-1,(nper-A980+1)*12/52,J979))/4,2),ROUND(-PMT(((1+D980/CP)^(CP/periods_per_year))-1,nper-A980+1,J979),2)))))))</f>
        <v/>
      </c>
      <c r="G980" s="13" t="str">
        <f>IF(OR(A980="",A980&lt;$X$2),"",IF(J979&lt;=F980,0,IF(IF(AND(A980&gt;=$X$2,MOD(A980-$X$2,int)=0),$X$3,0)+F980&gt;=J979+E980,J979+E980-F980,IF(AND(A980&gt;=$X$2,MOD(A980-$X$2,int)=0),$X$3,0)+IF(IF(AND(A980&gt;=$X$2,MOD(A980-$X$2,int)=0),$X$3,0)+IF(MOD(A980-$X$6,periods_per_year)=0,$X$5,0)+F980&lt;J979+E980,IF(MOD(A980-$X$6,periods_per_year)=0,$X$5,0),J979+E980-IF(AND(A980&gt;=$X$2,MOD(A980-$X$2,int)=0),$X$3,0)-F980))))</f>
        <v/>
      </c>
      <c r="H980" s="14"/>
      <c r="I980" s="13" t="str">
        <f t="shared" si="116"/>
        <v/>
      </c>
      <c r="J980" s="13" t="str">
        <f t="shared" si="117"/>
        <v/>
      </c>
      <c r="M980" s="17" t="str">
        <f>IF(S979="","",IF(OR(M979&gt;=nper,ROUND(S979,2)&lt;=0),"",M979+1))</f>
        <v/>
      </c>
      <c r="N980" s="18" t="str">
        <f>IF(M980="","",IF(OR(periods_per_year=26,periods_per_year=52),IF(periods_per_year=26,IF(M980=1,fpdate,N979+14),IF(periods_per_year=52,IF(M980=1,fpdate,N979+7),"n/a")),IF(periods_per_year=24,DATE(YEAR(fpdate),MONTH(fpdate)+(M980-1)/2+IF(AND(DAY(fpdate)&gt;=15,MOD(M980,2)=0),1,0),IF(MOD(M980,2)=0,IF(DAY(fpdate)&gt;=15,DAY(fpdate)-14,DAY(fpdate)+14),DAY(fpdate))),IF(DAY(DATE(YEAR(fpdate),MONTH(fpdate)+M980-1,DAY(fpdate)))&lt;&gt;DAY(fpdate),DATE(YEAR(fpdate),MONTH(fpdate)+M980,0),DATE(YEAR(fpdate),MONTH(fpdate)+M980-1,DAY(fpdate))))))</f>
        <v/>
      </c>
      <c r="O980" s="19" t="str">
        <f>IF(M980="","",IF(variable,IF(M980&lt;MortgageCalculator!$I$18*periods_per_year,start_rate,IF(MortgageCalculator!$I$22&gt;=0,MIN(MortgageCalculator!$I$19,start_rate+MortgageCalculator!$I$22*ROUNDUP((M980-MortgageCalculator!$I$18*periods_per_year)/MortgageCalculator!$I$21,0)),MAX(MortgageCalculator!$I$20,start_rate+MortgageCalculator!$I$22*ROUNDUP((M980-MortgageCalculator!$I$18*periods_per_year)/MortgageCalculator!$I$21,0)))),start_rate))</f>
        <v/>
      </c>
      <c r="P980" s="20" t="str">
        <f>IF(M980="","",ROUND((((1+O980/CP)^(CP/periods_per_year))-1)*S979,2))</f>
        <v/>
      </c>
      <c r="Q980" s="20" t="str">
        <f>IF(M980="","",IF(M980=nper,S979+P980,MIN(S979+P980,IF(O980=O979,Q979,ROUND(-PMT(((1+O980/CP)^(CP/periods_per_year))-1,nper-M980+1,S979),2)))))</f>
        <v/>
      </c>
      <c r="R980" s="20" t="str">
        <f t="shared" si="118"/>
        <v/>
      </c>
      <c r="S980" s="20" t="str">
        <f t="shared" si="119"/>
        <v/>
      </c>
    </row>
    <row r="981" spans="1:19" x14ac:dyDescent="0.2">
      <c r="A981" s="10" t="str">
        <f t="shared" si="112"/>
        <v/>
      </c>
      <c r="B981" s="11" t="str">
        <f t="shared" si="113"/>
        <v/>
      </c>
      <c r="C981" s="15" t="str">
        <f t="shared" si="114"/>
        <v/>
      </c>
      <c r="D981" s="12" t="str">
        <f>IF(A981="","",IF(variable,IF(OR(A981=1,A981&lt;$I$18*periods_per_year),start_rate,MIN($I$19,IF(MOD(A981-1,$I$21)=0,MAX($I$20,D980+$I$22),D980))),start_rate))</f>
        <v/>
      </c>
      <c r="E981" s="13" t="str">
        <f t="shared" si="115"/>
        <v/>
      </c>
      <c r="F981" s="13" t="str">
        <f>IF(A981="","",IF(A981=nper,J980+E981,MIN(J980+E981,IF(D981=D980,F980,IF($E$8="Acc Bi-Weekly",ROUND((-PMT(((1+D981/CP)^(CP/12))-1,(nper-A981+1)*12/26,J980))/2,2),IF($E$8="Acc Weekly",ROUND((-PMT(((1+D981/CP)^(CP/12))-1,(nper-A981+1)*12/52,J980))/4,2),ROUND(-PMT(((1+D981/CP)^(CP/periods_per_year))-1,nper-A981+1,J980),2)))))))</f>
        <v/>
      </c>
      <c r="G981" s="13" t="str">
        <f>IF(OR(A981="",A981&lt;$X$2),"",IF(J980&lt;=F981,0,IF(IF(AND(A981&gt;=$X$2,MOD(A981-$X$2,int)=0),$X$3,0)+F981&gt;=J980+E981,J980+E981-F981,IF(AND(A981&gt;=$X$2,MOD(A981-$X$2,int)=0),$X$3,0)+IF(IF(AND(A981&gt;=$X$2,MOD(A981-$X$2,int)=0),$X$3,0)+IF(MOD(A981-$X$6,periods_per_year)=0,$X$5,0)+F981&lt;J980+E981,IF(MOD(A981-$X$6,periods_per_year)=0,$X$5,0),J980+E981-IF(AND(A981&gt;=$X$2,MOD(A981-$X$2,int)=0),$X$3,0)-F981))))</f>
        <v/>
      </c>
      <c r="H981" s="14"/>
      <c r="I981" s="13" t="str">
        <f t="shared" si="116"/>
        <v/>
      </c>
      <c r="J981" s="13" t="str">
        <f t="shared" si="117"/>
        <v/>
      </c>
      <c r="M981" s="17" t="str">
        <f>IF(S980="","",IF(OR(M980&gt;=nper,ROUND(S980,2)&lt;=0),"",M980+1))</f>
        <v/>
      </c>
      <c r="N981" s="18" t="str">
        <f>IF(M981="","",IF(OR(periods_per_year=26,periods_per_year=52),IF(periods_per_year=26,IF(M981=1,fpdate,N980+14),IF(periods_per_year=52,IF(M981=1,fpdate,N980+7),"n/a")),IF(periods_per_year=24,DATE(YEAR(fpdate),MONTH(fpdate)+(M981-1)/2+IF(AND(DAY(fpdate)&gt;=15,MOD(M981,2)=0),1,0),IF(MOD(M981,2)=0,IF(DAY(fpdate)&gt;=15,DAY(fpdate)-14,DAY(fpdate)+14),DAY(fpdate))),IF(DAY(DATE(YEAR(fpdate),MONTH(fpdate)+M981-1,DAY(fpdate)))&lt;&gt;DAY(fpdate),DATE(YEAR(fpdate),MONTH(fpdate)+M981,0),DATE(YEAR(fpdate),MONTH(fpdate)+M981-1,DAY(fpdate))))))</f>
        <v/>
      </c>
      <c r="O981" s="19" t="str">
        <f>IF(M981="","",IF(variable,IF(M981&lt;MortgageCalculator!$I$18*periods_per_year,start_rate,IF(MortgageCalculator!$I$22&gt;=0,MIN(MortgageCalculator!$I$19,start_rate+MortgageCalculator!$I$22*ROUNDUP((M981-MortgageCalculator!$I$18*periods_per_year)/MortgageCalculator!$I$21,0)),MAX(MortgageCalculator!$I$20,start_rate+MortgageCalculator!$I$22*ROUNDUP((M981-MortgageCalculator!$I$18*periods_per_year)/MortgageCalculator!$I$21,0)))),start_rate))</f>
        <v/>
      </c>
      <c r="P981" s="20" t="str">
        <f>IF(M981="","",ROUND((((1+O981/CP)^(CP/periods_per_year))-1)*S980,2))</f>
        <v/>
      </c>
      <c r="Q981" s="20" t="str">
        <f>IF(M981="","",IF(M981=nper,S980+P981,MIN(S980+P981,IF(O981=O980,Q980,ROUND(-PMT(((1+O981/CP)^(CP/periods_per_year))-1,nper-M981+1,S980),2)))))</f>
        <v/>
      </c>
      <c r="R981" s="20" t="str">
        <f t="shared" si="118"/>
        <v/>
      </c>
      <c r="S981" s="20" t="str">
        <f t="shared" si="119"/>
        <v/>
      </c>
    </row>
    <row r="982" spans="1:19" x14ac:dyDescent="0.2">
      <c r="A982" s="10" t="str">
        <f t="shared" si="112"/>
        <v/>
      </c>
      <c r="B982" s="11" t="str">
        <f t="shared" si="113"/>
        <v/>
      </c>
      <c r="C982" s="15" t="str">
        <f t="shared" si="114"/>
        <v/>
      </c>
      <c r="D982" s="12" t="str">
        <f>IF(A982="","",IF(variable,IF(OR(A982=1,A982&lt;$I$18*periods_per_year),start_rate,MIN($I$19,IF(MOD(A982-1,$I$21)=0,MAX($I$20,D981+$I$22),D981))),start_rate))</f>
        <v/>
      </c>
      <c r="E982" s="13" t="str">
        <f t="shared" si="115"/>
        <v/>
      </c>
      <c r="F982" s="13" t="str">
        <f>IF(A982="","",IF(A982=nper,J981+E982,MIN(J981+E982,IF(D982=D981,F981,IF($E$8="Acc Bi-Weekly",ROUND((-PMT(((1+D982/CP)^(CP/12))-1,(nper-A982+1)*12/26,J981))/2,2),IF($E$8="Acc Weekly",ROUND((-PMT(((1+D982/CP)^(CP/12))-1,(nper-A982+1)*12/52,J981))/4,2),ROUND(-PMT(((1+D982/CP)^(CP/periods_per_year))-1,nper-A982+1,J981),2)))))))</f>
        <v/>
      </c>
      <c r="G982" s="13" t="str">
        <f>IF(OR(A982="",A982&lt;$X$2),"",IF(J981&lt;=F982,0,IF(IF(AND(A982&gt;=$X$2,MOD(A982-$X$2,int)=0),$X$3,0)+F982&gt;=J981+E982,J981+E982-F982,IF(AND(A982&gt;=$X$2,MOD(A982-$X$2,int)=0),$X$3,0)+IF(IF(AND(A982&gt;=$X$2,MOD(A982-$X$2,int)=0),$X$3,0)+IF(MOD(A982-$X$6,periods_per_year)=0,$X$5,0)+F982&lt;J981+E982,IF(MOD(A982-$X$6,periods_per_year)=0,$X$5,0),J981+E982-IF(AND(A982&gt;=$X$2,MOD(A982-$X$2,int)=0),$X$3,0)-F982))))</f>
        <v/>
      </c>
      <c r="H982" s="14"/>
      <c r="I982" s="13" t="str">
        <f t="shared" si="116"/>
        <v/>
      </c>
      <c r="J982" s="13" t="str">
        <f t="shared" si="117"/>
        <v/>
      </c>
      <c r="M982" s="17" t="str">
        <f>IF(S981="","",IF(OR(M981&gt;=nper,ROUND(S981,2)&lt;=0),"",M981+1))</f>
        <v/>
      </c>
      <c r="N982" s="18" t="str">
        <f>IF(M982="","",IF(OR(periods_per_year=26,periods_per_year=52),IF(periods_per_year=26,IF(M982=1,fpdate,N981+14),IF(periods_per_year=52,IF(M982=1,fpdate,N981+7),"n/a")),IF(periods_per_year=24,DATE(YEAR(fpdate),MONTH(fpdate)+(M982-1)/2+IF(AND(DAY(fpdate)&gt;=15,MOD(M982,2)=0),1,0),IF(MOD(M982,2)=0,IF(DAY(fpdate)&gt;=15,DAY(fpdate)-14,DAY(fpdate)+14),DAY(fpdate))),IF(DAY(DATE(YEAR(fpdate),MONTH(fpdate)+M982-1,DAY(fpdate)))&lt;&gt;DAY(fpdate),DATE(YEAR(fpdate),MONTH(fpdate)+M982,0),DATE(YEAR(fpdate),MONTH(fpdate)+M982-1,DAY(fpdate))))))</f>
        <v/>
      </c>
      <c r="O982" s="19" t="str">
        <f>IF(M982="","",IF(variable,IF(M982&lt;MortgageCalculator!$I$18*periods_per_year,start_rate,IF(MortgageCalculator!$I$22&gt;=0,MIN(MortgageCalculator!$I$19,start_rate+MortgageCalculator!$I$22*ROUNDUP((M982-MortgageCalculator!$I$18*periods_per_year)/MortgageCalculator!$I$21,0)),MAX(MortgageCalculator!$I$20,start_rate+MortgageCalculator!$I$22*ROUNDUP((M982-MortgageCalculator!$I$18*periods_per_year)/MortgageCalculator!$I$21,0)))),start_rate))</f>
        <v/>
      </c>
      <c r="P982" s="20" t="str">
        <f>IF(M982="","",ROUND((((1+O982/CP)^(CP/periods_per_year))-1)*S981,2))</f>
        <v/>
      </c>
      <c r="Q982" s="20" t="str">
        <f>IF(M982="","",IF(M982=nper,S981+P982,MIN(S981+P982,IF(O982=O981,Q981,ROUND(-PMT(((1+O982/CP)^(CP/periods_per_year))-1,nper-M982+1,S981),2)))))</f>
        <v/>
      </c>
      <c r="R982" s="20" t="str">
        <f t="shared" si="118"/>
        <v/>
      </c>
      <c r="S982" s="20" t="str">
        <f t="shared" si="119"/>
        <v/>
      </c>
    </row>
    <row r="983" spans="1:19" x14ac:dyDescent="0.2">
      <c r="A983" s="10" t="str">
        <f t="shared" si="112"/>
        <v/>
      </c>
      <c r="B983" s="11" t="str">
        <f t="shared" si="113"/>
        <v/>
      </c>
      <c r="C983" s="15" t="str">
        <f t="shared" si="114"/>
        <v/>
      </c>
      <c r="D983" s="12" t="str">
        <f>IF(A983="","",IF(variable,IF(OR(A983=1,A983&lt;$I$18*periods_per_year),start_rate,MIN($I$19,IF(MOD(A983-1,$I$21)=0,MAX($I$20,D982+$I$22),D982))),start_rate))</f>
        <v/>
      </c>
      <c r="E983" s="13" t="str">
        <f t="shared" si="115"/>
        <v/>
      </c>
      <c r="F983" s="13" t="str">
        <f>IF(A983="","",IF(A983=nper,J982+E983,MIN(J982+E983,IF(D983=D982,F982,IF($E$8="Acc Bi-Weekly",ROUND((-PMT(((1+D983/CP)^(CP/12))-1,(nper-A983+1)*12/26,J982))/2,2),IF($E$8="Acc Weekly",ROUND((-PMT(((1+D983/CP)^(CP/12))-1,(nper-A983+1)*12/52,J982))/4,2),ROUND(-PMT(((1+D983/CP)^(CP/periods_per_year))-1,nper-A983+1,J982),2)))))))</f>
        <v/>
      </c>
      <c r="G983" s="13" t="str">
        <f>IF(OR(A983="",A983&lt;$X$2),"",IF(J982&lt;=F983,0,IF(IF(AND(A983&gt;=$X$2,MOD(A983-$X$2,int)=0),$X$3,0)+F983&gt;=J982+E983,J982+E983-F983,IF(AND(A983&gt;=$X$2,MOD(A983-$X$2,int)=0),$X$3,0)+IF(IF(AND(A983&gt;=$X$2,MOD(A983-$X$2,int)=0),$X$3,0)+IF(MOD(A983-$X$6,periods_per_year)=0,$X$5,0)+F983&lt;J982+E983,IF(MOD(A983-$X$6,periods_per_year)=0,$X$5,0),J982+E983-IF(AND(A983&gt;=$X$2,MOD(A983-$X$2,int)=0),$X$3,0)-F983))))</f>
        <v/>
      </c>
      <c r="H983" s="14"/>
      <c r="I983" s="13" t="str">
        <f t="shared" si="116"/>
        <v/>
      </c>
      <c r="J983" s="13" t="str">
        <f t="shared" si="117"/>
        <v/>
      </c>
      <c r="M983" s="17" t="str">
        <f>IF(S982="","",IF(OR(M982&gt;=nper,ROUND(S982,2)&lt;=0),"",M982+1))</f>
        <v/>
      </c>
      <c r="N983" s="18" t="str">
        <f>IF(M983="","",IF(OR(periods_per_year=26,periods_per_year=52),IF(periods_per_year=26,IF(M983=1,fpdate,N982+14),IF(periods_per_year=52,IF(M983=1,fpdate,N982+7),"n/a")),IF(periods_per_year=24,DATE(YEAR(fpdate),MONTH(fpdate)+(M983-1)/2+IF(AND(DAY(fpdate)&gt;=15,MOD(M983,2)=0),1,0),IF(MOD(M983,2)=0,IF(DAY(fpdate)&gt;=15,DAY(fpdate)-14,DAY(fpdate)+14),DAY(fpdate))),IF(DAY(DATE(YEAR(fpdate),MONTH(fpdate)+M983-1,DAY(fpdate)))&lt;&gt;DAY(fpdate),DATE(YEAR(fpdate),MONTH(fpdate)+M983,0),DATE(YEAR(fpdate),MONTH(fpdate)+M983-1,DAY(fpdate))))))</f>
        <v/>
      </c>
      <c r="O983" s="19" t="str">
        <f>IF(M983="","",IF(variable,IF(M983&lt;MortgageCalculator!$I$18*periods_per_year,start_rate,IF(MortgageCalculator!$I$22&gt;=0,MIN(MortgageCalculator!$I$19,start_rate+MortgageCalculator!$I$22*ROUNDUP((M983-MortgageCalculator!$I$18*periods_per_year)/MortgageCalculator!$I$21,0)),MAX(MortgageCalculator!$I$20,start_rate+MortgageCalculator!$I$22*ROUNDUP((M983-MortgageCalculator!$I$18*periods_per_year)/MortgageCalculator!$I$21,0)))),start_rate))</f>
        <v/>
      </c>
      <c r="P983" s="20" t="str">
        <f>IF(M983="","",ROUND((((1+O983/CP)^(CP/periods_per_year))-1)*S982,2))</f>
        <v/>
      </c>
      <c r="Q983" s="20" t="str">
        <f>IF(M983="","",IF(M983=nper,S982+P983,MIN(S982+P983,IF(O983=O982,Q982,ROUND(-PMT(((1+O983/CP)^(CP/periods_per_year))-1,nper-M983+1,S982),2)))))</f>
        <v/>
      </c>
      <c r="R983" s="20" t="str">
        <f t="shared" si="118"/>
        <v/>
      </c>
      <c r="S983" s="20" t="str">
        <f t="shared" si="119"/>
        <v/>
      </c>
    </row>
    <row r="984" spans="1:19" x14ac:dyDescent="0.2">
      <c r="A984" s="10" t="str">
        <f t="shared" si="112"/>
        <v/>
      </c>
      <c r="B984" s="11" t="str">
        <f t="shared" si="113"/>
        <v/>
      </c>
      <c r="C984" s="15" t="str">
        <f t="shared" si="114"/>
        <v/>
      </c>
      <c r="D984" s="12" t="str">
        <f>IF(A984="","",IF(variable,IF(OR(A984=1,A984&lt;$I$18*periods_per_year),start_rate,MIN($I$19,IF(MOD(A984-1,$I$21)=0,MAX($I$20,D983+$I$22),D983))),start_rate))</f>
        <v/>
      </c>
      <c r="E984" s="13" t="str">
        <f t="shared" si="115"/>
        <v/>
      </c>
      <c r="F984" s="13" t="str">
        <f>IF(A984="","",IF(A984=nper,J983+E984,MIN(J983+E984,IF(D984=D983,F983,IF($E$8="Acc Bi-Weekly",ROUND((-PMT(((1+D984/CP)^(CP/12))-1,(nper-A984+1)*12/26,J983))/2,2),IF($E$8="Acc Weekly",ROUND((-PMT(((1+D984/CP)^(CP/12))-1,(nper-A984+1)*12/52,J983))/4,2),ROUND(-PMT(((1+D984/CP)^(CP/periods_per_year))-1,nper-A984+1,J983),2)))))))</f>
        <v/>
      </c>
      <c r="G984" s="13" t="str">
        <f>IF(OR(A984="",A984&lt;$X$2),"",IF(J983&lt;=F984,0,IF(IF(AND(A984&gt;=$X$2,MOD(A984-$X$2,int)=0),$X$3,0)+F984&gt;=J983+E984,J983+E984-F984,IF(AND(A984&gt;=$X$2,MOD(A984-$X$2,int)=0),$X$3,0)+IF(IF(AND(A984&gt;=$X$2,MOD(A984-$X$2,int)=0),$X$3,0)+IF(MOD(A984-$X$6,periods_per_year)=0,$X$5,0)+F984&lt;J983+E984,IF(MOD(A984-$X$6,periods_per_year)=0,$X$5,0),J983+E984-IF(AND(A984&gt;=$X$2,MOD(A984-$X$2,int)=0),$X$3,0)-F984))))</f>
        <v/>
      </c>
      <c r="H984" s="14"/>
      <c r="I984" s="13" t="str">
        <f t="shared" si="116"/>
        <v/>
      </c>
      <c r="J984" s="13" t="str">
        <f t="shared" si="117"/>
        <v/>
      </c>
      <c r="M984" s="17" t="str">
        <f>IF(S983="","",IF(OR(M983&gt;=nper,ROUND(S983,2)&lt;=0),"",M983+1))</f>
        <v/>
      </c>
      <c r="N984" s="18" t="str">
        <f>IF(M984="","",IF(OR(periods_per_year=26,periods_per_year=52),IF(periods_per_year=26,IF(M984=1,fpdate,N983+14),IF(periods_per_year=52,IF(M984=1,fpdate,N983+7),"n/a")),IF(periods_per_year=24,DATE(YEAR(fpdate),MONTH(fpdate)+(M984-1)/2+IF(AND(DAY(fpdate)&gt;=15,MOD(M984,2)=0),1,0),IF(MOD(M984,2)=0,IF(DAY(fpdate)&gt;=15,DAY(fpdate)-14,DAY(fpdate)+14),DAY(fpdate))),IF(DAY(DATE(YEAR(fpdate),MONTH(fpdate)+M984-1,DAY(fpdate)))&lt;&gt;DAY(fpdate),DATE(YEAR(fpdate),MONTH(fpdate)+M984,0),DATE(YEAR(fpdate),MONTH(fpdate)+M984-1,DAY(fpdate))))))</f>
        <v/>
      </c>
      <c r="O984" s="19" t="str">
        <f>IF(M984="","",IF(variable,IF(M984&lt;MortgageCalculator!$I$18*periods_per_year,start_rate,IF(MortgageCalculator!$I$22&gt;=0,MIN(MortgageCalculator!$I$19,start_rate+MortgageCalculator!$I$22*ROUNDUP((M984-MortgageCalculator!$I$18*periods_per_year)/MortgageCalculator!$I$21,0)),MAX(MortgageCalculator!$I$20,start_rate+MortgageCalculator!$I$22*ROUNDUP((M984-MortgageCalculator!$I$18*periods_per_year)/MortgageCalculator!$I$21,0)))),start_rate))</f>
        <v/>
      </c>
      <c r="P984" s="20" t="str">
        <f>IF(M984="","",ROUND((((1+O984/CP)^(CP/periods_per_year))-1)*S983,2))</f>
        <v/>
      </c>
      <c r="Q984" s="20" t="str">
        <f>IF(M984="","",IF(M984=nper,S983+P984,MIN(S983+P984,IF(O984=O983,Q983,ROUND(-PMT(((1+O984/CP)^(CP/periods_per_year))-1,nper-M984+1,S983),2)))))</f>
        <v/>
      </c>
      <c r="R984" s="20" t="str">
        <f t="shared" si="118"/>
        <v/>
      </c>
      <c r="S984" s="20" t="str">
        <f t="shared" si="119"/>
        <v/>
      </c>
    </row>
    <row r="985" spans="1:19" x14ac:dyDescent="0.2">
      <c r="A985" s="10" t="str">
        <f t="shared" si="112"/>
        <v/>
      </c>
      <c r="B985" s="11" t="str">
        <f t="shared" si="113"/>
        <v/>
      </c>
      <c r="C985" s="15" t="str">
        <f t="shared" si="114"/>
        <v/>
      </c>
      <c r="D985" s="12" t="str">
        <f>IF(A985="","",IF(variable,IF(OR(A985=1,A985&lt;$I$18*periods_per_year),start_rate,MIN($I$19,IF(MOD(A985-1,$I$21)=0,MAX($I$20,D984+$I$22),D984))),start_rate))</f>
        <v/>
      </c>
      <c r="E985" s="13" t="str">
        <f t="shared" si="115"/>
        <v/>
      </c>
      <c r="F985" s="13" t="str">
        <f>IF(A985="","",IF(A985=nper,J984+E985,MIN(J984+E985,IF(D985=D984,F984,IF($E$8="Acc Bi-Weekly",ROUND((-PMT(((1+D985/CP)^(CP/12))-1,(nper-A985+1)*12/26,J984))/2,2),IF($E$8="Acc Weekly",ROUND((-PMT(((1+D985/CP)^(CP/12))-1,(nper-A985+1)*12/52,J984))/4,2),ROUND(-PMT(((1+D985/CP)^(CP/periods_per_year))-1,nper-A985+1,J984),2)))))))</f>
        <v/>
      </c>
      <c r="G985" s="13" t="str">
        <f>IF(OR(A985="",A985&lt;$X$2),"",IF(J984&lt;=F985,0,IF(IF(AND(A985&gt;=$X$2,MOD(A985-$X$2,int)=0),$X$3,0)+F985&gt;=J984+E985,J984+E985-F985,IF(AND(A985&gt;=$X$2,MOD(A985-$X$2,int)=0),$X$3,0)+IF(IF(AND(A985&gt;=$X$2,MOD(A985-$X$2,int)=0),$X$3,0)+IF(MOD(A985-$X$6,periods_per_year)=0,$X$5,0)+F985&lt;J984+E985,IF(MOD(A985-$X$6,periods_per_year)=0,$X$5,0),J984+E985-IF(AND(A985&gt;=$X$2,MOD(A985-$X$2,int)=0),$X$3,0)-F985))))</f>
        <v/>
      </c>
      <c r="H985" s="14"/>
      <c r="I985" s="13" t="str">
        <f t="shared" si="116"/>
        <v/>
      </c>
      <c r="J985" s="13" t="str">
        <f t="shared" si="117"/>
        <v/>
      </c>
      <c r="M985" s="17" t="str">
        <f>IF(S984="","",IF(OR(M984&gt;=nper,ROUND(S984,2)&lt;=0),"",M984+1))</f>
        <v/>
      </c>
      <c r="N985" s="18" t="str">
        <f>IF(M985="","",IF(OR(periods_per_year=26,periods_per_year=52),IF(periods_per_year=26,IF(M985=1,fpdate,N984+14),IF(periods_per_year=52,IF(M985=1,fpdate,N984+7),"n/a")),IF(periods_per_year=24,DATE(YEAR(fpdate),MONTH(fpdate)+(M985-1)/2+IF(AND(DAY(fpdate)&gt;=15,MOD(M985,2)=0),1,0),IF(MOD(M985,2)=0,IF(DAY(fpdate)&gt;=15,DAY(fpdate)-14,DAY(fpdate)+14),DAY(fpdate))),IF(DAY(DATE(YEAR(fpdate),MONTH(fpdate)+M985-1,DAY(fpdate)))&lt;&gt;DAY(fpdate),DATE(YEAR(fpdate),MONTH(fpdate)+M985,0),DATE(YEAR(fpdate),MONTH(fpdate)+M985-1,DAY(fpdate))))))</f>
        <v/>
      </c>
      <c r="O985" s="19" t="str">
        <f>IF(M985="","",IF(variable,IF(M985&lt;MortgageCalculator!$I$18*periods_per_year,start_rate,IF(MortgageCalculator!$I$22&gt;=0,MIN(MortgageCalculator!$I$19,start_rate+MortgageCalculator!$I$22*ROUNDUP((M985-MortgageCalculator!$I$18*periods_per_year)/MortgageCalculator!$I$21,0)),MAX(MortgageCalculator!$I$20,start_rate+MortgageCalculator!$I$22*ROUNDUP((M985-MortgageCalculator!$I$18*periods_per_year)/MortgageCalculator!$I$21,0)))),start_rate))</f>
        <v/>
      </c>
      <c r="P985" s="20" t="str">
        <f>IF(M985="","",ROUND((((1+O985/CP)^(CP/periods_per_year))-1)*S984,2))</f>
        <v/>
      </c>
      <c r="Q985" s="20" t="str">
        <f>IF(M985="","",IF(M985=nper,S984+P985,MIN(S984+P985,IF(O985=O984,Q984,ROUND(-PMT(((1+O985/CP)^(CP/periods_per_year))-1,nper-M985+1,S984),2)))))</f>
        <v/>
      </c>
      <c r="R985" s="20" t="str">
        <f t="shared" si="118"/>
        <v/>
      </c>
      <c r="S985" s="20" t="str">
        <f t="shared" si="119"/>
        <v/>
      </c>
    </row>
    <row r="986" spans="1:19" x14ac:dyDescent="0.2">
      <c r="A986" s="10" t="str">
        <f t="shared" si="112"/>
        <v/>
      </c>
      <c r="B986" s="11" t="str">
        <f t="shared" si="113"/>
        <v/>
      </c>
      <c r="C986" s="15" t="str">
        <f t="shared" si="114"/>
        <v/>
      </c>
      <c r="D986" s="12" t="str">
        <f>IF(A986="","",IF(variable,IF(OR(A986=1,A986&lt;$I$18*periods_per_year),start_rate,MIN($I$19,IF(MOD(A986-1,$I$21)=0,MAX($I$20,D985+$I$22),D985))),start_rate))</f>
        <v/>
      </c>
      <c r="E986" s="13" t="str">
        <f t="shared" si="115"/>
        <v/>
      </c>
      <c r="F986" s="13" t="str">
        <f>IF(A986="","",IF(A986=nper,J985+E986,MIN(J985+E986,IF(D986=D985,F985,IF($E$8="Acc Bi-Weekly",ROUND((-PMT(((1+D986/CP)^(CP/12))-1,(nper-A986+1)*12/26,J985))/2,2),IF($E$8="Acc Weekly",ROUND((-PMT(((1+D986/CP)^(CP/12))-1,(nper-A986+1)*12/52,J985))/4,2),ROUND(-PMT(((1+D986/CP)^(CP/periods_per_year))-1,nper-A986+1,J985),2)))))))</f>
        <v/>
      </c>
      <c r="G986" s="13" t="str">
        <f>IF(OR(A986="",A986&lt;$X$2),"",IF(J985&lt;=F986,0,IF(IF(AND(A986&gt;=$X$2,MOD(A986-$X$2,int)=0),$X$3,0)+F986&gt;=J985+E986,J985+E986-F986,IF(AND(A986&gt;=$X$2,MOD(A986-$X$2,int)=0),$X$3,0)+IF(IF(AND(A986&gt;=$X$2,MOD(A986-$X$2,int)=0),$X$3,0)+IF(MOD(A986-$X$6,periods_per_year)=0,$X$5,0)+F986&lt;J985+E986,IF(MOD(A986-$X$6,periods_per_year)=0,$X$5,0),J985+E986-IF(AND(A986&gt;=$X$2,MOD(A986-$X$2,int)=0),$X$3,0)-F986))))</f>
        <v/>
      </c>
      <c r="H986" s="14"/>
      <c r="I986" s="13" t="str">
        <f t="shared" si="116"/>
        <v/>
      </c>
      <c r="J986" s="13" t="str">
        <f t="shared" si="117"/>
        <v/>
      </c>
      <c r="M986" s="17" t="str">
        <f>IF(S985="","",IF(OR(M985&gt;=nper,ROUND(S985,2)&lt;=0),"",M985+1))</f>
        <v/>
      </c>
      <c r="N986" s="18" t="str">
        <f>IF(M986="","",IF(OR(periods_per_year=26,periods_per_year=52),IF(periods_per_year=26,IF(M986=1,fpdate,N985+14),IF(periods_per_year=52,IF(M986=1,fpdate,N985+7),"n/a")),IF(periods_per_year=24,DATE(YEAR(fpdate),MONTH(fpdate)+(M986-1)/2+IF(AND(DAY(fpdate)&gt;=15,MOD(M986,2)=0),1,0),IF(MOD(M986,2)=0,IF(DAY(fpdate)&gt;=15,DAY(fpdate)-14,DAY(fpdate)+14),DAY(fpdate))),IF(DAY(DATE(YEAR(fpdate),MONTH(fpdate)+M986-1,DAY(fpdate)))&lt;&gt;DAY(fpdate),DATE(YEAR(fpdate),MONTH(fpdate)+M986,0),DATE(YEAR(fpdate),MONTH(fpdate)+M986-1,DAY(fpdate))))))</f>
        <v/>
      </c>
      <c r="O986" s="19" t="str">
        <f>IF(M986="","",IF(variable,IF(M986&lt;MortgageCalculator!$I$18*periods_per_year,start_rate,IF(MortgageCalculator!$I$22&gt;=0,MIN(MortgageCalculator!$I$19,start_rate+MortgageCalculator!$I$22*ROUNDUP((M986-MortgageCalculator!$I$18*periods_per_year)/MortgageCalculator!$I$21,0)),MAX(MortgageCalculator!$I$20,start_rate+MortgageCalculator!$I$22*ROUNDUP((M986-MortgageCalculator!$I$18*periods_per_year)/MortgageCalculator!$I$21,0)))),start_rate))</f>
        <v/>
      </c>
      <c r="P986" s="20" t="str">
        <f>IF(M986="","",ROUND((((1+O986/CP)^(CP/periods_per_year))-1)*S985,2))</f>
        <v/>
      </c>
      <c r="Q986" s="20" t="str">
        <f>IF(M986="","",IF(M986=nper,S985+P986,MIN(S985+P986,IF(O986=O985,Q985,ROUND(-PMT(((1+O986/CP)^(CP/periods_per_year))-1,nper-M986+1,S985),2)))))</f>
        <v/>
      </c>
      <c r="R986" s="20" t="str">
        <f t="shared" si="118"/>
        <v/>
      </c>
      <c r="S986" s="20" t="str">
        <f t="shared" si="119"/>
        <v/>
      </c>
    </row>
    <row r="987" spans="1:19" x14ac:dyDescent="0.2">
      <c r="A987" s="10" t="str">
        <f t="shared" si="112"/>
        <v/>
      </c>
      <c r="B987" s="11" t="str">
        <f t="shared" si="113"/>
        <v/>
      </c>
      <c r="C987" s="15" t="str">
        <f t="shared" si="114"/>
        <v/>
      </c>
      <c r="D987" s="12" t="str">
        <f>IF(A987="","",IF(variable,IF(OR(A987=1,A987&lt;$I$18*periods_per_year),start_rate,MIN($I$19,IF(MOD(A987-1,$I$21)=0,MAX($I$20,D986+$I$22),D986))),start_rate))</f>
        <v/>
      </c>
      <c r="E987" s="13" t="str">
        <f t="shared" si="115"/>
        <v/>
      </c>
      <c r="F987" s="13" t="str">
        <f>IF(A987="","",IF(A987=nper,J986+E987,MIN(J986+E987,IF(D987=D986,F986,IF($E$8="Acc Bi-Weekly",ROUND((-PMT(((1+D987/CP)^(CP/12))-1,(nper-A987+1)*12/26,J986))/2,2),IF($E$8="Acc Weekly",ROUND((-PMT(((1+D987/CP)^(CP/12))-1,(nper-A987+1)*12/52,J986))/4,2),ROUND(-PMT(((1+D987/CP)^(CP/periods_per_year))-1,nper-A987+1,J986),2)))))))</f>
        <v/>
      </c>
      <c r="G987" s="13" t="str">
        <f>IF(OR(A987="",A987&lt;$X$2),"",IF(J986&lt;=F987,0,IF(IF(AND(A987&gt;=$X$2,MOD(A987-$X$2,int)=0),$X$3,0)+F987&gt;=J986+E987,J986+E987-F987,IF(AND(A987&gt;=$X$2,MOD(A987-$X$2,int)=0),$X$3,0)+IF(IF(AND(A987&gt;=$X$2,MOD(A987-$X$2,int)=0),$X$3,0)+IF(MOD(A987-$X$6,periods_per_year)=0,$X$5,0)+F987&lt;J986+E987,IF(MOD(A987-$X$6,periods_per_year)=0,$X$5,0),J986+E987-IF(AND(A987&gt;=$X$2,MOD(A987-$X$2,int)=0),$X$3,0)-F987))))</f>
        <v/>
      </c>
      <c r="H987" s="14"/>
      <c r="I987" s="13" t="str">
        <f t="shared" si="116"/>
        <v/>
      </c>
      <c r="J987" s="13" t="str">
        <f t="shared" si="117"/>
        <v/>
      </c>
      <c r="M987" s="17" t="str">
        <f>IF(S986="","",IF(OR(M986&gt;=nper,ROUND(S986,2)&lt;=0),"",M986+1))</f>
        <v/>
      </c>
      <c r="N987" s="18" t="str">
        <f>IF(M987="","",IF(OR(periods_per_year=26,periods_per_year=52),IF(periods_per_year=26,IF(M987=1,fpdate,N986+14),IF(periods_per_year=52,IF(M987=1,fpdate,N986+7),"n/a")),IF(periods_per_year=24,DATE(YEAR(fpdate),MONTH(fpdate)+(M987-1)/2+IF(AND(DAY(fpdate)&gt;=15,MOD(M987,2)=0),1,0),IF(MOD(M987,2)=0,IF(DAY(fpdate)&gt;=15,DAY(fpdate)-14,DAY(fpdate)+14),DAY(fpdate))),IF(DAY(DATE(YEAR(fpdate),MONTH(fpdate)+M987-1,DAY(fpdate)))&lt;&gt;DAY(fpdate),DATE(YEAR(fpdate),MONTH(fpdate)+M987,0),DATE(YEAR(fpdate),MONTH(fpdate)+M987-1,DAY(fpdate))))))</f>
        <v/>
      </c>
      <c r="O987" s="19" t="str">
        <f>IF(M987="","",IF(variable,IF(M987&lt;MortgageCalculator!$I$18*periods_per_year,start_rate,IF(MortgageCalculator!$I$22&gt;=0,MIN(MortgageCalculator!$I$19,start_rate+MortgageCalculator!$I$22*ROUNDUP((M987-MortgageCalculator!$I$18*periods_per_year)/MortgageCalculator!$I$21,0)),MAX(MortgageCalculator!$I$20,start_rate+MortgageCalculator!$I$22*ROUNDUP((M987-MortgageCalculator!$I$18*periods_per_year)/MortgageCalculator!$I$21,0)))),start_rate))</f>
        <v/>
      </c>
      <c r="P987" s="20" t="str">
        <f>IF(M987="","",ROUND((((1+O987/CP)^(CP/periods_per_year))-1)*S986,2))</f>
        <v/>
      </c>
      <c r="Q987" s="20" t="str">
        <f>IF(M987="","",IF(M987=nper,S986+P987,MIN(S986+P987,IF(O987=O986,Q986,ROUND(-PMT(((1+O987/CP)^(CP/periods_per_year))-1,nper-M987+1,S986),2)))))</f>
        <v/>
      </c>
      <c r="R987" s="20" t="str">
        <f t="shared" si="118"/>
        <v/>
      </c>
      <c r="S987" s="20" t="str">
        <f t="shared" si="119"/>
        <v/>
      </c>
    </row>
    <row r="988" spans="1:19" x14ac:dyDescent="0.2">
      <c r="A988" s="10" t="str">
        <f t="shared" si="112"/>
        <v/>
      </c>
      <c r="B988" s="11" t="str">
        <f t="shared" si="113"/>
        <v/>
      </c>
      <c r="C988" s="15" t="str">
        <f t="shared" si="114"/>
        <v/>
      </c>
      <c r="D988" s="12" t="str">
        <f>IF(A988="","",IF(variable,IF(OR(A988=1,A988&lt;$I$18*periods_per_year),start_rate,MIN($I$19,IF(MOD(A988-1,$I$21)=0,MAX($I$20,D987+$I$22),D987))),start_rate))</f>
        <v/>
      </c>
      <c r="E988" s="13" t="str">
        <f t="shared" si="115"/>
        <v/>
      </c>
      <c r="F988" s="13" t="str">
        <f>IF(A988="","",IF(A988=nper,J987+E988,MIN(J987+E988,IF(D988=D987,F987,IF($E$8="Acc Bi-Weekly",ROUND((-PMT(((1+D988/CP)^(CP/12))-1,(nper-A988+1)*12/26,J987))/2,2),IF($E$8="Acc Weekly",ROUND((-PMT(((1+D988/CP)^(CP/12))-1,(nper-A988+1)*12/52,J987))/4,2),ROUND(-PMT(((1+D988/CP)^(CP/periods_per_year))-1,nper-A988+1,J987),2)))))))</f>
        <v/>
      </c>
      <c r="G988" s="13" t="str">
        <f>IF(OR(A988="",A988&lt;$X$2),"",IF(J987&lt;=F988,0,IF(IF(AND(A988&gt;=$X$2,MOD(A988-$X$2,int)=0),$X$3,0)+F988&gt;=J987+E988,J987+E988-F988,IF(AND(A988&gt;=$X$2,MOD(A988-$X$2,int)=0),$X$3,0)+IF(IF(AND(A988&gt;=$X$2,MOD(A988-$X$2,int)=0),$X$3,0)+IF(MOD(A988-$X$6,periods_per_year)=0,$X$5,0)+F988&lt;J987+E988,IF(MOD(A988-$X$6,periods_per_year)=0,$X$5,0),J987+E988-IF(AND(A988&gt;=$X$2,MOD(A988-$X$2,int)=0),$X$3,0)-F988))))</f>
        <v/>
      </c>
      <c r="H988" s="14"/>
      <c r="I988" s="13" t="str">
        <f t="shared" si="116"/>
        <v/>
      </c>
      <c r="J988" s="13" t="str">
        <f t="shared" si="117"/>
        <v/>
      </c>
      <c r="M988" s="17" t="str">
        <f>IF(S987="","",IF(OR(M987&gt;=nper,ROUND(S987,2)&lt;=0),"",M987+1))</f>
        <v/>
      </c>
      <c r="N988" s="18" t="str">
        <f>IF(M988="","",IF(OR(periods_per_year=26,periods_per_year=52),IF(periods_per_year=26,IF(M988=1,fpdate,N987+14),IF(periods_per_year=52,IF(M988=1,fpdate,N987+7),"n/a")),IF(periods_per_year=24,DATE(YEAR(fpdate),MONTH(fpdate)+(M988-1)/2+IF(AND(DAY(fpdate)&gt;=15,MOD(M988,2)=0),1,0),IF(MOD(M988,2)=0,IF(DAY(fpdate)&gt;=15,DAY(fpdate)-14,DAY(fpdate)+14),DAY(fpdate))),IF(DAY(DATE(YEAR(fpdate),MONTH(fpdate)+M988-1,DAY(fpdate)))&lt;&gt;DAY(fpdate),DATE(YEAR(fpdate),MONTH(fpdate)+M988,0),DATE(YEAR(fpdate),MONTH(fpdate)+M988-1,DAY(fpdate))))))</f>
        <v/>
      </c>
      <c r="O988" s="19" t="str">
        <f>IF(M988="","",IF(variable,IF(M988&lt;MortgageCalculator!$I$18*periods_per_year,start_rate,IF(MortgageCalculator!$I$22&gt;=0,MIN(MortgageCalculator!$I$19,start_rate+MortgageCalculator!$I$22*ROUNDUP((M988-MortgageCalculator!$I$18*periods_per_year)/MortgageCalculator!$I$21,0)),MAX(MortgageCalculator!$I$20,start_rate+MortgageCalculator!$I$22*ROUNDUP((M988-MortgageCalculator!$I$18*periods_per_year)/MortgageCalculator!$I$21,0)))),start_rate))</f>
        <v/>
      </c>
      <c r="P988" s="20" t="str">
        <f>IF(M988="","",ROUND((((1+O988/CP)^(CP/periods_per_year))-1)*S987,2))</f>
        <v/>
      </c>
      <c r="Q988" s="20" t="str">
        <f>IF(M988="","",IF(M988=nper,S987+P988,MIN(S987+P988,IF(O988=O987,Q987,ROUND(-PMT(((1+O988/CP)^(CP/periods_per_year))-1,nper-M988+1,S987),2)))))</f>
        <v/>
      </c>
      <c r="R988" s="20" t="str">
        <f t="shared" si="118"/>
        <v/>
      </c>
      <c r="S988" s="20" t="str">
        <f t="shared" si="119"/>
        <v/>
      </c>
    </row>
    <row r="989" spans="1:19" x14ac:dyDescent="0.2">
      <c r="A989" s="10" t="str">
        <f t="shared" si="112"/>
        <v/>
      </c>
      <c r="B989" s="11" t="str">
        <f t="shared" si="113"/>
        <v/>
      </c>
      <c r="C989" s="15" t="str">
        <f t="shared" si="114"/>
        <v/>
      </c>
      <c r="D989" s="12" t="str">
        <f>IF(A989="","",IF(variable,IF(OR(A989=1,A989&lt;$I$18*periods_per_year),start_rate,MIN($I$19,IF(MOD(A989-1,$I$21)=0,MAX($I$20,D988+$I$22),D988))),start_rate))</f>
        <v/>
      </c>
      <c r="E989" s="13" t="str">
        <f t="shared" si="115"/>
        <v/>
      </c>
      <c r="F989" s="13" t="str">
        <f>IF(A989="","",IF(A989=nper,J988+E989,MIN(J988+E989,IF(D989=D988,F988,IF($E$8="Acc Bi-Weekly",ROUND((-PMT(((1+D989/CP)^(CP/12))-1,(nper-A989+1)*12/26,J988))/2,2),IF($E$8="Acc Weekly",ROUND((-PMT(((1+D989/CP)^(CP/12))-1,(nper-A989+1)*12/52,J988))/4,2),ROUND(-PMT(((1+D989/CP)^(CP/periods_per_year))-1,nper-A989+1,J988),2)))))))</f>
        <v/>
      </c>
      <c r="G989" s="13" t="str">
        <f>IF(OR(A989="",A989&lt;$X$2),"",IF(J988&lt;=F989,0,IF(IF(AND(A989&gt;=$X$2,MOD(A989-$X$2,int)=0),$X$3,0)+F989&gt;=J988+E989,J988+E989-F989,IF(AND(A989&gt;=$X$2,MOD(A989-$X$2,int)=0),$X$3,0)+IF(IF(AND(A989&gt;=$X$2,MOD(A989-$X$2,int)=0),$X$3,0)+IF(MOD(A989-$X$6,periods_per_year)=0,$X$5,0)+F989&lt;J988+E989,IF(MOD(A989-$X$6,periods_per_year)=0,$X$5,0),J988+E989-IF(AND(A989&gt;=$X$2,MOD(A989-$X$2,int)=0),$X$3,0)-F989))))</f>
        <v/>
      </c>
      <c r="H989" s="14"/>
      <c r="I989" s="13" t="str">
        <f t="shared" si="116"/>
        <v/>
      </c>
      <c r="J989" s="13" t="str">
        <f t="shared" si="117"/>
        <v/>
      </c>
      <c r="M989" s="17" t="str">
        <f>IF(S988="","",IF(OR(M988&gt;=nper,ROUND(S988,2)&lt;=0),"",M988+1))</f>
        <v/>
      </c>
      <c r="N989" s="18" t="str">
        <f>IF(M989="","",IF(OR(periods_per_year=26,periods_per_year=52),IF(periods_per_year=26,IF(M989=1,fpdate,N988+14),IF(periods_per_year=52,IF(M989=1,fpdate,N988+7),"n/a")),IF(periods_per_year=24,DATE(YEAR(fpdate),MONTH(fpdate)+(M989-1)/2+IF(AND(DAY(fpdate)&gt;=15,MOD(M989,2)=0),1,0),IF(MOD(M989,2)=0,IF(DAY(fpdate)&gt;=15,DAY(fpdate)-14,DAY(fpdate)+14),DAY(fpdate))),IF(DAY(DATE(YEAR(fpdate),MONTH(fpdate)+M989-1,DAY(fpdate)))&lt;&gt;DAY(fpdate),DATE(YEAR(fpdate),MONTH(fpdate)+M989,0),DATE(YEAR(fpdate),MONTH(fpdate)+M989-1,DAY(fpdate))))))</f>
        <v/>
      </c>
      <c r="O989" s="19" t="str">
        <f>IF(M989="","",IF(variable,IF(M989&lt;MortgageCalculator!$I$18*periods_per_year,start_rate,IF(MortgageCalculator!$I$22&gt;=0,MIN(MortgageCalculator!$I$19,start_rate+MortgageCalculator!$I$22*ROUNDUP((M989-MortgageCalculator!$I$18*periods_per_year)/MortgageCalculator!$I$21,0)),MAX(MortgageCalculator!$I$20,start_rate+MortgageCalculator!$I$22*ROUNDUP((M989-MortgageCalculator!$I$18*periods_per_year)/MortgageCalculator!$I$21,0)))),start_rate))</f>
        <v/>
      </c>
      <c r="P989" s="20" t="str">
        <f>IF(M989="","",ROUND((((1+O989/CP)^(CP/periods_per_year))-1)*S988,2))</f>
        <v/>
      </c>
      <c r="Q989" s="20" t="str">
        <f>IF(M989="","",IF(M989=nper,S988+P989,MIN(S988+P989,IF(O989=O988,Q988,ROUND(-PMT(((1+O989/CP)^(CP/periods_per_year))-1,nper-M989+1,S988),2)))))</f>
        <v/>
      </c>
      <c r="R989" s="20" t="str">
        <f t="shared" si="118"/>
        <v/>
      </c>
      <c r="S989" s="20" t="str">
        <f t="shared" si="119"/>
        <v/>
      </c>
    </row>
    <row r="990" spans="1:19" x14ac:dyDescent="0.2">
      <c r="A990" s="10" t="str">
        <f t="shared" si="112"/>
        <v/>
      </c>
      <c r="B990" s="11" t="str">
        <f t="shared" si="113"/>
        <v/>
      </c>
      <c r="C990" s="15" t="str">
        <f t="shared" si="114"/>
        <v/>
      </c>
      <c r="D990" s="12" t="str">
        <f>IF(A990="","",IF(variable,IF(OR(A990=1,A990&lt;$I$18*periods_per_year),start_rate,MIN($I$19,IF(MOD(A990-1,$I$21)=0,MAX($I$20,D989+$I$22),D989))),start_rate))</f>
        <v/>
      </c>
      <c r="E990" s="13" t="str">
        <f t="shared" si="115"/>
        <v/>
      </c>
      <c r="F990" s="13" t="str">
        <f>IF(A990="","",IF(A990=nper,J989+E990,MIN(J989+E990,IF(D990=D989,F989,IF($E$8="Acc Bi-Weekly",ROUND((-PMT(((1+D990/CP)^(CP/12))-1,(nper-A990+1)*12/26,J989))/2,2),IF($E$8="Acc Weekly",ROUND((-PMT(((1+D990/CP)^(CP/12))-1,(nper-A990+1)*12/52,J989))/4,2),ROUND(-PMT(((1+D990/CP)^(CP/periods_per_year))-1,nper-A990+1,J989),2)))))))</f>
        <v/>
      </c>
      <c r="G990" s="13" t="str">
        <f>IF(OR(A990="",A990&lt;$X$2),"",IF(J989&lt;=F990,0,IF(IF(AND(A990&gt;=$X$2,MOD(A990-$X$2,int)=0),$X$3,0)+F990&gt;=J989+E990,J989+E990-F990,IF(AND(A990&gt;=$X$2,MOD(A990-$X$2,int)=0),$X$3,0)+IF(IF(AND(A990&gt;=$X$2,MOD(A990-$X$2,int)=0),$X$3,0)+IF(MOD(A990-$X$6,periods_per_year)=0,$X$5,0)+F990&lt;J989+E990,IF(MOD(A990-$X$6,periods_per_year)=0,$X$5,0),J989+E990-IF(AND(A990&gt;=$X$2,MOD(A990-$X$2,int)=0),$X$3,0)-F990))))</f>
        <v/>
      </c>
      <c r="H990" s="14"/>
      <c r="I990" s="13" t="str">
        <f t="shared" si="116"/>
        <v/>
      </c>
      <c r="J990" s="13" t="str">
        <f t="shared" si="117"/>
        <v/>
      </c>
      <c r="M990" s="17" t="str">
        <f>IF(S989="","",IF(OR(M989&gt;=nper,ROUND(S989,2)&lt;=0),"",M989+1))</f>
        <v/>
      </c>
      <c r="N990" s="18" t="str">
        <f>IF(M990="","",IF(OR(periods_per_year=26,periods_per_year=52),IF(periods_per_year=26,IF(M990=1,fpdate,N989+14),IF(periods_per_year=52,IF(M990=1,fpdate,N989+7),"n/a")),IF(periods_per_year=24,DATE(YEAR(fpdate),MONTH(fpdate)+(M990-1)/2+IF(AND(DAY(fpdate)&gt;=15,MOD(M990,2)=0),1,0),IF(MOD(M990,2)=0,IF(DAY(fpdate)&gt;=15,DAY(fpdate)-14,DAY(fpdate)+14),DAY(fpdate))),IF(DAY(DATE(YEAR(fpdate),MONTH(fpdate)+M990-1,DAY(fpdate)))&lt;&gt;DAY(fpdate),DATE(YEAR(fpdate),MONTH(fpdate)+M990,0),DATE(YEAR(fpdate),MONTH(fpdate)+M990-1,DAY(fpdate))))))</f>
        <v/>
      </c>
      <c r="O990" s="19" t="str">
        <f>IF(M990="","",IF(variable,IF(M990&lt;MortgageCalculator!$I$18*periods_per_year,start_rate,IF(MortgageCalculator!$I$22&gt;=0,MIN(MortgageCalculator!$I$19,start_rate+MortgageCalculator!$I$22*ROUNDUP((M990-MortgageCalculator!$I$18*periods_per_year)/MortgageCalculator!$I$21,0)),MAX(MortgageCalculator!$I$20,start_rate+MortgageCalculator!$I$22*ROUNDUP((M990-MortgageCalculator!$I$18*periods_per_year)/MortgageCalculator!$I$21,0)))),start_rate))</f>
        <v/>
      </c>
      <c r="P990" s="20" t="str">
        <f>IF(M990="","",ROUND((((1+O990/CP)^(CP/periods_per_year))-1)*S989,2))</f>
        <v/>
      </c>
      <c r="Q990" s="20" t="str">
        <f>IF(M990="","",IF(M990=nper,S989+P990,MIN(S989+P990,IF(O990=O989,Q989,ROUND(-PMT(((1+O990/CP)^(CP/periods_per_year))-1,nper-M990+1,S989),2)))))</f>
        <v/>
      </c>
      <c r="R990" s="20" t="str">
        <f t="shared" si="118"/>
        <v/>
      </c>
      <c r="S990" s="20" t="str">
        <f t="shared" si="119"/>
        <v/>
      </c>
    </row>
    <row r="991" spans="1:19" x14ac:dyDescent="0.2">
      <c r="A991" s="10" t="str">
        <f t="shared" si="112"/>
        <v/>
      </c>
      <c r="B991" s="11" t="str">
        <f t="shared" si="113"/>
        <v/>
      </c>
      <c r="C991" s="15" t="str">
        <f t="shared" si="114"/>
        <v/>
      </c>
      <c r="D991" s="12" t="str">
        <f>IF(A991="","",IF(variable,IF(OR(A991=1,A991&lt;$I$18*periods_per_year),start_rate,MIN($I$19,IF(MOD(A991-1,$I$21)=0,MAX($I$20,D990+$I$22),D990))),start_rate))</f>
        <v/>
      </c>
      <c r="E991" s="13" t="str">
        <f t="shared" si="115"/>
        <v/>
      </c>
      <c r="F991" s="13" t="str">
        <f>IF(A991="","",IF(A991=nper,J990+E991,MIN(J990+E991,IF(D991=D990,F990,IF($E$8="Acc Bi-Weekly",ROUND((-PMT(((1+D991/CP)^(CP/12))-1,(nper-A991+1)*12/26,J990))/2,2),IF($E$8="Acc Weekly",ROUND((-PMT(((1+D991/CP)^(CP/12))-1,(nper-A991+1)*12/52,J990))/4,2),ROUND(-PMT(((1+D991/CP)^(CP/periods_per_year))-1,nper-A991+1,J990),2)))))))</f>
        <v/>
      </c>
      <c r="G991" s="13" t="str">
        <f>IF(OR(A991="",A991&lt;$X$2),"",IF(J990&lt;=F991,0,IF(IF(AND(A991&gt;=$X$2,MOD(A991-$X$2,int)=0),$X$3,0)+F991&gt;=J990+E991,J990+E991-F991,IF(AND(A991&gt;=$X$2,MOD(A991-$X$2,int)=0),$X$3,0)+IF(IF(AND(A991&gt;=$X$2,MOD(A991-$X$2,int)=0),$X$3,0)+IF(MOD(A991-$X$6,periods_per_year)=0,$X$5,0)+F991&lt;J990+E991,IF(MOD(A991-$X$6,periods_per_year)=0,$X$5,0),J990+E991-IF(AND(A991&gt;=$X$2,MOD(A991-$X$2,int)=0),$X$3,0)-F991))))</f>
        <v/>
      </c>
      <c r="H991" s="14"/>
      <c r="I991" s="13" t="str">
        <f t="shared" si="116"/>
        <v/>
      </c>
      <c r="J991" s="13" t="str">
        <f t="shared" si="117"/>
        <v/>
      </c>
      <c r="M991" s="17" t="str">
        <f>IF(S990="","",IF(OR(M990&gt;=nper,ROUND(S990,2)&lt;=0),"",M990+1))</f>
        <v/>
      </c>
      <c r="N991" s="18" t="str">
        <f>IF(M991="","",IF(OR(periods_per_year=26,periods_per_year=52),IF(periods_per_year=26,IF(M991=1,fpdate,N990+14),IF(periods_per_year=52,IF(M991=1,fpdate,N990+7),"n/a")),IF(periods_per_year=24,DATE(YEAR(fpdate),MONTH(fpdate)+(M991-1)/2+IF(AND(DAY(fpdate)&gt;=15,MOD(M991,2)=0),1,0),IF(MOD(M991,2)=0,IF(DAY(fpdate)&gt;=15,DAY(fpdate)-14,DAY(fpdate)+14),DAY(fpdate))),IF(DAY(DATE(YEAR(fpdate),MONTH(fpdate)+M991-1,DAY(fpdate)))&lt;&gt;DAY(fpdate),DATE(YEAR(fpdate),MONTH(fpdate)+M991,0),DATE(YEAR(fpdate),MONTH(fpdate)+M991-1,DAY(fpdate))))))</f>
        <v/>
      </c>
      <c r="O991" s="19" t="str">
        <f>IF(M991="","",IF(variable,IF(M991&lt;MortgageCalculator!$I$18*periods_per_year,start_rate,IF(MortgageCalculator!$I$22&gt;=0,MIN(MortgageCalculator!$I$19,start_rate+MortgageCalculator!$I$22*ROUNDUP((M991-MortgageCalculator!$I$18*periods_per_year)/MortgageCalculator!$I$21,0)),MAX(MortgageCalculator!$I$20,start_rate+MortgageCalculator!$I$22*ROUNDUP((M991-MortgageCalculator!$I$18*periods_per_year)/MortgageCalculator!$I$21,0)))),start_rate))</f>
        <v/>
      </c>
      <c r="P991" s="20" t="str">
        <f>IF(M991="","",ROUND((((1+O991/CP)^(CP/periods_per_year))-1)*S990,2))</f>
        <v/>
      </c>
      <c r="Q991" s="20" t="str">
        <f>IF(M991="","",IF(M991=nper,S990+P991,MIN(S990+P991,IF(O991=O990,Q990,ROUND(-PMT(((1+O991/CP)^(CP/periods_per_year))-1,nper-M991+1,S990),2)))))</f>
        <v/>
      </c>
      <c r="R991" s="20" t="str">
        <f t="shared" si="118"/>
        <v/>
      </c>
      <c r="S991" s="20" t="str">
        <f t="shared" si="119"/>
        <v/>
      </c>
    </row>
    <row r="992" spans="1:19" x14ac:dyDescent="0.2">
      <c r="A992" s="10" t="str">
        <f t="shared" si="112"/>
        <v/>
      </c>
      <c r="B992" s="11" t="str">
        <f t="shared" si="113"/>
        <v/>
      </c>
      <c r="C992" s="15" t="str">
        <f t="shared" si="114"/>
        <v/>
      </c>
      <c r="D992" s="12" t="str">
        <f>IF(A992="","",IF(variable,IF(OR(A992=1,A992&lt;$I$18*periods_per_year),start_rate,MIN($I$19,IF(MOD(A992-1,$I$21)=0,MAX($I$20,D991+$I$22),D991))),start_rate))</f>
        <v/>
      </c>
      <c r="E992" s="13" t="str">
        <f t="shared" si="115"/>
        <v/>
      </c>
      <c r="F992" s="13" t="str">
        <f>IF(A992="","",IF(A992=nper,J991+E992,MIN(J991+E992,IF(D992=D991,F991,IF($E$8="Acc Bi-Weekly",ROUND((-PMT(((1+D992/CP)^(CP/12))-1,(nper-A992+1)*12/26,J991))/2,2),IF($E$8="Acc Weekly",ROUND((-PMT(((1+D992/CP)^(CP/12))-1,(nper-A992+1)*12/52,J991))/4,2),ROUND(-PMT(((1+D992/CP)^(CP/periods_per_year))-1,nper-A992+1,J991),2)))))))</f>
        <v/>
      </c>
      <c r="G992" s="13" t="str">
        <f>IF(OR(A992="",A992&lt;$X$2),"",IF(J991&lt;=F992,0,IF(IF(AND(A992&gt;=$X$2,MOD(A992-$X$2,int)=0),$X$3,0)+F992&gt;=J991+E992,J991+E992-F992,IF(AND(A992&gt;=$X$2,MOD(A992-$X$2,int)=0),$X$3,0)+IF(IF(AND(A992&gt;=$X$2,MOD(A992-$X$2,int)=0),$X$3,0)+IF(MOD(A992-$X$6,periods_per_year)=0,$X$5,0)+F992&lt;J991+E992,IF(MOD(A992-$X$6,periods_per_year)=0,$X$5,0),J991+E992-IF(AND(A992&gt;=$X$2,MOD(A992-$X$2,int)=0),$X$3,0)-F992))))</f>
        <v/>
      </c>
      <c r="H992" s="14"/>
      <c r="I992" s="13" t="str">
        <f t="shared" si="116"/>
        <v/>
      </c>
      <c r="J992" s="13" t="str">
        <f t="shared" si="117"/>
        <v/>
      </c>
      <c r="M992" s="17" t="str">
        <f>IF(S991="","",IF(OR(M991&gt;=nper,ROUND(S991,2)&lt;=0),"",M991+1))</f>
        <v/>
      </c>
      <c r="N992" s="18" t="str">
        <f>IF(M992="","",IF(OR(periods_per_year=26,periods_per_year=52),IF(periods_per_year=26,IF(M992=1,fpdate,N991+14),IF(periods_per_year=52,IF(M992=1,fpdate,N991+7),"n/a")),IF(periods_per_year=24,DATE(YEAR(fpdate),MONTH(fpdate)+(M992-1)/2+IF(AND(DAY(fpdate)&gt;=15,MOD(M992,2)=0),1,0),IF(MOD(M992,2)=0,IF(DAY(fpdate)&gt;=15,DAY(fpdate)-14,DAY(fpdate)+14),DAY(fpdate))),IF(DAY(DATE(YEAR(fpdate),MONTH(fpdate)+M992-1,DAY(fpdate)))&lt;&gt;DAY(fpdate),DATE(YEAR(fpdate),MONTH(fpdate)+M992,0),DATE(YEAR(fpdate),MONTH(fpdate)+M992-1,DAY(fpdate))))))</f>
        <v/>
      </c>
      <c r="O992" s="19" t="str">
        <f>IF(M992="","",IF(variable,IF(M992&lt;MortgageCalculator!$I$18*periods_per_year,start_rate,IF(MortgageCalculator!$I$22&gt;=0,MIN(MortgageCalculator!$I$19,start_rate+MortgageCalculator!$I$22*ROUNDUP((M992-MortgageCalculator!$I$18*periods_per_year)/MortgageCalculator!$I$21,0)),MAX(MortgageCalculator!$I$20,start_rate+MortgageCalculator!$I$22*ROUNDUP((M992-MortgageCalculator!$I$18*periods_per_year)/MortgageCalculator!$I$21,0)))),start_rate))</f>
        <v/>
      </c>
      <c r="P992" s="20" t="str">
        <f>IF(M992="","",ROUND((((1+O992/CP)^(CP/periods_per_year))-1)*S991,2))</f>
        <v/>
      </c>
      <c r="Q992" s="20" t="str">
        <f>IF(M992="","",IF(M992=nper,S991+P992,MIN(S991+P992,IF(O992=O991,Q991,ROUND(-PMT(((1+O992/CP)^(CP/periods_per_year))-1,nper-M992+1,S991),2)))))</f>
        <v/>
      </c>
      <c r="R992" s="20" t="str">
        <f t="shared" si="118"/>
        <v/>
      </c>
      <c r="S992" s="20" t="str">
        <f t="shared" si="119"/>
        <v/>
      </c>
    </row>
    <row r="993" spans="1:19" x14ac:dyDescent="0.2">
      <c r="A993" s="10" t="str">
        <f t="shared" si="112"/>
        <v/>
      </c>
      <c r="B993" s="11" t="str">
        <f t="shared" si="113"/>
        <v/>
      </c>
      <c r="C993" s="15" t="str">
        <f t="shared" si="114"/>
        <v/>
      </c>
      <c r="D993" s="12" t="str">
        <f>IF(A993="","",IF(variable,IF(OR(A993=1,A993&lt;$I$18*periods_per_year),start_rate,MIN($I$19,IF(MOD(A993-1,$I$21)=0,MAX($I$20,D992+$I$22),D992))),start_rate))</f>
        <v/>
      </c>
      <c r="E993" s="13" t="str">
        <f t="shared" si="115"/>
        <v/>
      </c>
      <c r="F993" s="13" t="str">
        <f>IF(A993="","",IF(A993=nper,J992+E993,MIN(J992+E993,IF(D993=D992,F992,IF($E$8="Acc Bi-Weekly",ROUND((-PMT(((1+D993/CP)^(CP/12))-1,(nper-A993+1)*12/26,J992))/2,2),IF($E$8="Acc Weekly",ROUND((-PMT(((1+D993/CP)^(CP/12))-1,(nper-A993+1)*12/52,J992))/4,2),ROUND(-PMT(((1+D993/CP)^(CP/periods_per_year))-1,nper-A993+1,J992),2)))))))</f>
        <v/>
      </c>
      <c r="G993" s="13" t="str">
        <f>IF(OR(A993="",A993&lt;$X$2),"",IF(J992&lt;=F993,0,IF(IF(AND(A993&gt;=$X$2,MOD(A993-$X$2,int)=0),$X$3,0)+F993&gt;=J992+E993,J992+E993-F993,IF(AND(A993&gt;=$X$2,MOD(A993-$X$2,int)=0),$X$3,0)+IF(IF(AND(A993&gt;=$X$2,MOD(A993-$X$2,int)=0),$X$3,0)+IF(MOD(A993-$X$6,periods_per_year)=0,$X$5,0)+F993&lt;J992+E993,IF(MOD(A993-$X$6,periods_per_year)=0,$X$5,0),J992+E993-IF(AND(A993&gt;=$X$2,MOD(A993-$X$2,int)=0),$X$3,0)-F993))))</f>
        <v/>
      </c>
      <c r="H993" s="14"/>
      <c r="I993" s="13" t="str">
        <f t="shared" si="116"/>
        <v/>
      </c>
      <c r="J993" s="13" t="str">
        <f t="shared" si="117"/>
        <v/>
      </c>
      <c r="M993" s="17" t="str">
        <f>IF(S992="","",IF(OR(M992&gt;=nper,ROUND(S992,2)&lt;=0),"",M992+1))</f>
        <v/>
      </c>
      <c r="N993" s="18" t="str">
        <f>IF(M993="","",IF(OR(periods_per_year=26,periods_per_year=52),IF(periods_per_year=26,IF(M993=1,fpdate,N992+14),IF(periods_per_year=52,IF(M993=1,fpdate,N992+7),"n/a")),IF(periods_per_year=24,DATE(YEAR(fpdate),MONTH(fpdate)+(M993-1)/2+IF(AND(DAY(fpdate)&gt;=15,MOD(M993,2)=0),1,0),IF(MOD(M993,2)=0,IF(DAY(fpdate)&gt;=15,DAY(fpdate)-14,DAY(fpdate)+14),DAY(fpdate))),IF(DAY(DATE(YEAR(fpdate),MONTH(fpdate)+M993-1,DAY(fpdate)))&lt;&gt;DAY(fpdate),DATE(YEAR(fpdate),MONTH(fpdate)+M993,0),DATE(YEAR(fpdate),MONTH(fpdate)+M993-1,DAY(fpdate))))))</f>
        <v/>
      </c>
      <c r="O993" s="19" t="str">
        <f>IF(M993="","",IF(variable,IF(M993&lt;MortgageCalculator!$I$18*periods_per_year,start_rate,IF(MortgageCalculator!$I$22&gt;=0,MIN(MortgageCalculator!$I$19,start_rate+MortgageCalculator!$I$22*ROUNDUP((M993-MortgageCalculator!$I$18*periods_per_year)/MortgageCalculator!$I$21,0)),MAX(MortgageCalculator!$I$20,start_rate+MortgageCalculator!$I$22*ROUNDUP((M993-MortgageCalculator!$I$18*periods_per_year)/MortgageCalculator!$I$21,0)))),start_rate))</f>
        <v/>
      </c>
      <c r="P993" s="20" t="str">
        <f>IF(M993="","",ROUND((((1+O993/CP)^(CP/periods_per_year))-1)*S992,2))</f>
        <v/>
      </c>
      <c r="Q993" s="20" t="str">
        <f>IF(M993="","",IF(M993=nper,S992+P993,MIN(S992+P993,IF(O993=O992,Q992,ROUND(-PMT(((1+O993/CP)^(CP/periods_per_year))-1,nper-M993+1,S992),2)))))</f>
        <v/>
      </c>
      <c r="R993" s="20" t="str">
        <f t="shared" si="118"/>
        <v/>
      </c>
      <c r="S993" s="20" t="str">
        <f t="shared" si="119"/>
        <v/>
      </c>
    </row>
    <row r="994" spans="1:19" x14ac:dyDescent="0.2">
      <c r="A994" s="10" t="str">
        <f t="shared" si="112"/>
        <v/>
      </c>
      <c r="B994" s="11" t="str">
        <f t="shared" si="113"/>
        <v/>
      </c>
      <c r="C994" s="15" t="str">
        <f t="shared" si="114"/>
        <v/>
      </c>
      <c r="D994" s="12" t="str">
        <f>IF(A994="","",IF(variable,IF(OR(A994=1,A994&lt;$I$18*periods_per_year),start_rate,MIN($I$19,IF(MOD(A994-1,$I$21)=0,MAX($I$20,D993+$I$22),D993))),start_rate))</f>
        <v/>
      </c>
      <c r="E994" s="13" t="str">
        <f t="shared" si="115"/>
        <v/>
      </c>
      <c r="F994" s="13" t="str">
        <f>IF(A994="","",IF(A994=nper,J993+E994,MIN(J993+E994,IF(D994=D993,F993,IF($E$8="Acc Bi-Weekly",ROUND((-PMT(((1+D994/CP)^(CP/12))-1,(nper-A994+1)*12/26,J993))/2,2),IF($E$8="Acc Weekly",ROUND((-PMT(((1+D994/CP)^(CP/12))-1,(nper-A994+1)*12/52,J993))/4,2),ROUND(-PMT(((1+D994/CP)^(CP/periods_per_year))-1,nper-A994+1,J993),2)))))))</f>
        <v/>
      </c>
      <c r="G994" s="13" t="str">
        <f>IF(OR(A994="",A994&lt;$X$2),"",IF(J993&lt;=F994,0,IF(IF(AND(A994&gt;=$X$2,MOD(A994-$X$2,int)=0),$X$3,0)+F994&gt;=J993+E994,J993+E994-F994,IF(AND(A994&gt;=$X$2,MOD(A994-$X$2,int)=0),$X$3,0)+IF(IF(AND(A994&gt;=$X$2,MOD(A994-$X$2,int)=0),$X$3,0)+IF(MOD(A994-$X$6,periods_per_year)=0,$X$5,0)+F994&lt;J993+E994,IF(MOD(A994-$X$6,periods_per_year)=0,$X$5,0),J993+E994-IF(AND(A994&gt;=$X$2,MOD(A994-$X$2,int)=0),$X$3,0)-F994))))</f>
        <v/>
      </c>
      <c r="H994" s="14"/>
      <c r="I994" s="13" t="str">
        <f t="shared" si="116"/>
        <v/>
      </c>
      <c r="J994" s="13" t="str">
        <f t="shared" si="117"/>
        <v/>
      </c>
      <c r="M994" s="17" t="str">
        <f>IF(S993="","",IF(OR(M993&gt;=nper,ROUND(S993,2)&lt;=0),"",M993+1))</f>
        <v/>
      </c>
      <c r="N994" s="18" t="str">
        <f>IF(M994="","",IF(OR(periods_per_year=26,periods_per_year=52),IF(periods_per_year=26,IF(M994=1,fpdate,N993+14),IF(periods_per_year=52,IF(M994=1,fpdate,N993+7),"n/a")),IF(periods_per_year=24,DATE(YEAR(fpdate),MONTH(fpdate)+(M994-1)/2+IF(AND(DAY(fpdate)&gt;=15,MOD(M994,2)=0),1,0),IF(MOD(M994,2)=0,IF(DAY(fpdate)&gt;=15,DAY(fpdate)-14,DAY(fpdate)+14),DAY(fpdate))),IF(DAY(DATE(YEAR(fpdate),MONTH(fpdate)+M994-1,DAY(fpdate)))&lt;&gt;DAY(fpdate),DATE(YEAR(fpdate),MONTH(fpdate)+M994,0),DATE(YEAR(fpdate),MONTH(fpdate)+M994-1,DAY(fpdate))))))</f>
        <v/>
      </c>
      <c r="O994" s="19" t="str">
        <f>IF(M994="","",IF(variable,IF(M994&lt;MortgageCalculator!$I$18*periods_per_year,start_rate,IF(MortgageCalculator!$I$22&gt;=0,MIN(MortgageCalculator!$I$19,start_rate+MortgageCalculator!$I$22*ROUNDUP((M994-MortgageCalculator!$I$18*periods_per_year)/MortgageCalculator!$I$21,0)),MAX(MortgageCalculator!$I$20,start_rate+MortgageCalculator!$I$22*ROUNDUP((M994-MortgageCalculator!$I$18*periods_per_year)/MortgageCalculator!$I$21,0)))),start_rate))</f>
        <v/>
      </c>
      <c r="P994" s="20" t="str">
        <f>IF(M994="","",ROUND((((1+O994/CP)^(CP/periods_per_year))-1)*S993,2))</f>
        <v/>
      </c>
      <c r="Q994" s="20" t="str">
        <f>IF(M994="","",IF(M994=nper,S993+P994,MIN(S993+P994,IF(O994=O993,Q993,ROUND(-PMT(((1+O994/CP)^(CP/periods_per_year))-1,nper-M994+1,S993),2)))))</f>
        <v/>
      </c>
      <c r="R994" s="20" t="str">
        <f t="shared" si="118"/>
        <v/>
      </c>
      <c r="S994" s="20" t="str">
        <f t="shared" si="119"/>
        <v/>
      </c>
    </row>
    <row r="995" spans="1:19" x14ac:dyDescent="0.2">
      <c r="A995" s="10" t="str">
        <f t="shared" si="112"/>
        <v/>
      </c>
      <c r="B995" s="11" t="str">
        <f t="shared" si="113"/>
        <v/>
      </c>
      <c r="C995" s="15" t="str">
        <f t="shared" si="114"/>
        <v/>
      </c>
      <c r="D995" s="12" t="str">
        <f>IF(A995="","",IF(variable,IF(OR(A995=1,A995&lt;$I$18*periods_per_year),start_rate,MIN($I$19,IF(MOD(A995-1,$I$21)=0,MAX($I$20,D994+$I$22),D994))),start_rate))</f>
        <v/>
      </c>
      <c r="E995" s="13" t="str">
        <f t="shared" si="115"/>
        <v/>
      </c>
      <c r="F995" s="13" t="str">
        <f>IF(A995="","",IF(A995=nper,J994+E995,MIN(J994+E995,IF(D995=D994,F994,IF($E$8="Acc Bi-Weekly",ROUND((-PMT(((1+D995/CP)^(CP/12))-1,(nper-A995+1)*12/26,J994))/2,2),IF($E$8="Acc Weekly",ROUND((-PMT(((1+D995/CP)^(CP/12))-1,(nper-A995+1)*12/52,J994))/4,2),ROUND(-PMT(((1+D995/CP)^(CP/periods_per_year))-1,nper-A995+1,J994),2)))))))</f>
        <v/>
      </c>
      <c r="G995" s="13" t="str">
        <f>IF(OR(A995="",A995&lt;$X$2),"",IF(J994&lt;=F995,0,IF(IF(AND(A995&gt;=$X$2,MOD(A995-$X$2,int)=0),$X$3,0)+F995&gt;=J994+E995,J994+E995-F995,IF(AND(A995&gt;=$X$2,MOD(A995-$X$2,int)=0),$X$3,0)+IF(IF(AND(A995&gt;=$X$2,MOD(A995-$X$2,int)=0),$X$3,0)+IF(MOD(A995-$X$6,periods_per_year)=0,$X$5,0)+F995&lt;J994+E995,IF(MOD(A995-$X$6,periods_per_year)=0,$X$5,0),J994+E995-IF(AND(A995&gt;=$X$2,MOD(A995-$X$2,int)=0),$X$3,0)-F995))))</f>
        <v/>
      </c>
      <c r="H995" s="14"/>
      <c r="I995" s="13" t="str">
        <f t="shared" si="116"/>
        <v/>
      </c>
      <c r="J995" s="13" t="str">
        <f t="shared" si="117"/>
        <v/>
      </c>
      <c r="M995" s="17" t="str">
        <f>IF(S994="","",IF(OR(M994&gt;=nper,ROUND(S994,2)&lt;=0),"",M994+1))</f>
        <v/>
      </c>
      <c r="N995" s="18" t="str">
        <f>IF(M995="","",IF(OR(periods_per_year=26,periods_per_year=52),IF(periods_per_year=26,IF(M995=1,fpdate,N994+14),IF(periods_per_year=52,IF(M995=1,fpdate,N994+7),"n/a")),IF(periods_per_year=24,DATE(YEAR(fpdate),MONTH(fpdate)+(M995-1)/2+IF(AND(DAY(fpdate)&gt;=15,MOD(M995,2)=0),1,0),IF(MOD(M995,2)=0,IF(DAY(fpdate)&gt;=15,DAY(fpdate)-14,DAY(fpdate)+14),DAY(fpdate))),IF(DAY(DATE(YEAR(fpdate),MONTH(fpdate)+M995-1,DAY(fpdate)))&lt;&gt;DAY(fpdate),DATE(YEAR(fpdate),MONTH(fpdate)+M995,0),DATE(YEAR(fpdate),MONTH(fpdate)+M995-1,DAY(fpdate))))))</f>
        <v/>
      </c>
      <c r="O995" s="19" t="str">
        <f>IF(M995="","",IF(variable,IF(M995&lt;MortgageCalculator!$I$18*periods_per_year,start_rate,IF(MortgageCalculator!$I$22&gt;=0,MIN(MortgageCalculator!$I$19,start_rate+MortgageCalculator!$I$22*ROUNDUP((M995-MortgageCalculator!$I$18*periods_per_year)/MortgageCalculator!$I$21,0)),MAX(MortgageCalculator!$I$20,start_rate+MortgageCalculator!$I$22*ROUNDUP((M995-MortgageCalculator!$I$18*periods_per_year)/MortgageCalculator!$I$21,0)))),start_rate))</f>
        <v/>
      </c>
      <c r="P995" s="20" t="str">
        <f>IF(M995="","",ROUND((((1+O995/CP)^(CP/periods_per_year))-1)*S994,2))</f>
        <v/>
      </c>
      <c r="Q995" s="20" t="str">
        <f>IF(M995="","",IF(M995=nper,S994+P995,MIN(S994+P995,IF(O995=O994,Q994,ROUND(-PMT(((1+O995/CP)^(CP/periods_per_year))-1,nper-M995+1,S994),2)))))</f>
        <v/>
      </c>
      <c r="R995" s="20" t="str">
        <f t="shared" si="118"/>
        <v/>
      </c>
      <c r="S995" s="20" t="str">
        <f t="shared" si="119"/>
        <v/>
      </c>
    </row>
    <row r="996" spans="1:19" x14ac:dyDescent="0.2">
      <c r="A996" s="10" t="str">
        <f t="shared" si="112"/>
        <v/>
      </c>
      <c r="B996" s="11" t="str">
        <f t="shared" si="113"/>
        <v/>
      </c>
      <c r="C996" s="15" t="str">
        <f t="shared" si="114"/>
        <v/>
      </c>
      <c r="D996" s="12" t="str">
        <f>IF(A996="","",IF(variable,IF(OR(A996=1,A996&lt;$I$18*periods_per_year),start_rate,MIN($I$19,IF(MOD(A996-1,$I$21)=0,MAX($I$20,D995+$I$22),D995))),start_rate))</f>
        <v/>
      </c>
      <c r="E996" s="13" t="str">
        <f t="shared" si="115"/>
        <v/>
      </c>
      <c r="F996" s="13" t="str">
        <f>IF(A996="","",IF(A996=nper,J995+E996,MIN(J995+E996,IF(D996=D995,F995,IF($E$8="Acc Bi-Weekly",ROUND((-PMT(((1+D996/CP)^(CP/12))-1,(nper-A996+1)*12/26,J995))/2,2),IF($E$8="Acc Weekly",ROUND((-PMT(((1+D996/CP)^(CP/12))-1,(nper-A996+1)*12/52,J995))/4,2),ROUND(-PMT(((1+D996/CP)^(CP/periods_per_year))-1,nper-A996+1,J995),2)))))))</f>
        <v/>
      </c>
      <c r="G996" s="13" t="str">
        <f>IF(OR(A996="",A996&lt;$X$2),"",IF(J995&lt;=F996,0,IF(IF(AND(A996&gt;=$X$2,MOD(A996-$X$2,int)=0),$X$3,0)+F996&gt;=J995+E996,J995+E996-F996,IF(AND(A996&gt;=$X$2,MOD(A996-$X$2,int)=0),$X$3,0)+IF(IF(AND(A996&gt;=$X$2,MOD(A996-$X$2,int)=0),$X$3,0)+IF(MOD(A996-$X$6,periods_per_year)=0,$X$5,0)+F996&lt;J995+E996,IF(MOD(A996-$X$6,periods_per_year)=0,$X$5,0),J995+E996-IF(AND(A996&gt;=$X$2,MOD(A996-$X$2,int)=0),$X$3,0)-F996))))</f>
        <v/>
      </c>
      <c r="H996" s="14"/>
      <c r="I996" s="13" t="str">
        <f t="shared" si="116"/>
        <v/>
      </c>
      <c r="J996" s="13" t="str">
        <f t="shared" si="117"/>
        <v/>
      </c>
      <c r="M996" s="17" t="str">
        <f>IF(S995="","",IF(OR(M995&gt;=nper,ROUND(S995,2)&lt;=0),"",M995+1))</f>
        <v/>
      </c>
      <c r="N996" s="18" t="str">
        <f>IF(M996="","",IF(OR(periods_per_year=26,periods_per_year=52),IF(periods_per_year=26,IF(M996=1,fpdate,N995+14),IF(periods_per_year=52,IF(M996=1,fpdate,N995+7),"n/a")),IF(periods_per_year=24,DATE(YEAR(fpdate),MONTH(fpdate)+(M996-1)/2+IF(AND(DAY(fpdate)&gt;=15,MOD(M996,2)=0),1,0),IF(MOD(M996,2)=0,IF(DAY(fpdate)&gt;=15,DAY(fpdate)-14,DAY(fpdate)+14),DAY(fpdate))),IF(DAY(DATE(YEAR(fpdate),MONTH(fpdate)+M996-1,DAY(fpdate)))&lt;&gt;DAY(fpdate),DATE(YEAR(fpdate),MONTH(fpdate)+M996,0),DATE(YEAR(fpdate),MONTH(fpdate)+M996-1,DAY(fpdate))))))</f>
        <v/>
      </c>
      <c r="O996" s="19" t="str">
        <f>IF(M996="","",IF(variable,IF(M996&lt;MortgageCalculator!$I$18*periods_per_year,start_rate,IF(MortgageCalculator!$I$22&gt;=0,MIN(MortgageCalculator!$I$19,start_rate+MortgageCalculator!$I$22*ROUNDUP((M996-MortgageCalculator!$I$18*periods_per_year)/MortgageCalculator!$I$21,0)),MAX(MortgageCalculator!$I$20,start_rate+MortgageCalculator!$I$22*ROUNDUP((M996-MortgageCalculator!$I$18*periods_per_year)/MortgageCalculator!$I$21,0)))),start_rate))</f>
        <v/>
      </c>
      <c r="P996" s="20" t="str">
        <f>IF(M996="","",ROUND((((1+O996/CP)^(CP/periods_per_year))-1)*S995,2))</f>
        <v/>
      </c>
      <c r="Q996" s="20" t="str">
        <f>IF(M996="","",IF(M996=nper,S995+P996,MIN(S995+P996,IF(O996=O995,Q995,ROUND(-PMT(((1+O996/CP)^(CP/periods_per_year))-1,nper-M996+1,S995),2)))))</f>
        <v/>
      </c>
      <c r="R996" s="20" t="str">
        <f t="shared" si="118"/>
        <v/>
      </c>
      <c r="S996" s="20" t="str">
        <f t="shared" si="119"/>
        <v/>
      </c>
    </row>
    <row r="997" spans="1:19" x14ac:dyDescent="0.2">
      <c r="A997" s="10" t="str">
        <f t="shared" si="112"/>
        <v/>
      </c>
      <c r="B997" s="11" t="str">
        <f t="shared" si="113"/>
        <v/>
      </c>
      <c r="C997" s="15" t="str">
        <f t="shared" si="114"/>
        <v/>
      </c>
      <c r="D997" s="12" t="str">
        <f>IF(A997="","",IF(variable,IF(OR(A997=1,A997&lt;$I$18*periods_per_year),start_rate,MIN($I$19,IF(MOD(A997-1,$I$21)=0,MAX($I$20,D996+$I$22),D996))),start_rate))</f>
        <v/>
      </c>
      <c r="E997" s="13" t="str">
        <f t="shared" si="115"/>
        <v/>
      </c>
      <c r="F997" s="13" t="str">
        <f>IF(A997="","",IF(A997=nper,J996+E997,MIN(J996+E997,IF(D997=D996,F996,IF($E$8="Acc Bi-Weekly",ROUND((-PMT(((1+D997/CP)^(CP/12))-1,(nper-A997+1)*12/26,J996))/2,2),IF($E$8="Acc Weekly",ROUND((-PMT(((1+D997/CP)^(CP/12))-1,(nper-A997+1)*12/52,J996))/4,2),ROUND(-PMT(((1+D997/CP)^(CP/periods_per_year))-1,nper-A997+1,J996),2)))))))</f>
        <v/>
      </c>
      <c r="G997" s="13" t="str">
        <f>IF(OR(A997="",A997&lt;$X$2),"",IF(J996&lt;=F997,0,IF(IF(AND(A997&gt;=$X$2,MOD(A997-$X$2,int)=0),$X$3,0)+F997&gt;=J996+E997,J996+E997-F997,IF(AND(A997&gt;=$X$2,MOD(A997-$X$2,int)=0),$X$3,0)+IF(IF(AND(A997&gt;=$X$2,MOD(A997-$X$2,int)=0),$X$3,0)+IF(MOD(A997-$X$6,periods_per_year)=0,$X$5,0)+F997&lt;J996+E997,IF(MOD(A997-$X$6,periods_per_year)=0,$X$5,0),J996+E997-IF(AND(A997&gt;=$X$2,MOD(A997-$X$2,int)=0),$X$3,0)-F997))))</f>
        <v/>
      </c>
      <c r="H997" s="14"/>
      <c r="I997" s="13" t="str">
        <f t="shared" si="116"/>
        <v/>
      </c>
      <c r="J997" s="13" t="str">
        <f t="shared" si="117"/>
        <v/>
      </c>
      <c r="M997" s="17" t="str">
        <f>IF(S996="","",IF(OR(M996&gt;=nper,ROUND(S996,2)&lt;=0),"",M996+1))</f>
        <v/>
      </c>
      <c r="N997" s="18" t="str">
        <f>IF(M997="","",IF(OR(periods_per_year=26,periods_per_year=52),IF(periods_per_year=26,IF(M997=1,fpdate,N996+14),IF(periods_per_year=52,IF(M997=1,fpdate,N996+7),"n/a")),IF(periods_per_year=24,DATE(YEAR(fpdate),MONTH(fpdate)+(M997-1)/2+IF(AND(DAY(fpdate)&gt;=15,MOD(M997,2)=0),1,0),IF(MOD(M997,2)=0,IF(DAY(fpdate)&gt;=15,DAY(fpdate)-14,DAY(fpdate)+14),DAY(fpdate))),IF(DAY(DATE(YEAR(fpdate),MONTH(fpdate)+M997-1,DAY(fpdate)))&lt;&gt;DAY(fpdate),DATE(YEAR(fpdate),MONTH(fpdate)+M997,0),DATE(YEAR(fpdate),MONTH(fpdate)+M997-1,DAY(fpdate))))))</f>
        <v/>
      </c>
      <c r="O997" s="19" t="str">
        <f>IF(M997="","",IF(variable,IF(M997&lt;MortgageCalculator!$I$18*periods_per_year,start_rate,IF(MortgageCalculator!$I$22&gt;=0,MIN(MortgageCalculator!$I$19,start_rate+MortgageCalculator!$I$22*ROUNDUP((M997-MortgageCalculator!$I$18*periods_per_year)/MortgageCalculator!$I$21,0)),MAX(MortgageCalculator!$I$20,start_rate+MortgageCalculator!$I$22*ROUNDUP((M997-MortgageCalculator!$I$18*periods_per_year)/MortgageCalculator!$I$21,0)))),start_rate))</f>
        <v/>
      </c>
      <c r="P997" s="20" t="str">
        <f>IF(M997="","",ROUND((((1+O997/CP)^(CP/periods_per_year))-1)*S996,2))</f>
        <v/>
      </c>
      <c r="Q997" s="20" t="str">
        <f>IF(M997="","",IF(M997=nper,S996+P997,MIN(S996+P997,IF(O997=O996,Q996,ROUND(-PMT(((1+O997/CP)^(CP/periods_per_year))-1,nper-M997+1,S996),2)))))</f>
        <v/>
      </c>
      <c r="R997" s="20" t="str">
        <f t="shared" si="118"/>
        <v/>
      </c>
      <c r="S997" s="20" t="str">
        <f t="shared" si="119"/>
        <v/>
      </c>
    </row>
    <row r="998" spans="1:19" x14ac:dyDescent="0.2">
      <c r="A998" s="10" t="str">
        <f t="shared" si="112"/>
        <v/>
      </c>
      <c r="B998" s="11" t="str">
        <f t="shared" si="113"/>
        <v/>
      </c>
      <c r="C998" s="15" t="str">
        <f t="shared" si="114"/>
        <v/>
      </c>
      <c r="D998" s="12" t="str">
        <f>IF(A998="","",IF(variable,IF(OR(A998=1,A998&lt;$I$18*periods_per_year),start_rate,MIN($I$19,IF(MOD(A998-1,$I$21)=0,MAX($I$20,D997+$I$22),D997))),start_rate))</f>
        <v/>
      </c>
      <c r="E998" s="13" t="str">
        <f t="shared" si="115"/>
        <v/>
      </c>
      <c r="F998" s="13" t="str">
        <f>IF(A998="","",IF(A998=nper,J997+E998,MIN(J997+E998,IF(D998=D997,F997,IF($E$8="Acc Bi-Weekly",ROUND((-PMT(((1+D998/CP)^(CP/12))-1,(nper-A998+1)*12/26,J997))/2,2),IF($E$8="Acc Weekly",ROUND((-PMT(((1+D998/CP)^(CP/12))-1,(nper-A998+1)*12/52,J997))/4,2),ROUND(-PMT(((1+D998/CP)^(CP/periods_per_year))-1,nper-A998+1,J997),2)))))))</f>
        <v/>
      </c>
      <c r="G998" s="13" t="str">
        <f>IF(OR(A998="",A998&lt;$X$2),"",IF(J997&lt;=F998,0,IF(IF(AND(A998&gt;=$X$2,MOD(A998-$X$2,int)=0),$X$3,0)+F998&gt;=J997+E998,J997+E998-F998,IF(AND(A998&gt;=$X$2,MOD(A998-$X$2,int)=0),$X$3,0)+IF(IF(AND(A998&gt;=$X$2,MOD(A998-$X$2,int)=0),$X$3,0)+IF(MOD(A998-$X$6,periods_per_year)=0,$X$5,0)+F998&lt;J997+E998,IF(MOD(A998-$X$6,periods_per_year)=0,$X$5,0),J997+E998-IF(AND(A998&gt;=$X$2,MOD(A998-$X$2,int)=0),$X$3,0)-F998))))</f>
        <v/>
      </c>
      <c r="H998" s="14"/>
      <c r="I998" s="13" t="str">
        <f t="shared" si="116"/>
        <v/>
      </c>
      <c r="J998" s="13" t="str">
        <f t="shared" si="117"/>
        <v/>
      </c>
      <c r="M998" s="17" t="str">
        <f>IF(S997="","",IF(OR(M997&gt;=nper,ROUND(S997,2)&lt;=0),"",M997+1))</f>
        <v/>
      </c>
      <c r="N998" s="18" t="str">
        <f>IF(M998="","",IF(OR(periods_per_year=26,periods_per_year=52),IF(periods_per_year=26,IF(M998=1,fpdate,N997+14),IF(periods_per_year=52,IF(M998=1,fpdate,N997+7),"n/a")),IF(periods_per_year=24,DATE(YEAR(fpdate),MONTH(fpdate)+(M998-1)/2+IF(AND(DAY(fpdate)&gt;=15,MOD(M998,2)=0),1,0),IF(MOD(M998,2)=0,IF(DAY(fpdate)&gt;=15,DAY(fpdate)-14,DAY(fpdate)+14),DAY(fpdate))),IF(DAY(DATE(YEAR(fpdate),MONTH(fpdate)+M998-1,DAY(fpdate)))&lt;&gt;DAY(fpdate),DATE(YEAR(fpdate),MONTH(fpdate)+M998,0),DATE(YEAR(fpdate),MONTH(fpdate)+M998-1,DAY(fpdate))))))</f>
        <v/>
      </c>
      <c r="O998" s="19" t="str">
        <f>IF(M998="","",IF(variable,IF(M998&lt;MortgageCalculator!$I$18*periods_per_year,start_rate,IF(MortgageCalculator!$I$22&gt;=0,MIN(MortgageCalculator!$I$19,start_rate+MortgageCalculator!$I$22*ROUNDUP((M998-MortgageCalculator!$I$18*periods_per_year)/MortgageCalculator!$I$21,0)),MAX(MortgageCalculator!$I$20,start_rate+MortgageCalculator!$I$22*ROUNDUP((M998-MortgageCalculator!$I$18*periods_per_year)/MortgageCalculator!$I$21,0)))),start_rate))</f>
        <v/>
      </c>
      <c r="P998" s="20" t="str">
        <f>IF(M998="","",ROUND((((1+O998/CP)^(CP/periods_per_year))-1)*S997,2))</f>
        <v/>
      </c>
      <c r="Q998" s="20" t="str">
        <f>IF(M998="","",IF(M998=nper,S997+P998,MIN(S997+P998,IF(O998=O997,Q997,ROUND(-PMT(((1+O998/CP)^(CP/periods_per_year))-1,nper-M998+1,S997),2)))))</f>
        <v/>
      </c>
      <c r="R998" s="20" t="str">
        <f t="shared" si="118"/>
        <v/>
      </c>
      <c r="S998" s="20" t="str">
        <f t="shared" si="119"/>
        <v/>
      </c>
    </row>
    <row r="999" spans="1:19" x14ac:dyDescent="0.2">
      <c r="A999" s="10" t="str">
        <f t="shared" si="112"/>
        <v/>
      </c>
      <c r="B999" s="11" t="str">
        <f t="shared" si="113"/>
        <v/>
      </c>
      <c r="C999" s="15" t="str">
        <f t="shared" si="114"/>
        <v/>
      </c>
      <c r="D999" s="12" t="str">
        <f>IF(A999="","",IF(variable,IF(OR(A999=1,A999&lt;$I$18*periods_per_year),start_rate,MIN($I$19,IF(MOD(A999-1,$I$21)=0,MAX($I$20,D998+$I$22),D998))),start_rate))</f>
        <v/>
      </c>
      <c r="E999" s="13" t="str">
        <f t="shared" si="115"/>
        <v/>
      </c>
      <c r="F999" s="13" t="str">
        <f>IF(A999="","",IF(A999=nper,J998+E999,MIN(J998+E999,IF(D999=D998,F998,IF($E$8="Acc Bi-Weekly",ROUND((-PMT(((1+D999/CP)^(CP/12))-1,(nper-A999+1)*12/26,J998))/2,2),IF($E$8="Acc Weekly",ROUND((-PMT(((1+D999/CP)^(CP/12))-1,(nper-A999+1)*12/52,J998))/4,2),ROUND(-PMT(((1+D999/CP)^(CP/periods_per_year))-1,nper-A999+1,J998),2)))))))</f>
        <v/>
      </c>
      <c r="G999" s="13" t="str">
        <f>IF(OR(A999="",A999&lt;$X$2),"",IF(J998&lt;=F999,0,IF(IF(AND(A999&gt;=$X$2,MOD(A999-$X$2,int)=0),$X$3,0)+F999&gt;=J998+E999,J998+E999-F999,IF(AND(A999&gt;=$X$2,MOD(A999-$X$2,int)=0),$X$3,0)+IF(IF(AND(A999&gt;=$X$2,MOD(A999-$X$2,int)=0),$X$3,0)+IF(MOD(A999-$X$6,periods_per_year)=0,$X$5,0)+F999&lt;J998+E999,IF(MOD(A999-$X$6,periods_per_year)=0,$X$5,0),J998+E999-IF(AND(A999&gt;=$X$2,MOD(A999-$X$2,int)=0),$X$3,0)-F999))))</f>
        <v/>
      </c>
      <c r="H999" s="14"/>
      <c r="I999" s="13" t="str">
        <f t="shared" si="116"/>
        <v/>
      </c>
      <c r="J999" s="13" t="str">
        <f t="shared" si="117"/>
        <v/>
      </c>
      <c r="M999" s="17" t="str">
        <f>IF(S998="","",IF(OR(M998&gt;=nper,ROUND(S998,2)&lt;=0),"",M998+1))</f>
        <v/>
      </c>
      <c r="N999" s="18" t="str">
        <f>IF(M999="","",IF(OR(periods_per_year=26,periods_per_year=52),IF(periods_per_year=26,IF(M999=1,fpdate,N998+14),IF(periods_per_year=52,IF(M999=1,fpdate,N998+7),"n/a")),IF(periods_per_year=24,DATE(YEAR(fpdate),MONTH(fpdate)+(M999-1)/2+IF(AND(DAY(fpdate)&gt;=15,MOD(M999,2)=0),1,0),IF(MOD(M999,2)=0,IF(DAY(fpdate)&gt;=15,DAY(fpdate)-14,DAY(fpdate)+14),DAY(fpdate))),IF(DAY(DATE(YEAR(fpdate),MONTH(fpdate)+M999-1,DAY(fpdate)))&lt;&gt;DAY(fpdate),DATE(YEAR(fpdate),MONTH(fpdate)+M999,0),DATE(YEAR(fpdate),MONTH(fpdate)+M999-1,DAY(fpdate))))))</f>
        <v/>
      </c>
      <c r="O999" s="19" t="str">
        <f>IF(M999="","",IF(variable,IF(M999&lt;MortgageCalculator!$I$18*periods_per_year,start_rate,IF(MortgageCalculator!$I$22&gt;=0,MIN(MortgageCalculator!$I$19,start_rate+MortgageCalculator!$I$22*ROUNDUP((M999-MortgageCalculator!$I$18*periods_per_year)/MortgageCalculator!$I$21,0)),MAX(MortgageCalculator!$I$20,start_rate+MortgageCalculator!$I$22*ROUNDUP((M999-MortgageCalculator!$I$18*periods_per_year)/MortgageCalculator!$I$21,0)))),start_rate))</f>
        <v/>
      </c>
      <c r="P999" s="20" t="str">
        <f>IF(M999="","",ROUND((((1+O999/CP)^(CP/periods_per_year))-1)*S998,2))</f>
        <v/>
      </c>
      <c r="Q999" s="20" t="str">
        <f>IF(M999="","",IF(M999=nper,S998+P999,MIN(S998+P999,IF(O999=O998,Q998,ROUND(-PMT(((1+O999/CP)^(CP/periods_per_year))-1,nper-M999+1,S998),2)))))</f>
        <v/>
      </c>
      <c r="R999" s="20" t="str">
        <f t="shared" si="118"/>
        <v/>
      </c>
      <c r="S999" s="20" t="str">
        <f t="shared" si="119"/>
        <v/>
      </c>
    </row>
    <row r="1000" spans="1:19" x14ac:dyDescent="0.2">
      <c r="A1000" s="10" t="str">
        <f t="shared" si="112"/>
        <v/>
      </c>
      <c r="B1000" s="11" t="str">
        <f t="shared" si="113"/>
        <v/>
      </c>
      <c r="C1000" s="15" t="str">
        <f t="shared" si="114"/>
        <v/>
      </c>
      <c r="D1000" s="12" t="str">
        <f>IF(A1000="","",IF(variable,IF(OR(A1000=1,A1000&lt;$I$18*periods_per_year),start_rate,MIN($I$19,IF(MOD(A1000-1,$I$21)=0,MAX($I$20,D999+$I$22),D999))),start_rate))</f>
        <v/>
      </c>
      <c r="E1000" s="13" t="str">
        <f t="shared" si="115"/>
        <v/>
      </c>
      <c r="F1000" s="13" t="str">
        <f>IF(A1000="","",IF(A1000=nper,J999+E1000,MIN(J999+E1000,IF(D1000=D999,F999,IF($E$8="Acc Bi-Weekly",ROUND((-PMT(((1+D1000/CP)^(CP/12))-1,(nper-A1000+1)*12/26,J999))/2,2),IF($E$8="Acc Weekly",ROUND((-PMT(((1+D1000/CP)^(CP/12))-1,(nper-A1000+1)*12/52,J999))/4,2),ROUND(-PMT(((1+D1000/CP)^(CP/periods_per_year))-1,nper-A1000+1,J999),2)))))))</f>
        <v/>
      </c>
      <c r="G1000" s="13" t="str">
        <f>IF(OR(A1000="",A1000&lt;$X$2),"",IF(J999&lt;=F1000,0,IF(IF(AND(A1000&gt;=$X$2,MOD(A1000-$X$2,int)=0),$X$3,0)+F1000&gt;=J999+E1000,J999+E1000-F1000,IF(AND(A1000&gt;=$X$2,MOD(A1000-$X$2,int)=0),$X$3,0)+IF(IF(AND(A1000&gt;=$X$2,MOD(A1000-$X$2,int)=0),$X$3,0)+IF(MOD(A1000-$X$6,periods_per_year)=0,$X$5,0)+F1000&lt;J999+E1000,IF(MOD(A1000-$X$6,periods_per_year)=0,$X$5,0),J999+E1000-IF(AND(A1000&gt;=$X$2,MOD(A1000-$X$2,int)=0),$X$3,0)-F1000))))</f>
        <v/>
      </c>
      <c r="H1000" s="14"/>
      <c r="I1000" s="13" t="str">
        <f t="shared" si="116"/>
        <v/>
      </c>
      <c r="J1000" s="13" t="str">
        <f t="shared" si="117"/>
        <v/>
      </c>
      <c r="M1000" s="17" t="str">
        <f>IF(S999="","",IF(OR(M999&gt;=nper,ROUND(S999,2)&lt;=0),"",M999+1))</f>
        <v/>
      </c>
      <c r="N1000" s="18" t="str">
        <f>IF(M1000="","",IF(OR(periods_per_year=26,periods_per_year=52),IF(periods_per_year=26,IF(M1000=1,fpdate,N999+14),IF(periods_per_year=52,IF(M1000=1,fpdate,N999+7),"n/a")),IF(periods_per_year=24,DATE(YEAR(fpdate),MONTH(fpdate)+(M1000-1)/2+IF(AND(DAY(fpdate)&gt;=15,MOD(M1000,2)=0),1,0),IF(MOD(M1000,2)=0,IF(DAY(fpdate)&gt;=15,DAY(fpdate)-14,DAY(fpdate)+14),DAY(fpdate))),IF(DAY(DATE(YEAR(fpdate),MONTH(fpdate)+M1000-1,DAY(fpdate)))&lt;&gt;DAY(fpdate),DATE(YEAR(fpdate),MONTH(fpdate)+M1000,0),DATE(YEAR(fpdate),MONTH(fpdate)+M1000-1,DAY(fpdate))))))</f>
        <v/>
      </c>
      <c r="O1000" s="19" t="str">
        <f>IF(M1000="","",IF(variable,IF(M1000&lt;MortgageCalculator!$I$18*periods_per_year,start_rate,IF(MortgageCalculator!$I$22&gt;=0,MIN(MortgageCalculator!$I$19,start_rate+MortgageCalculator!$I$22*ROUNDUP((M1000-MortgageCalculator!$I$18*periods_per_year)/MortgageCalculator!$I$21,0)),MAX(MortgageCalculator!$I$20,start_rate+MortgageCalculator!$I$22*ROUNDUP((M1000-MortgageCalculator!$I$18*periods_per_year)/MortgageCalculator!$I$21,0)))),start_rate))</f>
        <v/>
      </c>
      <c r="P1000" s="20" t="str">
        <f>IF(M1000="","",ROUND((((1+O1000/CP)^(CP/periods_per_year))-1)*S999,2))</f>
        <v/>
      </c>
      <c r="Q1000" s="20" t="str">
        <f>IF(M1000="","",IF(M1000=nper,S999+P1000,MIN(S999+P1000,IF(O1000=O999,Q999,ROUND(-PMT(((1+O1000/CP)^(CP/periods_per_year))-1,nper-M1000+1,S999),2)))))</f>
        <v/>
      </c>
      <c r="R1000" s="20" t="str">
        <f t="shared" si="118"/>
        <v/>
      </c>
      <c r="S1000" s="20" t="str">
        <f t="shared" si="119"/>
        <v/>
      </c>
    </row>
    <row r="1001" spans="1:19" x14ac:dyDescent="0.2">
      <c r="A1001" s="10" t="str">
        <f t="shared" si="112"/>
        <v/>
      </c>
      <c r="B1001" s="11" t="str">
        <f t="shared" si="113"/>
        <v/>
      </c>
      <c r="C1001" s="15" t="str">
        <f t="shared" si="114"/>
        <v/>
      </c>
      <c r="D1001" s="12" t="str">
        <f>IF(A1001="","",IF(variable,IF(OR(A1001=1,A1001&lt;$I$18*periods_per_year),start_rate,MIN($I$19,IF(MOD(A1001-1,$I$21)=0,MAX($I$20,D1000+$I$22),D1000))),start_rate))</f>
        <v/>
      </c>
      <c r="E1001" s="13" t="str">
        <f t="shared" si="115"/>
        <v/>
      </c>
      <c r="F1001" s="13" t="str">
        <f>IF(A1001="","",IF(A1001=nper,J1000+E1001,MIN(J1000+E1001,IF(D1001=D1000,F1000,IF($E$8="Acc Bi-Weekly",ROUND((-PMT(((1+D1001/CP)^(CP/12))-1,(nper-A1001+1)*12/26,J1000))/2,2),IF($E$8="Acc Weekly",ROUND((-PMT(((1+D1001/CP)^(CP/12))-1,(nper-A1001+1)*12/52,J1000))/4,2),ROUND(-PMT(((1+D1001/CP)^(CP/periods_per_year))-1,nper-A1001+1,J1000),2)))))))</f>
        <v/>
      </c>
      <c r="G1001" s="13" t="str">
        <f>IF(OR(A1001="",A1001&lt;$X$2),"",IF(J1000&lt;=F1001,0,IF(IF(AND(A1001&gt;=$X$2,MOD(A1001-$X$2,int)=0),$X$3,0)+F1001&gt;=J1000+E1001,J1000+E1001-F1001,IF(AND(A1001&gt;=$X$2,MOD(A1001-$X$2,int)=0),$X$3,0)+IF(IF(AND(A1001&gt;=$X$2,MOD(A1001-$X$2,int)=0),$X$3,0)+IF(MOD(A1001-$X$6,periods_per_year)=0,$X$5,0)+F1001&lt;J1000+E1001,IF(MOD(A1001-$X$6,periods_per_year)=0,$X$5,0),J1000+E1001-IF(AND(A1001&gt;=$X$2,MOD(A1001-$X$2,int)=0),$X$3,0)-F1001))))</f>
        <v/>
      </c>
      <c r="H1001" s="14"/>
      <c r="I1001" s="13" t="str">
        <f t="shared" si="116"/>
        <v/>
      </c>
      <c r="J1001" s="13" t="str">
        <f t="shared" si="117"/>
        <v/>
      </c>
      <c r="M1001" s="17" t="str">
        <f>IF(S1000="","",IF(OR(M1000&gt;=nper,ROUND(S1000,2)&lt;=0),"",M1000+1))</f>
        <v/>
      </c>
      <c r="N1001" s="18" t="str">
        <f>IF(M1001="","",IF(OR(periods_per_year=26,periods_per_year=52),IF(periods_per_year=26,IF(M1001=1,fpdate,N1000+14),IF(periods_per_year=52,IF(M1001=1,fpdate,N1000+7),"n/a")),IF(periods_per_year=24,DATE(YEAR(fpdate),MONTH(fpdate)+(M1001-1)/2+IF(AND(DAY(fpdate)&gt;=15,MOD(M1001,2)=0),1,0),IF(MOD(M1001,2)=0,IF(DAY(fpdate)&gt;=15,DAY(fpdate)-14,DAY(fpdate)+14),DAY(fpdate))),IF(DAY(DATE(YEAR(fpdate),MONTH(fpdate)+M1001-1,DAY(fpdate)))&lt;&gt;DAY(fpdate),DATE(YEAR(fpdate),MONTH(fpdate)+M1001,0),DATE(YEAR(fpdate),MONTH(fpdate)+M1001-1,DAY(fpdate))))))</f>
        <v/>
      </c>
      <c r="O1001" s="19" t="str">
        <f>IF(M1001="","",IF(variable,IF(M1001&lt;MortgageCalculator!$I$18*periods_per_year,start_rate,IF(MortgageCalculator!$I$22&gt;=0,MIN(MortgageCalculator!$I$19,start_rate+MortgageCalculator!$I$22*ROUNDUP((M1001-MortgageCalculator!$I$18*periods_per_year)/MortgageCalculator!$I$21,0)),MAX(MortgageCalculator!$I$20,start_rate+MortgageCalculator!$I$22*ROUNDUP((M1001-MortgageCalculator!$I$18*periods_per_year)/MortgageCalculator!$I$21,0)))),start_rate))</f>
        <v/>
      </c>
      <c r="P1001" s="20" t="str">
        <f>IF(M1001="","",ROUND((((1+O1001/CP)^(CP/periods_per_year))-1)*S1000,2))</f>
        <v/>
      </c>
      <c r="Q1001" s="20" t="str">
        <f>IF(M1001="","",IF(M1001=nper,S1000+P1001,MIN(S1000+P1001,IF(O1001=O1000,Q1000,ROUND(-PMT(((1+O1001/CP)^(CP/periods_per_year))-1,nper-M1001+1,S1000),2)))))</f>
        <v/>
      </c>
      <c r="R1001" s="20" t="str">
        <f t="shared" si="118"/>
        <v/>
      </c>
      <c r="S1001" s="20" t="str">
        <f t="shared" si="119"/>
        <v/>
      </c>
    </row>
    <row r="1002" spans="1:19" x14ac:dyDescent="0.2">
      <c r="A1002" s="10" t="str">
        <f t="shared" si="112"/>
        <v/>
      </c>
      <c r="B1002" s="11" t="str">
        <f t="shared" si="113"/>
        <v/>
      </c>
      <c r="C1002" s="15" t="str">
        <f t="shared" si="114"/>
        <v/>
      </c>
      <c r="D1002" s="12" t="str">
        <f>IF(A1002="","",IF(variable,IF(OR(A1002=1,A1002&lt;$I$18*periods_per_year),start_rate,MIN($I$19,IF(MOD(A1002-1,$I$21)=0,MAX($I$20,D1001+$I$22),D1001))),start_rate))</f>
        <v/>
      </c>
      <c r="E1002" s="13" t="str">
        <f t="shared" si="115"/>
        <v/>
      </c>
      <c r="F1002" s="13" t="str">
        <f>IF(A1002="","",IF(A1002=nper,J1001+E1002,MIN(J1001+E1002,IF(D1002=D1001,F1001,IF($E$8="Acc Bi-Weekly",ROUND((-PMT(((1+D1002/CP)^(CP/12))-1,(nper-A1002+1)*12/26,J1001))/2,2),IF($E$8="Acc Weekly",ROUND((-PMT(((1+D1002/CP)^(CP/12))-1,(nper-A1002+1)*12/52,J1001))/4,2),ROUND(-PMT(((1+D1002/CP)^(CP/periods_per_year))-1,nper-A1002+1,J1001),2)))))))</f>
        <v/>
      </c>
      <c r="G1002" s="13" t="str">
        <f>IF(OR(A1002="",A1002&lt;$X$2),"",IF(J1001&lt;=F1002,0,IF(IF(AND(A1002&gt;=$X$2,MOD(A1002-$X$2,int)=0),$X$3,0)+F1002&gt;=J1001+E1002,J1001+E1002-F1002,IF(AND(A1002&gt;=$X$2,MOD(A1002-$X$2,int)=0),$X$3,0)+IF(IF(AND(A1002&gt;=$X$2,MOD(A1002-$X$2,int)=0),$X$3,0)+IF(MOD(A1002-$X$6,periods_per_year)=0,$X$5,0)+F1002&lt;J1001+E1002,IF(MOD(A1002-$X$6,periods_per_year)=0,$X$5,0),J1001+E1002-IF(AND(A1002&gt;=$X$2,MOD(A1002-$X$2,int)=0),$X$3,0)-F1002))))</f>
        <v/>
      </c>
      <c r="H1002" s="14"/>
      <c r="I1002" s="13" t="str">
        <f t="shared" si="116"/>
        <v/>
      </c>
      <c r="J1002" s="13" t="str">
        <f t="shared" si="117"/>
        <v/>
      </c>
      <c r="M1002" s="17" t="str">
        <f>IF(S1001="","",IF(OR(M1001&gt;=nper,ROUND(S1001,2)&lt;=0),"",M1001+1))</f>
        <v/>
      </c>
      <c r="N1002" s="18" t="str">
        <f>IF(M1002="","",IF(OR(periods_per_year=26,periods_per_year=52),IF(periods_per_year=26,IF(M1002=1,fpdate,N1001+14),IF(periods_per_year=52,IF(M1002=1,fpdate,N1001+7),"n/a")),IF(periods_per_year=24,DATE(YEAR(fpdate),MONTH(fpdate)+(M1002-1)/2+IF(AND(DAY(fpdate)&gt;=15,MOD(M1002,2)=0),1,0),IF(MOD(M1002,2)=0,IF(DAY(fpdate)&gt;=15,DAY(fpdate)-14,DAY(fpdate)+14),DAY(fpdate))),IF(DAY(DATE(YEAR(fpdate),MONTH(fpdate)+M1002-1,DAY(fpdate)))&lt;&gt;DAY(fpdate),DATE(YEAR(fpdate),MONTH(fpdate)+M1002,0),DATE(YEAR(fpdate),MONTH(fpdate)+M1002-1,DAY(fpdate))))))</f>
        <v/>
      </c>
      <c r="O1002" s="19" t="str">
        <f>IF(M1002="","",IF(variable,IF(M1002&lt;MortgageCalculator!$I$18*periods_per_year,start_rate,IF(MortgageCalculator!$I$22&gt;=0,MIN(MortgageCalculator!$I$19,start_rate+MortgageCalculator!$I$22*ROUNDUP((M1002-MortgageCalculator!$I$18*periods_per_year)/MortgageCalculator!$I$21,0)),MAX(MortgageCalculator!$I$20,start_rate+MortgageCalculator!$I$22*ROUNDUP((M1002-MortgageCalculator!$I$18*periods_per_year)/MortgageCalculator!$I$21,0)))),start_rate))</f>
        <v/>
      </c>
      <c r="P1002" s="20" t="str">
        <f>IF(M1002="","",ROUND((((1+O1002/CP)^(CP/periods_per_year))-1)*S1001,2))</f>
        <v/>
      </c>
      <c r="Q1002" s="20" t="str">
        <f>IF(M1002="","",IF(M1002=nper,S1001+P1002,MIN(S1001+P1002,IF(O1002=O1001,Q1001,ROUND(-PMT(((1+O1002/CP)^(CP/periods_per_year))-1,nper-M1002+1,S1001),2)))))</f>
        <v/>
      </c>
      <c r="R1002" s="20" t="str">
        <f t="shared" si="118"/>
        <v/>
      </c>
      <c r="S1002" s="20" t="str">
        <f t="shared" si="119"/>
        <v/>
      </c>
    </row>
    <row r="1003" spans="1:19" x14ac:dyDescent="0.2">
      <c r="A1003" s="10" t="str">
        <f t="shared" si="112"/>
        <v/>
      </c>
      <c r="B1003" s="11" t="str">
        <f t="shared" si="113"/>
        <v/>
      </c>
      <c r="C1003" s="15" t="str">
        <f t="shared" si="114"/>
        <v/>
      </c>
      <c r="D1003" s="12" t="str">
        <f>IF(A1003="","",IF(variable,IF(OR(A1003=1,A1003&lt;$I$18*periods_per_year),start_rate,MIN($I$19,IF(MOD(A1003-1,$I$21)=0,MAX($I$20,D1002+$I$22),D1002))),start_rate))</f>
        <v/>
      </c>
      <c r="E1003" s="13" t="str">
        <f t="shared" si="115"/>
        <v/>
      </c>
      <c r="F1003" s="13" t="str">
        <f>IF(A1003="","",IF(A1003=nper,J1002+E1003,MIN(J1002+E1003,IF(D1003=D1002,F1002,IF($E$8="Acc Bi-Weekly",ROUND((-PMT(((1+D1003/CP)^(CP/12))-1,(nper-A1003+1)*12/26,J1002))/2,2),IF($E$8="Acc Weekly",ROUND((-PMT(((1+D1003/CP)^(CP/12))-1,(nper-A1003+1)*12/52,J1002))/4,2),ROUND(-PMT(((1+D1003/CP)^(CP/periods_per_year))-1,nper-A1003+1,J1002),2)))))))</f>
        <v/>
      </c>
      <c r="G1003" s="13" t="str">
        <f>IF(OR(A1003="",A1003&lt;$X$2),"",IF(J1002&lt;=F1003,0,IF(IF(AND(A1003&gt;=$X$2,MOD(A1003-$X$2,int)=0),$X$3,0)+F1003&gt;=J1002+E1003,J1002+E1003-F1003,IF(AND(A1003&gt;=$X$2,MOD(A1003-$X$2,int)=0),$X$3,0)+IF(IF(AND(A1003&gt;=$X$2,MOD(A1003-$X$2,int)=0),$X$3,0)+IF(MOD(A1003-$X$6,periods_per_year)=0,$X$5,0)+F1003&lt;J1002+E1003,IF(MOD(A1003-$X$6,periods_per_year)=0,$X$5,0),J1002+E1003-IF(AND(A1003&gt;=$X$2,MOD(A1003-$X$2,int)=0),$X$3,0)-F1003))))</f>
        <v/>
      </c>
      <c r="H1003" s="14"/>
      <c r="I1003" s="13" t="str">
        <f t="shared" si="116"/>
        <v/>
      </c>
      <c r="J1003" s="13" t="str">
        <f t="shared" si="117"/>
        <v/>
      </c>
      <c r="M1003" s="17" t="str">
        <f>IF(S1002="","",IF(OR(M1002&gt;=nper,ROUND(S1002,2)&lt;=0),"",M1002+1))</f>
        <v/>
      </c>
      <c r="N1003" s="18" t="str">
        <f>IF(M1003="","",IF(OR(periods_per_year=26,periods_per_year=52),IF(periods_per_year=26,IF(M1003=1,fpdate,N1002+14),IF(periods_per_year=52,IF(M1003=1,fpdate,N1002+7),"n/a")),IF(periods_per_year=24,DATE(YEAR(fpdate),MONTH(fpdate)+(M1003-1)/2+IF(AND(DAY(fpdate)&gt;=15,MOD(M1003,2)=0),1,0),IF(MOD(M1003,2)=0,IF(DAY(fpdate)&gt;=15,DAY(fpdate)-14,DAY(fpdate)+14),DAY(fpdate))),IF(DAY(DATE(YEAR(fpdate),MONTH(fpdate)+M1003-1,DAY(fpdate)))&lt;&gt;DAY(fpdate),DATE(YEAR(fpdate),MONTH(fpdate)+M1003,0),DATE(YEAR(fpdate),MONTH(fpdate)+M1003-1,DAY(fpdate))))))</f>
        <v/>
      </c>
      <c r="O1003" s="19" t="str">
        <f>IF(M1003="","",IF(variable,IF(M1003&lt;MortgageCalculator!$I$18*periods_per_year,start_rate,IF(MortgageCalculator!$I$22&gt;=0,MIN(MortgageCalculator!$I$19,start_rate+MortgageCalculator!$I$22*ROUNDUP((M1003-MortgageCalculator!$I$18*periods_per_year)/MortgageCalculator!$I$21,0)),MAX(MortgageCalculator!$I$20,start_rate+MortgageCalculator!$I$22*ROUNDUP((M1003-MortgageCalculator!$I$18*periods_per_year)/MortgageCalculator!$I$21,0)))),start_rate))</f>
        <v/>
      </c>
      <c r="P1003" s="20" t="str">
        <f>IF(M1003="","",ROUND((((1+O1003/CP)^(CP/periods_per_year))-1)*S1002,2))</f>
        <v/>
      </c>
      <c r="Q1003" s="20" t="str">
        <f>IF(M1003="","",IF(M1003=nper,S1002+P1003,MIN(S1002+P1003,IF(O1003=O1002,Q1002,ROUND(-PMT(((1+O1003/CP)^(CP/periods_per_year))-1,nper-M1003+1,S1002),2)))))</f>
        <v/>
      </c>
      <c r="R1003" s="20" t="str">
        <f t="shared" si="118"/>
        <v/>
      </c>
      <c r="S1003" s="20" t="str">
        <f t="shared" si="119"/>
        <v/>
      </c>
    </row>
    <row r="1004" spans="1:19" x14ac:dyDescent="0.2">
      <c r="A1004" s="10" t="str">
        <f t="shared" ref="A1004:A1067" si="120">IF(J1003="","",IF(OR(A1003&gt;=nper,ROUND(J1003,2)&lt;=0),"",A1003+1))</f>
        <v/>
      </c>
      <c r="B1004" s="11" t="str">
        <f t="shared" ref="B1004:B1067" si="121">IF(A1004="","",IF(OR(periods_per_year=26,periods_per_year=52),IF(periods_per_year=26,IF(A1004=1,fpdate,B1003+14),IF(periods_per_year=52,IF(A1004=1,fpdate,B1003+7),"n/a")),IF(periods_per_year=24,DATE(YEAR(fpdate),MONTH(fpdate)+(A1004-1)/2+IF(AND(DAY(fpdate)&gt;=15,MOD(A1004,2)=0),1,0),IF(MOD(A1004,2)=0,IF(DAY(fpdate)&gt;=15,DAY(fpdate)-14,DAY(fpdate)+14),DAY(fpdate))),IF(DAY(DATE(YEAR(fpdate),MONTH(fpdate)+A1004-1,DAY(fpdate)))&lt;&gt;DAY(fpdate),DATE(YEAR(fpdate),MONTH(fpdate)+A1004,0),DATE(YEAR(fpdate),MONTH(fpdate)+A1004-1,DAY(fpdate))))))</f>
        <v/>
      </c>
      <c r="C1004" s="15" t="str">
        <f t="shared" ref="C1004:C1067" si="122">IF(A1004="","",IF(MOD(A1004,periods_per_year)=0,A1004/periods_per_year,""))</f>
        <v/>
      </c>
      <c r="D1004" s="12" t="str">
        <f>IF(A1004="","",IF(variable,IF(OR(A1004=1,A1004&lt;$I$18*periods_per_year),start_rate,MIN($I$19,IF(MOD(A1004-1,$I$21)=0,MAX($I$20,D1003+$I$22),D1003))),start_rate))</f>
        <v/>
      </c>
      <c r="E1004" s="13" t="str">
        <f t="shared" ref="E1004:E1067" si="123">IF(A1004="","",ROUND((((1+D1004/CP)^(CP/periods_per_year))-1)*J1003,2))</f>
        <v/>
      </c>
      <c r="F1004" s="13" t="str">
        <f>IF(A1004="","",IF(A1004=nper,J1003+E1004,MIN(J1003+E1004,IF(D1004=D1003,F1003,IF($E$8="Acc Bi-Weekly",ROUND((-PMT(((1+D1004/CP)^(CP/12))-1,(nper-A1004+1)*12/26,J1003))/2,2),IF($E$8="Acc Weekly",ROUND((-PMT(((1+D1004/CP)^(CP/12))-1,(nper-A1004+1)*12/52,J1003))/4,2),ROUND(-PMT(((1+D1004/CP)^(CP/periods_per_year))-1,nper-A1004+1,J1003),2)))))))</f>
        <v/>
      </c>
      <c r="G1004" s="13" t="str">
        <f>IF(OR(A1004="",A1004&lt;$X$2),"",IF(J1003&lt;=F1004,0,IF(IF(AND(A1004&gt;=$X$2,MOD(A1004-$X$2,int)=0),$X$3,0)+F1004&gt;=J1003+E1004,J1003+E1004-F1004,IF(AND(A1004&gt;=$X$2,MOD(A1004-$X$2,int)=0),$X$3,0)+IF(IF(AND(A1004&gt;=$X$2,MOD(A1004-$X$2,int)=0),$X$3,0)+IF(MOD(A1004-$X$6,periods_per_year)=0,$X$5,0)+F1004&lt;J1003+E1004,IF(MOD(A1004-$X$6,periods_per_year)=0,$X$5,0),J1003+E1004-IF(AND(A1004&gt;=$X$2,MOD(A1004-$X$2,int)=0),$X$3,0)-F1004))))</f>
        <v/>
      </c>
      <c r="H1004" s="14"/>
      <c r="I1004" s="13" t="str">
        <f t="shared" ref="I1004:I1067" si="124">IF(A1004="","",F1004-E1004+H1004+IF(G1004="",0,G1004))</f>
        <v/>
      </c>
      <c r="J1004" s="13" t="str">
        <f t="shared" ref="J1004:J1067" si="125">IF(A1004="","",J1003-I1004)</f>
        <v/>
      </c>
      <c r="M1004" s="17" t="str">
        <f>IF(S1003="","",IF(OR(M1003&gt;=nper,ROUND(S1003,2)&lt;=0),"",M1003+1))</f>
        <v/>
      </c>
      <c r="N1004" s="18" t="str">
        <f>IF(M1004="","",IF(OR(periods_per_year=26,periods_per_year=52),IF(periods_per_year=26,IF(M1004=1,fpdate,N1003+14),IF(periods_per_year=52,IF(M1004=1,fpdate,N1003+7),"n/a")),IF(periods_per_year=24,DATE(YEAR(fpdate),MONTH(fpdate)+(M1004-1)/2+IF(AND(DAY(fpdate)&gt;=15,MOD(M1004,2)=0),1,0),IF(MOD(M1004,2)=0,IF(DAY(fpdate)&gt;=15,DAY(fpdate)-14,DAY(fpdate)+14),DAY(fpdate))),IF(DAY(DATE(YEAR(fpdate),MONTH(fpdate)+M1004-1,DAY(fpdate)))&lt;&gt;DAY(fpdate),DATE(YEAR(fpdate),MONTH(fpdate)+M1004,0),DATE(YEAR(fpdate),MONTH(fpdate)+M1004-1,DAY(fpdate))))))</f>
        <v/>
      </c>
      <c r="O1004" s="19" t="str">
        <f>IF(M1004="","",IF(variable,IF(M1004&lt;MortgageCalculator!$I$18*periods_per_year,start_rate,IF(MortgageCalculator!$I$22&gt;=0,MIN(MortgageCalculator!$I$19,start_rate+MortgageCalculator!$I$22*ROUNDUP((M1004-MortgageCalculator!$I$18*periods_per_year)/MortgageCalculator!$I$21,0)),MAX(MortgageCalculator!$I$20,start_rate+MortgageCalculator!$I$22*ROUNDUP((M1004-MortgageCalculator!$I$18*periods_per_year)/MortgageCalculator!$I$21,0)))),start_rate))</f>
        <v/>
      </c>
      <c r="P1004" s="20" t="str">
        <f>IF(M1004="","",ROUND((((1+O1004/CP)^(CP/periods_per_year))-1)*S1003,2))</f>
        <v/>
      </c>
      <c r="Q1004" s="20" t="str">
        <f>IF(M1004="","",IF(M1004=nper,S1003+P1004,MIN(S1003+P1004,IF(O1004=O1003,Q1003,ROUND(-PMT(((1+O1004/CP)^(CP/periods_per_year))-1,nper-M1004+1,S1003),2)))))</f>
        <v/>
      </c>
      <c r="R1004" s="20" t="str">
        <f t="shared" ref="R1004:R1067" si="126">IF(M1004="","",Q1004-P1004)</f>
        <v/>
      </c>
      <c r="S1004" s="20" t="str">
        <f t="shared" ref="S1004:S1067" si="127">IF(M1004="","",S1003-R1004)</f>
        <v/>
      </c>
    </row>
    <row r="1005" spans="1:19" x14ac:dyDescent="0.2">
      <c r="A1005" s="10" t="str">
        <f t="shared" si="120"/>
        <v/>
      </c>
      <c r="B1005" s="11" t="str">
        <f t="shared" si="121"/>
        <v/>
      </c>
      <c r="C1005" s="15" t="str">
        <f t="shared" si="122"/>
        <v/>
      </c>
      <c r="D1005" s="12" t="str">
        <f>IF(A1005="","",IF(variable,IF(OR(A1005=1,A1005&lt;$I$18*periods_per_year),start_rate,MIN($I$19,IF(MOD(A1005-1,$I$21)=0,MAX($I$20,D1004+$I$22),D1004))),start_rate))</f>
        <v/>
      </c>
      <c r="E1005" s="13" t="str">
        <f t="shared" si="123"/>
        <v/>
      </c>
      <c r="F1005" s="13" t="str">
        <f>IF(A1005="","",IF(A1005=nper,J1004+E1005,MIN(J1004+E1005,IF(D1005=D1004,F1004,IF($E$8="Acc Bi-Weekly",ROUND((-PMT(((1+D1005/CP)^(CP/12))-1,(nper-A1005+1)*12/26,J1004))/2,2),IF($E$8="Acc Weekly",ROUND((-PMT(((1+D1005/CP)^(CP/12))-1,(nper-A1005+1)*12/52,J1004))/4,2),ROUND(-PMT(((1+D1005/CP)^(CP/periods_per_year))-1,nper-A1005+1,J1004),2)))))))</f>
        <v/>
      </c>
      <c r="G1005" s="13" t="str">
        <f>IF(OR(A1005="",A1005&lt;$X$2),"",IF(J1004&lt;=F1005,0,IF(IF(AND(A1005&gt;=$X$2,MOD(A1005-$X$2,int)=0),$X$3,0)+F1005&gt;=J1004+E1005,J1004+E1005-F1005,IF(AND(A1005&gt;=$X$2,MOD(A1005-$X$2,int)=0),$X$3,0)+IF(IF(AND(A1005&gt;=$X$2,MOD(A1005-$X$2,int)=0),$X$3,0)+IF(MOD(A1005-$X$6,periods_per_year)=0,$X$5,0)+F1005&lt;J1004+E1005,IF(MOD(A1005-$X$6,periods_per_year)=0,$X$5,0),J1004+E1005-IF(AND(A1005&gt;=$X$2,MOD(A1005-$X$2,int)=0),$X$3,0)-F1005))))</f>
        <v/>
      </c>
      <c r="H1005" s="14"/>
      <c r="I1005" s="13" t="str">
        <f t="shared" si="124"/>
        <v/>
      </c>
      <c r="J1005" s="13" t="str">
        <f t="shared" si="125"/>
        <v/>
      </c>
      <c r="M1005" s="17" t="str">
        <f>IF(S1004="","",IF(OR(M1004&gt;=nper,ROUND(S1004,2)&lt;=0),"",M1004+1))</f>
        <v/>
      </c>
      <c r="N1005" s="18" t="str">
        <f>IF(M1005="","",IF(OR(periods_per_year=26,periods_per_year=52),IF(periods_per_year=26,IF(M1005=1,fpdate,N1004+14),IF(periods_per_year=52,IF(M1005=1,fpdate,N1004+7),"n/a")),IF(periods_per_year=24,DATE(YEAR(fpdate),MONTH(fpdate)+(M1005-1)/2+IF(AND(DAY(fpdate)&gt;=15,MOD(M1005,2)=0),1,0),IF(MOD(M1005,2)=0,IF(DAY(fpdate)&gt;=15,DAY(fpdate)-14,DAY(fpdate)+14),DAY(fpdate))),IF(DAY(DATE(YEAR(fpdate),MONTH(fpdate)+M1005-1,DAY(fpdate)))&lt;&gt;DAY(fpdate),DATE(YEAR(fpdate),MONTH(fpdate)+M1005,0),DATE(YEAR(fpdate),MONTH(fpdate)+M1005-1,DAY(fpdate))))))</f>
        <v/>
      </c>
      <c r="O1005" s="19" t="str">
        <f>IF(M1005="","",IF(variable,IF(M1005&lt;MortgageCalculator!$I$18*periods_per_year,start_rate,IF(MortgageCalculator!$I$22&gt;=0,MIN(MortgageCalculator!$I$19,start_rate+MortgageCalculator!$I$22*ROUNDUP((M1005-MortgageCalculator!$I$18*periods_per_year)/MortgageCalculator!$I$21,0)),MAX(MortgageCalculator!$I$20,start_rate+MortgageCalculator!$I$22*ROUNDUP((M1005-MortgageCalculator!$I$18*periods_per_year)/MortgageCalculator!$I$21,0)))),start_rate))</f>
        <v/>
      </c>
      <c r="P1005" s="20" t="str">
        <f>IF(M1005="","",ROUND((((1+O1005/CP)^(CP/periods_per_year))-1)*S1004,2))</f>
        <v/>
      </c>
      <c r="Q1005" s="20" t="str">
        <f>IF(M1005="","",IF(M1005=nper,S1004+P1005,MIN(S1004+P1005,IF(O1005=O1004,Q1004,ROUND(-PMT(((1+O1005/CP)^(CP/periods_per_year))-1,nper-M1005+1,S1004),2)))))</f>
        <v/>
      </c>
      <c r="R1005" s="20" t="str">
        <f t="shared" si="126"/>
        <v/>
      </c>
      <c r="S1005" s="20" t="str">
        <f t="shared" si="127"/>
        <v/>
      </c>
    </row>
    <row r="1006" spans="1:19" x14ac:dyDescent="0.2">
      <c r="A1006" s="10" t="str">
        <f t="shared" si="120"/>
        <v/>
      </c>
      <c r="B1006" s="11" t="str">
        <f t="shared" si="121"/>
        <v/>
      </c>
      <c r="C1006" s="15" t="str">
        <f t="shared" si="122"/>
        <v/>
      </c>
      <c r="D1006" s="12" t="str">
        <f>IF(A1006="","",IF(variable,IF(OR(A1006=1,A1006&lt;$I$18*periods_per_year),start_rate,MIN($I$19,IF(MOD(A1006-1,$I$21)=0,MAX($I$20,D1005+$I$22),D1005))),start_rate))</f>
        <v/>
      </c>
      <c r="E1006" s="13" t="str">
        <f t="shared" si="123"/>
        <v/>
      </c>
      <c r="F1006" s="13" t="str">
        <f>IF(A1006="","",IF(A1006=nper,J1005+E1006,MIN(J1005+E1006,IF(D1006=D1005,F1005,IF($E$8="Acc Bi-Weekly",ROUND((-PMT(((1+D1006/CP)^(CP/12))-1,(nper-A1006+1)*12/26,J1005))/2,2),IF($E$8="Acc Weekly",ROUND((-PMT(((1+D1006/CP)^(CP/12))-1,(nper-A1006+1)*12/52,J1005))/4,2),ROUND(-PMT(((1+D1006/CP)^(CP/periods_per_year))-1,nper-A1006+1,J1005),2)))))))</f>
        <v/>
      </c>
      <c r="G1006" s="13" t="str">
        <f>IF(OR(A1006="",A1006&lt;$X$2),"",IF(J1005&lt;=F1006,0,IF(IF(AND(A1006&gt;=$X$2,MOD(A1006-$X$2,int)=0),$X$3,0)+F1006&gt;=J1005+E1006,J1005+E1006-F1006,IF(AND(A1006&gt;=$X$2,MOD(A1006-$X$2,int)=0),$X$3,0)+IF(IF(AND(A1006&gt;=$X$2,MOD(A1006-$X$2,int)=0),$X$3,0)+IF(MOD(A1006-$X$6,periods_per_year)=0,$X$5,0)+F1006&lt;J1005+E1006,IF(MOD(A1006-$X$6,periods_per_year)=0,$X$5,0),J1005+E1006-IF(AND(A1006&gt;=$X$2,MOD(A1006-$X$2,int)=0),$X$3,0)-F1006))))</f>
        <v/>
      </c>
      <c r="H1006" s="14"/>
      <c r="I1006" s="13" t="str">
        <f t="shared" si="124"/>
        <v/>
      </c>
      <c r="J1006" s="13" t="str">
        <f t="shared" si="125"/>
        <v/>
      </c>
      <c r="M1006" s="17" t="str">
        <f>IF(S1005="","",IF(OR(M1005&gt;=nper,ROUND(S1005,2)&lt;=0),"",M1005+1))</f>
        <v/>
      </c>
      <c r="N1006" s="18" t="str">
        <f>IF(M1006="","",IF(OR(periods_per_year=26,periods_per_year=52),IF(periods_per_year=26,IF(M1006=1,fpdate,N1005+14),IF(periods_per_year=52,IF(M1006=1,fpdate,N1005+7),"n/a")),IF(periods_per_year=24,DATE(YEAR(fpdate),MONTH(fpdate)+(M1006-1)/2+IF(AND(DAY(fpdate)&gt;=15,MOD(M1006,2)=0),1,0),IF(MOD(M1006,2)=0,IF(DAY(fpdate)&gt;=15,DAY(fpdate)-14,DAY(fpdate)+14),DAY(fpdate))),IF(DAY(DATE(YEAR(fpdate),MONTH(fpdate)+M1006-1,DAY(fpdate)))&lt;&gt;DAY(fpdate),DATE(YEAR(fpdate),MONTH(fpdate)+M1006,0),DATE(YEAR(fpdate),MONTH(fpdate)+M1006-1,DAY(fpdate))))))</f>
        <v/>
      </c>
      <c r="O1006" s="19" t="str">
        <f>IF(M1006="","",IF(variable,IF(M1006&lt;MortgageCalculator!$I$18*periods_per_year,start_rate,IF(MortgageCalculator!$I$22&gt;=0,MIN(MortgageCalculator!$I$19,start_rate+MortgageCalculator!$I$22*ROUNDUP((M1006-MortgageCalculator!$I$18*periods_per_year)/MortgageCalculator!$I$21,0)),MAX(MortgageCalculator!$I$20,start_rate+MortgageCalculator!$I$22*ROUNDUP((M1006-MortgageCalculator!$I$18*periods_per_year)/MortgageCalculator!$I$21,0)))),start_rate))</f>
        <v/>
      </c>
      <c r="P1006" s="20" t="str">
        <f>IF(M1006="","",ROUND((((1+O1006/CP)^(CP/periods_per_year))-1)*S1005,2))</f>
        <v/>
      </c>
      <c r="Q1006" s="20" t="str">
        <f>IF(M1006="","",IF(M1006=nper,S1005+P1006,MIN(S1005+P1006,IF(O1006=O1005,Q1005,ROUND(-PMT(((1+O1006/CP)^(CP/periods_per_year))-1,nper-M1006+1,S1005),2)))))</f>
        <v/>
      </c>
      <c r="R1006" s="20" t="str">
        <f t="shared" si="126"/>
        <v/>
      </c>
      <c r="S1006" s="20" t="str">
        <f t="shared" si="127"/>
        <v/>
      </c>
    </row>
    <row r="1007" spans="1:19" x14ac:dyDescent="0.2">
      <c r="A1007" s="10" t="str">
        <f t="shared" si="120"/>
        <v/>
      </c>
      <c r="B1007" s="11" t="str">
        <f t="shared" si="121"/>
        <v/>
      </c>
      <c r="C1007" s="15" t="str">
        <f t="shared" si="122"/>
        <v/>
      </c>
      <c r="D1007" s="12" t="str">
        <f>IF(A1007="","",IF(variable,IF(OR(A1007=1,A1007&lt;$I$18*periods_per_year),start_rate,MIN($I$19,IF(MOD(A1007-1,$I$21)=0,MAX($I$20,D1006+$I$22),D1006))),start_rate))</f>
        <v/>
      </c>
      <c r="E1007" s="13" t="str">
        <f t="shared" si="123"/>
        <v/>
      </c>
      <c r="F1007" s="13" t="str">
        <f>IF(A1007="","",IF(A1007=nper,J1006+E1007,MIN(J1006+E1007,IF(D1007=D1006,F1006,IF($E$8="Acc Bi-Weekly",ROUND((-PMT(((1+D1007/CP)^(CP/12))-1,(nper-A1007+1)*12/26,J1006))/2,2),IF($E$8="Acc Weekly",ROUND((-PMT(((1+D1007/CP)^(CP/12))-1,(nper-A1007+1)*12/52,J1006))/4,2),ROUND(-PMT(((1+D1007/CP)^(CP/periods_per_year))-1,nper-A1007+1,J1006),2)))))))</f>
        <v/>
      </c>
      <c r="G1007" s="13" t="str">
        <f>IF(OR(A1007="",A1007&lt;$X$2),"",IF(J1006&lt;=F1007,0,IF(IF(AND(A1007&gt;=$X$2,MOD(A1007-$X$2,int)=0),$X$3,0)+F1007&gt;=J1006+E1007,J1006+E1007-F1007,IF(AND(A1007&gt;=$X$2,MOD(A1007-$X$2,int)=0),$X$3,0)+IF(IF(AND(A1007&gt;=$X$2,MOD(A1007-$X$2,int)=0),$X$3,0)+IF(MOD(A1007-$X$6,periods_per_year)=0,$X$5,0)+F1007&lt;J1006+E1007,IF(MOD(A1007-$X$6,periods_per_year)=0,$X$5,0),J1006+E1007-IF(AND(A1007&gt;=$X$2,MOD(A1007-$X$2,int)=0),$X$3,0)-F1007))))</f>
        <v/>
      </c>
      <c r="H1007" s="14"/>
      <c r="I1007" s="13" t="str">
        <f t="shared" si="124"/>
        <v/>
      </c>
      <c r="J1007" s="13" t="str">
        <f t="shared" si="125"/>
        <v/>
      </c>
      <c r="M1007" s="17" t="str">
        <f>IF(S1006="","",IF(OR(M1006&gt;=nper,ROUND(S1006,2)&lt;=0),"",M1006+1))</f>
        <v/>
      </c>
      <c r="N1007" s="18" t="str">
        <f>IF(M1007="","",IF(OR(periods_per_year=26,periods_per_year=52),IF(periods_per_year=26,IF(M1007=1,fpdate,N1006+14),IF(periods_per_year=52,IF(M1007=1,fpdate,N1006+7),"n/a")),IF(periods_per_year=24,DATE(YEAR(fpdate),MONTH(fpdate)+(M1007-1)/2+IF(AND(DAY(fpdate)&gt;=15,MOD(M1007,2)=0),1,0),IF(MOD(M1007,2)=0,IF(DAY(fpdate)&gt;=15,DAY(fpdate)-14,DAY(fpdate)+14),DAY(fpdate))),IF(DAY(DATE(YEAR(fpdate),MONTH(fpdate)+M1007-1,DAY(fpdate)))&lt;&gt;DAY(fpdate),DATE(YEAR(fpdate),MONTH(fpdate)+M1007,0),DATE(YEAR(fpdate),MONTH(fpdate)+M1007-1,DAY(fpdate))))))</f>
        <v/>
      </c>
      <c r="O1007" s="19" t="str">
        <f>IF(M1007="","",IF(variable,IF(M1007&lt;MortgageCalculator!$I$18*periods_per_year,start_rate,IF(MortgageCalculator!$I$22&gt;=0,MIN(MortgageCalculator!$I$19,start_rate+MortgageCalculator!$I$22*ROUNDUP((M1007-MortgageCalculator!$I$18*periods_per_year)/MortgageCalculator!$I$21,0)),MAX(MortgageCalculator!$I$20,start_rate+MortgageCalculator!$I$22*ROUNDUP((M1007-MortgageCalculator!$I$18*periods_per_year)/MortgageCalculator!$I$21,0)))),start_rate))</f>
        <v/>
      </c>
      <c r="P1007" s="20" t="str">
        <f>IF(M1007="","",ROUND((((1+O1007/CP)^(CP/periods_per_year))-1)*S1006,2))</f>
        <v/>
      </c>
      <c r="Q1007" s="20" t="str">
        <f>IF(M1007="","",IF(M1007=nper,S1006+P1007,MIN(S1006+P1007,IF(O1007=O1006,Q1006,ROUND(-PMT(((1+O1007/CP)^(CP/periods_per_year))-1,nper-M1007+1,S1006),2)))))</f>
        <v/>
      </c>
      <c r="R1007" s="20" t="str">
        <f t="shared" si="126"/>
        <v/>
      </c>
      <c r="S1007" s="20" t="str">
        <f t="shared" si="127"/>
        <v/>
      </c>
    </row>
    <row r="1008" spans="1:19" x14ac:dyDescent="0.2">
      <c r="A1008" s="10" t="str">
        <f t="shared" si="120"/>
        <v/>
      </c>
      <c r="B1008" s="11" t="str">
        <f t="shared" si="121"/>
        <v/>
      </c>
      <c r="C1008" s="15" t="str">
        <f t="shared" si="122"/>
        <v/>
      </c>
      <c r="D1008" s="12" t="str">
        <f>IF(A1008="","",IF(variable,IF(OR(A1008=1,A1008&lt;$I$18*periods_per_year),start_rate,MIN($I$19,IF(MOD(A1008-1,$I$21)=0,MAX($I$20,D1007+$I$22),D1007))),start_rate))</f>
        <v/>
      </c>
      <c r="E1008" s="13" t="str">
        <f t="shared" si="123"/>
        <v/>
      </c>
      <c r="F1008" s="13" t="str">
        <f>IF(A1008="","",IF(A1008=nper,J1007+E1008,MIN(J1007+E1008,IF(D1008=D1007,F1007,IF($E$8="Acc Bi-Weekly",ROUND((-PMT(((1+D1008/CP)^(CP/12))-1,(nper-A1008+1)*12/26,J1007))/2,2),IF($E$8="Acc Weekly",ROUND((-PMT(((1+D1008/CP)^(CP/12))-1,(nper-A1008+1)*12/52,J1007))/4,2),ROUND(-PMT(((1+D1008/CP)^(CP/periods_per_year))-1,nper-A1008+1,J1007),2)))))))</f>
        <v/>
      </c>
      <c r="G1008" s="13" t="str">
        <f>IF(OR(A1008="",A1008&lt;$X$2),"",IF(J1007&lt;=F1008,0,IF(IF(AND(A1008&gt;=$X$2,MOD(A1008-$X$2,int)=0),$X$3,0)+F1008&gt;=J1007+E1008,J1007+E1008-F1008,IF(AND(A1008&gt;=$X$2,MOD(A1008-$X$2,int)=0),$X$3,0)+IF(IF(AND(A1008&gt;=$X$2,MOD(A1008-$X$2,int)=0),$X$3,0)+IF(MOD(A1008-$X$6,periods_per_year)=0,$X$5,0)+F1008&lt;J1007+E1008,IF(MOD(A1008-$X$6,periods_per_year)=0,$X$5,0),J1007+E1008-IF(AND(A1008&gt;=$X$2,MOD(A1008-$X$2,int)=0),$X$3,0)-F1008))))</f>
        <v/>
      </c>
      <c r="H1008" s="14"/>
      <c r="I1008" s="13" t="str">
        <f t="shared" si="124"/>
        <v/>
      </c>
      <c r="J1008" s="13" t="str">
        <f t="shared" si="125"/>
        <v/>
      </c>
      <c r="M1008" s="17" t="str">
        <f>IF(S1007="","",IF(OR(M1007&gt;=nper,ROUND(S1007,2)&lt;=0),"",M1007+1))</f>
        <v/>
      </c>
      <c r="N1008" s="18" t="str">
        <f>IF(M1008="","",IF(OR(periods_per_year=26,periods_per_year=52),IF(periods_per_year=26,IF(M1008=1,fpdate,N1007+14),IF(periods_per_year=52,IF(M1008=1,fpdate,N1007+7),"n/a")),IF(periods_per_year=24,DATE(YEAR(fpdate),MONTH(fpdate)+(M1008-1)/2+IF(AND(DAY(fpdate)&gt;=15,MOD(M1008,2)=0),1,0),IF(MOD(M1008,2)=0,IF(DAY(fpdate)&gt;=15,DAY(fpdate)-14,DAY(fpdate)+14),DAY(fpdate))),IF(DAY(DATE(YEAR(fpdate),MONTH(fpdate)+M1008-1,DAY(fpdate)))&lt;&gt;DAY(fpdate),DATE(YEAR(fpdate),MONTH(fpdate)+M1008,0),DATE(YEAR(fpdate),MONTH(fpdate)+M1008-1,DAY(fpdate))))))</f>
        <v/>
      </c>
      <c r="O1008" s="19" t="str">
        <f>IF(M1008="","",IF(variable,IF(M1008&lt;MortgageCalculator!$I$18*periods_per_year,start_rate,IF(MortgageCalculator!$I$22&gt;=0,MIN(MortgageCalculator!$I$19,start_rate+MortgageCalculator!$I$22*ROUNDUP((M1008-MortgageCalculator!$I$18*periods_per_year)/MortgageCalculator!$I$21,0)),MAX(MortgageCalculator!$I$20,start_rate+MortgageCalculator!$I$22*ROUNDUP((M1008-MortgageCalculator!$I$18*periods_per_year)/MortgageCalculator!$I$21,0)))),start_rate))</f>
        <v/>
      </c>
      <c r="P1008" s="20" t="str">
        <f>IF(M1008="","",ROUND((((1+O1008/CP)^(CP/periods_per_year))-1)*S1007,2))</f>
        <v/>
      </c>
      <c r="Q1008" s="20" t="str">
        <f>IF(M1008="","",IF(M1008=nper,S1007+P1008,MIN(S1007+P1008,IF(O1008=O1007,Q1007,ROUND(-PMT(((1+O1008/CP)^(CP/periods_per_year))-1,nper-M1008+1,S1007),2)))))</f>
        <v/>
      </c>
      <c r="R1008" s="20" t="str">
        <f t="shared" si="126"/>
        <v/>
      </c>
      <c r="S1008" s="20" t="str">
        <f t="shared" si="127"/>
        <v/>
      </c>
    </row>
    <row r="1009" spans="1:19" x14ac:dyDescent="0.2">
      <c r="A1009" s="10" t="str">
        <f t="shared" si="120"/>
        <v/>
      </c>
      <c r="B1009" s="11" t="str">
        <f t="shared" si="121"/>
        <v/>
      </c>
      <c r="C1009" s="15" t="str">
        <f t="shared" si="122"/>
        <v/>
      </c>
      <c r="D1009" s="12" t="str">
        <f>IF(A1009="","",IF(variable,IF(OR(A1009=1,A1009&lt;$I$18*periods_per_year),start_rate,MIN($I$19,IF(MOD(A1009-1,$I$21)=0,MAX($I$20,D1008+$I$22),D1008))),start_rate))</f>
        <v/>
      </c>
      <c r="E1009" s="13" t="str">
        <f t="shared" si="123"/>
        <v/>
      </c>
      <c r="F1009" s="13" t="str">
        <f>IF(A1009="","",IF(A1009=nper,J1008+E1009,MIN(J1008+E1009,IF(D1009=D1008,F1008,IF($E$8="Acc Bi-Weekly",ROUND((-PMT(((1+D1009/CP)^(CP/12))-1,(nper-A1009+1)*12/26,J1008))/2,2),IF($E$8="Acc Weekly",ROUND((-PMT(((1+D1009/CP)^(CP/12))-1,(nper-A1009+1)*12/52,J1008))/4,2),ROUND(-PMT(((1+D1009/CP)^(CP/periods_per_year))-1,nper-A1009+1,J1008),2)))))))</f>
        <v/>
      </c>
      <c r="G1009" s="13" t="str">
        <f>IF(OR(A1009="",A1009&lt;$X$2),"",IF(J1008&lt;=F1009,0,IF(IF(AND(A1009&gt;=$X$2,MOD(A1009-$X$2,int)=0),$X$3,0)+F1009&gt;=J1008+E1009,J1008+E1009-F1009,IF(AND(A1009&gt;=$X$2,MOD(A1009-$X$2,int)=0),$X$3,0)+IF(IF(AND(A1009&gt;=$X$2,MOD(A1009-$X$2,int)=0),$X$3,0)+IF(MOD(A1009-$X$6,periods_per_year)=0,$X$5,0)+F1009&lt;J1008+E1009,IF(MOD(A1009-$X$6,periods_per_year)=0,$X$5,0),J1008+E1009-IF(AND(A1009&gt;=$X$2,MOD(A1009-$X$2,int)=0),$X$3,0)-F1009))))</f>
        <v/>
      </c>
      <c r="H1009" s="14"/>
      <c r="I1009" s="13" t="str">
        <f t="shared" si="124"/>
        <v/>
      </c>
      <c r="J1009" s="13" t="str">
        <f t="shared" si="125"/>
        <v/>
      </c>
      <c r="M1009" s="17" t="str">
        <f>IF(S1008="","",IF(OR(M1008&gt;=nper,ROUND(S1008,2)&lt;=0),"",M1008+1))</f>
        <v/>
      </c>
      <c r="N1009" s="18" t="str">
        <f>IF(M1009="","",IF(OR(periods_per_year=26,periods_per_year=52),IF(periods_per_year=26,IF(M1009=1,fpdate,N1008+14),IF(periods_per_year=52,IF(M1009=1,fpdate,N1008+7),"n/a")),IF(periods_per_year=24,DATE(YEAR(fpdate),MONTH(fpdate)+(M1009-1)/2+IF(AND(DAY(fpdate)&gt;=15,MOD(M1009,2)=0),1,0),IF(MOD(M1009,2)=0,IF(DAY(fpdate)&gt;=15,DAY(fpdate)-14,DAY(fpdate)+14),DAY(fpdate))),IF(DAY(DATE(YEAR(fpdate),MONTH(fpdate)+M1009-1,DAY(fpdate)))&lt;&gt;DAY(fpdate),DATE(YEAR(fpdate),MONTH(fpdate)+M1009,0),DATE(YEAR(fpdate),MONTH(fpdate)+M1009-1,DAY(fpdate))))))</f>
        <v/>
      </c>
      <c r="O1009" s="19" t="str">
        <f>IF(M1009="","",IF(variable,IF(M1009&lt;MortgageCalculator!$I$18*periods_per_year,start_rate,IF(MortgageCalculator!$I$22&gt;=0,MIN(MortgageCalculator!$I$19,start_rate+MortgageCalculator!$I$22*ROUNDUP((M1009-MortgageCalculator!$I$18*periods_per_year)/MortgageCalculator!$I$21,0)),MAX(MortgageCalculator!$I$20,start_rate+MortgageCalculator!$I$22*ROUNDUP((M1009-MortgageCalculator!$I$18*periods_per_year)/MortgageCalculator!$I$21,0)))),start_rate))</f>
        <v/>
      </c>
      <c r="P1009" s="20" t="str">
        <f>IF(M1009="","",ROUND((((1+O1009/CP)^(CP/periods_per_year))-1)*S1008,2))</f>
        <v/>
      </c>
      <c r="Q1009" s="20" t="str">
        <f>IF(M1009="","",IF(M1009=nper,S1008+P1009,MIN(S1008+P1009,IF(O1009=O1008,Q1008,ROUND(-PMT(((1+O1009/CP)^(CP/periods_per_year))-1,nper-M1009+1,S1008),2)))))</f>
        <v/>
      </c>
      <c r="R1009" s="20" t="str">
        <f t="shared" si="126"/>
        <v/>
      </c>
      <c r="S1009" s="20" t="str">
        <f t="shared" si="127"/>
        <v/>
      </c>
    </row>
    <row r="1010" spans="1:19" x14ac:dyDescent="0.2">
      <c r="A1010" s="10" t="str">
        <f t="shared" si="120"/>
        <v/>
      </c>
      <c r="B1010" s="11" t="str">
        <f t="shared" si="121"/>
        <v/>
      </c>
      <c r="C1010" s="15" t="str">
        <f t="shared" si="122"/>
        <v/>
      </c>
      <c r="D1010" s="12" t="str">
        <f>IF(A1010="","",IF(variable,IF(OR(A1010=1,A1010&lt;$I$18*periods_per_year),start_rate,MIN($I$19,IF(MOD(A1010-1,$I$21)=0,MAX($I$20,D1009+$I$22),D1009))),start_rate))</f>
        <v/>
      </c>
      <c r="E1010" s="13" t="str">
        <f t="shared" si="123"/>
        <v/>
      </c>
      <c r="F1010" s="13" t="str">
        <f>IF(A1010="","",IF(A1010=nper,J1009+E1010,MIN(J1009+E1010,IF(D1010=D1009,F1009,IF($E$8="Acc Bi-Weekly",ROUND((-PMT(((1+D1010/CP)^(CP/12))-1,(nper-A1010+1)*12/26,J1009))/2,2),IF($E$8="Acc Weekly",ROUND((-PMT(((1+D1010/CP)^(CP/12))-1,(nper-A1010+1)*12/52,J1009))/4,2),ROUND(-PMT(((1+D1010/CP)^(CP/periods_per_year))-1,nper-A1010+1,J1009),2)))))))</f>
        <v/>
      </c>
      <c r="G1010" s="13" t="str">
        <f>IF(OR(A1010="",A1010&lt;$X$2),"",IF(J1009&lt;=F1010,0,IF(IF(AND(A1010&gt;=$X$2,MOD(A1010-$X$2,int)=0),$X$3,0)+F1010&gt;=J1009+E1010,J1009+E1010-F1010,IF(AND(A1010&gt;=$X$2,MOD(A1010-$X$2,int)=0),$X$3,0)+IF(IF(AND(A1010&gt;=$X$2,MOD(A1010-$X$2,int)=0),$X$3,0)+IF(MOD(A1010-$X$6,periods_per_year)=0,$X$5,0)+F1010&lt;J1009+E1010,IF(MOD(A1010-$X$6,periods_per_year)=0,$X$5,0),J1009+E1010-IF(AND(A1010&gt;=$X$2,MOD(A1010-$X$2,int)=0),$X$3,0)-F1010))))</f>
        <v/>
      </c>
      <c r="H1010" s="14"/>
      <c r="I1010" s="13" t="str">
        <f t="shared" si="124"/>
        <v/>
      </c>
      <c r="J1010" s="13" t="str">
        <f t="shared" si="125"/>
        <v/>
      </c>
      <c r="M1010" s="17" t="str">
        <f>IF(S1009="","",IF(OR(M1009&gt;=nper,ROUND(S1009,2)&lt;=0),"",M1009+1))</f>
        <v/>
      </c>
      <c r="N1010" s="18" t="str">
        <f>IF(M1010="","",IF(OR(periods_per_year=26,periods_per_year=52),IF(periods_per_year=26,IF(M1010=1,fpdate,N1009+14),IF(periods_per_year=52,IF(M1010=1,fpdate,N1009+7),"n/a")),IF(periods_per_year=24,DATE(YEAR(fpdate),MONTH(fpdate)+(M1010-1)/2+IF(AND(DAY(fpdate)&gt;=15,MOD(M1010,2)=0),1,0),IF(MOD(M1010,2)=0,IF(DAY(fpdate)&gt;=15,DAY(fpdate)-14,DAY(fpdate)+14),DAY(fpdate))),IF(DAY(DATE(YEAR(fpdate),MONTH(fpdate)+M1010-1,DAY(fpdate)))&lt;&gt;DAY(fpdate),DATE(YEAR(fpdate),MONTH(fpdate)+M1010,0),DATE(YEAR(fpdate),MONTH(fpdate)+M1010-1,DAY(fpdate))))))</f>
        <v/>
      </c>
      <c r="O1010" s="19" t="str">
        <f>IF(M1010="","",IF(variable,IF(M1010&lt;MortgageCalculator!$I$18*periods_per_year,start_rate,IF(MortgageCalculator!$I$22&gt;=0,MIN(MortgageCalculator!$I$19,start_rate+MortgageCalculator!$I$22*ROUNDUP((M1010-MortgageCalculator!$I$18*periods_per_year)/MortgageCalculator!$I$21,0)),MAX(MortgageCalculator!$I$20,start_rate+MortgageCalculator!$I$22*ROUNDUP((M1010-MortgageCalculator!$I$18*periods_per_year)/MortgageCalculator!$I$21,0)))),start_rate))</f>
        <v/>
      </c>
      <c r="P1010" s="20" t="str">
        <f>IF(M1010="","",ROUND((((1+O1010/CP)^(CP/periods_per_year))-1)*S1009,2))</f>
        <v/>
      </c>
      <c r="Q1010" s="20" t="str">
        <f>IF(M1010="","",IF(M1010=nper,S1009+P1010,MIN(S1009+P1010,IF(O1010=O1009,Q1009,ROUND(-PMT(((1+O1010/CP)^(CP/periods_per_year))-1,nper-M1010+1,S1009),2)))))</f>
        <v/>
      </c>
      <c r="R1010" s="20" t="str">
        <f t="shared" si="126"/>
        <v/>
      </c>
      <c r="S1010" s="20" t="str">
        <f t="shared" si="127"/>
        <v/>
      </c>
    </row>
    <row r="1011" spans="1:19" x14ac:dyDescent="0.2">
      <c r="A1011" s="10" t="str">
        <f t="shared" si="120"/>
        <v/>
      </c>
      <c r="B1011" s="11" t="str">
        <f t="shared" si="121"/>
        <v/>
      </c>
      <c r="C1011" s="15" t="str">
        <f t="shared" si="122"/>
        <v/>
      </c>
      <c r="D1011" s="12" t="str">
        <f>IF(A1011="","",IF(variable,IF(OR(A1011=1,A1011&lt;$I$18*periods_per_year),start_rate,MIN($I$19,IF(MOD(A1011-1,$I$21)=0,MAX($I$20,D1010+$I$22),D1010))),start_rate))</f>
        <v/>
      </c>
      <c r="E1011" s="13" t="str">
        <f t="shared" si="123"/>
        <v/>
      </c>
      <c r="F1011" s="13" t="str">
        <f>IF(A1011="","",IF(A1011=nper,J1010+E1011,MIN(J1010+E1011,IF(D1011=D1010,F1010,IF($E$8="Acc Bi-Weekly",ROUND((-PMT(((1+D1011/CP)^(CP/12))-1,(nper-A1011+1)*12/26,J1010))/2,2),IF($E$8="Acc Weekly",ROUND((-PMT(((1+D1011/CP)^(CP/12))-1,(nper-A1011+1)*12/52,J1010))/4,2),ROUND(-PMT(((1+D1011/CP)^(CP/periods_per_year))-1,nper-A1011+1,J1010),2)))))))</f>
        <v/>
      </c>
      <c r="G1011" s="13" t="str">
        <f>IF(OR(A1011="",A1011&lt;$X$2),"",IF(J1010&lt;=F1011,0,IF(IF(AND(A1011&gt;=$X$2,MOD(A1011-$X$2,int)=0),$X$3,0)+F1011&gt;=J1010+E1011,J1010+E1011-F1011,IF(AND(A1011&gt;=$X$2,MOD(A1011-$X$2,int)=0),$X$3,0)+IF(IF(AND(A1011&gt;=$X$2,MOD(A1011-$X$2,int)=0),$X$3,0)+IF(MOD(A1011-$X$6,periods_per_year)=0,$X$5,0)+F1011&lt;J1010+E1011,IF(MOD(A1011-$X$6,periods_per_year)=0,$X$5,0),J1010+E1011-IF(AND(A1011&gt;=$X$2,MOD(A1011-$X$2,int)=0),$X$3,0)-F1011))))</f>
        <v/>
      </c>
      <c r="H1011" s="14"/>
      <c r="I1011" s="13" t="str">
        <f t="shared" si="124"/>
        <v/>
      </c>
      <c r="J1011" s="13" t="str">
        <f t="shared" si="125"/>
        <v/>
      </c>
      <c r="M1011" s="17" t="str">
        <f>IF(S1010="","",IF(OR(M1010&gt;=nper,ROUND(S1010,2)&lt;=0),"",M1010+1))</f>
        <v/>
      </c>
      <c r="N1011" s="18" t="str">
        <f>IF(M1011="","",IF(OR(periods_per_year=26,periods_per_year=52),IF(periods_per_year=26,IF(M1011=1,fpdate,N1010+14),IF(periods_per_year=52,IF(M1011=1,fpdate,N1010+7),"n/a")),IF(periods_per_year=24,DATE(YEAR(fpdate),MONTH(fpdate)+(M1011-1)/2+IF(AND(DAY(fpdate)&gt;=15,MOD(M1011,2)=0),1,0),IF(MOD(M1011,2)=0,IF(DAY(fpdate)&gt;=15,DAY(fpdate)-14,DAY(fpdate)+14),DAY(fpdate))),IF(DAY(DATE(YEAR(fpdate),MONTH(fpdate)+M1011-1,DAY(fpdate)))&lt;&gt;DAY(fpdate),DATE(YEAR(fpdate),MONTH(fpdate)+M1011,0),DATE(YEAR(fpdate),MONTH(fpdate)+M1011-1,DAY(fpdate))))))</f>
        <v/>
      </c>
      <c r="O1011" s="19" t="str">
        <f>IF(M1011="","",IF(variable,IF(M1011&lt;MortgageCalculator!$I$18*periods_per_year,start_rate,IF(MortgageCalculator!$I$22&gt;=0,MIN(MortgageCalculator!$I$19,start_rate+MortgageCalculator!$I$22*ROUNDUP((M1011-MortgageCalculator!$I$18*periods_per_year)/MortgageCalculator!$I$21,0)),MAX(MortgageCalculator!$I$20,start_rate+MortgageCalculator!$I$22*ROUNDUP((M1011-MortgageCalculator!$I$18*periods_per_year)/MortgageCalculator!$I$21,0)))),start_rate))</f>
        <v/>
      </c>
      <c r="P1011" s="20" t="str">
        <f>IF(M1011="","",ROUND((((1+O1011/CP)^(CP/periods_per_year))-1)*S1010,2))</f>
        <v/>
      </c>
      <c r="Q1011" s="20" t="str">
        <f>IF(M1011="","",IF(M1011=nper,S1010+P1011,MIN(S1010+P1011,IF(O1011=O1010,Q1010,ROUND(-PMT(((1+O1011/CP)^(CP/periods_per_year))-1,nper-M1011+1,S1010),2)))))</f>
        <v/>
      </c>
      <c r="R1011" s="20" t="str">
        <f t="shared" si="126"/>
        <v/>
      </c>
      <c r="S1011" s="20" t="str">
        <f t="shared" si="127"/>
        <v/>
      </c>
    </row>
    <row r="1012" spans="1:19" x14ac:dyDescent="0.2">
      <c r="A1012" s="10" t="str">
        <f t="shared" si="120"/>
        <v/>
      </c>
      <c r="B1012" s="11" t="str">
        <f t="shared" si="121"/>
        <v/>
      </c>
      <c r="C1012" s="15" t="str">
        <f t="shared" si="122"/>
        <v/>
      </c>
      <c r="D1012" s="12" t="str">
        <f>IF(A1012="","",IF(variable,IF(OR(A1012=1,A1012&lt;$I$18*periods_per_year),start_rate,MIN($I$19,IF(MOD(A1012-1,$I$21)=0,MAX($I$20,D1011+$I$22),D1011))),start_rate))</f>
        <v/>
      </c>
      <c r="E1012" s="13" t="str">
        <f t="shared" si="123"/>
        <v/>
      </c>
      <c r="F1012" s="13" t="str">
        <f>IF(A1012="","",IF(A1012=nper,J1011+E1012,MIN(J1011+E1012,IF(D1012=D1011,F1011,IF($E$8="Acc Bi-Weekly",ROUND((-PMT(((1+D1012/CP)^(CP/12))-1,(nper-A1012+1)*12/26,J1011))/2,2),IF($E$8="Acc Weekly",ROUND((-PMT(((1+D1012/CP)^(CP/12))-1,(nper-A1012+1)*12/52,J1011))/4,2),ROUND(-PMT(((1+D1012/CP)^(CP/periods_per_year))-1,nper-A1012+1,J1011),2)))))))</f>
        <v/>
      </c>
      <c r="G1012" s="13" t="str">
        <f>IF(OR(A1012="",A1012&lt;$X$2),"",IF(J1011&lt;=F1012,0,IF(IF(AND(A1012&gt;=$X$2,MOD(A1012-$X$2,int)=0),$X$3,0)+F1012&gt;=J1011+E1012,J1011+E1012-F1012,IF(AND(A1012&gt;=$X$2,MOD(A1012-$X$2,int)=0),$X$3,0)+IF(IF(AND(A1012&gt;=$X$2,MOD(A1012-$X$2,int)=0),$X$3,0)+IF(MOD(A1012-$X$6,periods_per_year)=0,$X$5,0)+F1012&lt;J1011+E1012,IF(MOD(A1012-$X$6,periods_per_year)=0,$X$5,0),J1011+E1012-IF(AND(A1012&gt;=$X$2,MOD(A1012-$X$2,int)=0),$X$3,0)-F1012))))</f>
        <v/>
      </c>
      <c r="H1012" s="14"/>
      <c r="I1012" s="13" t="str">
        <f t="shared" si="124"/>
        <v/>
      </c>
      <c r="J1012" s="13" t="str">
        <f t="shared" si="125"/>
        <v/>
      </c>
      <c r="M1012" s="17" t="str">
        <f>IF(S1011="","",IF(OR(M1011&gt;=nper,ROUND(S1011,2)&lt;=0),"",M1011+1))</f>
        <v/>
      </c>
      <c r="N1012" s="18" t="str">
        <f>IF(M1012="","",IF(OR(periods_per_year=26,periods_per_year=52),IF(periods_per_year=26,IF(M1012=1,fpdate,N1011+14),IF(periods_per_year=52,IF(M1012=1,fpdate,N1011+7),"n/a")),IF(periods_per_year=24,DATE(YEAR(fpdate),MONTH(fpdate)+(M1012-1)/2+IF(AND(DAY(fpdate)&gt;=15,MOD(M1012,2)=0),1,0),IF(MOD(M1012,2)=0,IF(DAY(fpdate)&gt;=15,DAY(fpdate)-14,DAY(fpdate)+14),DAY(fpdate))),IF(DAY(DATE(YEAR(fpdate),MONTH(fpdate)+M1012-1,DAY(fpdate)))&lt;&gt;DAY(fpdate),DATE(YEAR(fpdate),MONTH(fpdate)+M1012,0),DATE(YEAR(fpdate),MONTH(fpdate)+M1012-1,DAY(fpdate))))))</f>
        <v/>
      </c>
      <c r="O1012" s="19" t="str">
        <f>IF(M1012="","",IF(variable,IF(M1012&lt;MortgageCalculator!$I$18*periods_per_year,start_rate,IF(MortgageCalculator!$I$22&gt;=0,MIN(MortgageCalculator!$I$19,start_rate+MortgageCalculator!$I$22*ROUNDUP((M1012-MortgageCalculator!$I$18*periods_per_year)/MortgageCalculator!$I$21,0)),MAX(MortgageCalculator!$I$20,start_rate+MortgageCalculator!$I$22*ROUNDUP((M1012-MortgageCalculator!$I$18*periods_per_year)/MortgageCalculator!$I$21,0)))),start_rate))</f>
        <v/>
      </c>
      <c r="P1012" s="20" t="str">
        <f>IF(M1012="","",ROUND((((1+O1012/CP)^(CP/periods_per_year))-1)*S1011,2))</f>
        <v/>
      </c>
      <c r="Q1012" s="20" t="str">
        <f>IF(M1012="","",IF(M1012=nper,S1011+P1012,MIN(S1011+P1012,IF(O1012=O1011,Q1011,ROUND(-PMT(((1+O1012/CP)^(CP/periods_per_year))-1,nper-M1012+1,S1011),2)))))</f>
        <v/>
      </c>
      <c r="R1012" s="20" t="str">
        <f t="shared" si="126"/>
        <v/>
      </c>
      <c r="S1012" s="20" t="str">
        <f t="shared" si="127"/>
        <v/>
      </c>
    </row>
    <row r="1013" spans="1:19" x14ac:dyDescent="0.2">
      <c r="A1013" s="10" t="str">
        <f t="shared" si="120"/>
        <v/>
      </c>
      <c r="B1013" s="11" t="str">
        <f t="shared" si="121"/>
        <v/>
      </c>
      <c r="C1013" s="15" t="str">
        <f t="shared" si="122"/>
        <v/>
      </c>
      <c r="D1013" s="12" t="str">
        <f>IF(A1013="","",IF(variable,IF(OR(A1013=1,A1013&lt;$I$18*periods_per_year),start_rate,MIN($I$19,IF(MOD(A1013-1,$I$21)=0,MAX($I$20,D1012+$I$22),D1012))),start_rate))</f>
        <v/>
      </c>
      <c r="E1013" s="13" t="str">
        <f t="shared" si="123"/>
        <v/>
      </c>
      <c r="F1013" s="13" t="str">
        <f>IF(A1013="","",IF(A1013=nper,J1012+E1013,MIN(J1012+E1013,IF(D1013=D1012,F1012,IF($E$8="Acc Bi-Weekly",ROUND((-PMT(((1+D1013/CP)^(CP/12))-1,(nper-A1013+1)*12/26,J1012))/2,2),IF($E$8="Acc Weekly",ROUND((-PMT(((1+D1013/CP)^(CP/12))-1,(nper-A1013+1)*12/52,J1012))/4,2),ROUND(-PMT(((1+D1013/CP)^(CP/periods_per_year))-1,nper-A1013+1,J1012),2)))))))</f>
        <v/>
      </c>
      <c r="G1013" s="13" t="str">
        <f>IF(OR(A1013="",A1013&lt;$X$2),"",IF(J1012&lt;=F1013,0,IF(IF(AND(A1013&gt;=$X$2,MOD(A1013-$X$2,int)=0),$X$3,0)+F1013&gt;=J1012+E1013,J1012+E1013-F1013,IF(AND(A1013&gt;=$X$2,MOD(A1013-$X$2,int)=0),$X$3,0)+IF(IF(AND(A1013&gt;=$X$2,MOD(A1013-$X$2,int)=0),$X$3,0)+IF(MOD(A1013-$X$6,periods_per_year)=0,$X$5,0)+F1013&lt;J1012+E1013,IF(MOD(A1013-$X$6,periods_per_year)=0,$X$5,0),J1012+E1013-IF(AND(A1013&gt;=$X$2,MOD(A1013-$X$2,int)=0),$X$3,0)-F1013))))</f>
        <v/>
      </c>
      <c r="H1013" s="14"/>
      <c r="I1013" s="13" t="str">
        <f t="shared" si="124"/>
        <v/>
      </c>
      <c r="J1013" s="13" t="str">
        <f t="shared" si="125"/>
        <v/>
      </c>
      <c r="M1013" s="17" t="str">
        <f>IF(S1012="","",IF(OR(M1012&gt;=nper,ROUND(S1012,2)&lt;=0),"",M1012+1))</f>
        <v/>
      </c>
      <c r="N1013" s="18" t="str">
        <f>IF(M1013="","",IF(OR(periods_per_year=26,periods_per_year=52),IF(periods_per_year=26,IF(M1013=1,fpdate,N1012+14),IF(periods_per_year=52,IF(M1013=1,fpdate,N1012+7),"n/a")),IF(periods_per_year=24,DATE(YEAR(fpdate),MONTH(fpdate)+(M1013-1)/2+IF(AND(DAY(fpdate)&gt;=15,MOD(M1013,2)=0),1,0),IF(MOD(M1013,2)=0,IF(DAY(fpdate)&gt;=15,DAY(fpdate)-14,DAY(fpdate)+14),DAY(fpdate))),IF(DAY(DATE(YEAR(fpdate),MONTH(fpdate)+M1013-1,DAY(fpdate)))&lt;&gt;DAY(fpdate),DATE(YEAR(fpdate),MONTH(fpdate)+M1013,0),DATE(YEAR(fpdate),MONTH(fpdate)+M1013-1,DAY(fpdate))))))</f>
        <v/>
      </c>
      <c r="O1013" s="19" t="str">
        <f>IF(M1013="","",IF(variable,IF(M1013&lt;MortgageCalculator!$I$18*periods_per_year,start_rate,IF(MortgageCalculator!$I$22&gt;=0,MIN(MortgageCalculator!$I$19,start_rate+MortgageCalculator!$I$22*ROUNDUP((M1013-MortgageCalculator!$I$18*periods_per_year)/MortgageCalculator!$I$21,0)),MAX(MortgageCalculator!$I$20,start_rate+MortgageCalculator!$I$22*ROUNDUP((M1013-MortgageCalculator!$I$18*periods_per_year)/MortgageCalculator!$I$21,0)))),start_rate))</f>
        <v/>
      </c>
      <c r="P1013" s="20" t="str">
        <f>IF(M1013="","",ROUND((((1+O1013/CP)^(CP/periods_per_year))-1)*S1012,2))</f>
        <v/>
      </c>
      <c r="Q1013" s="20" t="str">
        <f>IF(M1013="","",IF(M1013=nper,S1012+P1013,MIN(S1012+P1013,IF(O1013=O1012,Q1012,ROUND(-PMT(((1+O1013/CP)^(CP/periods_per_year))-1,nper-M1013+1,S1012),2)))))</f>
        <v/>
      </c>
      <c r="R1013" s="20" t="str">
        <f t="shared" si="126"/>
        <v/>
      </c>
      <c r="S1013" s="20" t="str">
        <f t="shared" si="127"/>
        <v/>
      </c>
    </row>
    <row r="1014" spans="1:19" x14ac:dyDescent="0.2">
      <c r="A1014" s="10" t="str">
        <f t="shared" si="120"/>
        <v/>
      </c>
      <c r="B1014" s="11" t="str">
        <f t="shared" si="121"/>
        <v/>
      </c>
      <c r="C1014" s="15" t="str">
        <f t="shared" si="122"/>
        <v/>
      </c>
      <c r="D1014" s="12" t="str">
        <f>IF(A1014="","",IF(variable,IF(OR(A1014=1,A1014&lt;$I$18*periods_per_year),start_rate,MIN($I$19,IF(MOD(A1014-1,$I$21)=0,MAX($I$20,D1013+$I$22),D1013))),start_rate))</f>
        <v/>
      </c>
      <c r="E1014" s="13" t="str">
        <f t="shared" si="123"/>
        <v/>
      </c>
      <c r="F1014" s="13" t="str">
        <f>IF(A1014="","",IF(A1014=nper,J1013+E1014,MIN(J1013+E1014,IF(D1014=D1013,F1013,IF($E$8="Acc Bi-Weekly",ROUND((-PMT(((1+D1014/CP)^(CP/12))-1,(nper-A1014+1)*12/26,J1013))/2,2),IF($E$8="Acc Weekly",ROUND((-PMT(((1+D1014/CP)^(CP/12))-1,(nper-A1014+1)*12/52,J1013))/4,2),ROUND(-PMT(((1+D1014/CP)^(CP/periods_per_year))-1,nper-A1014+1,J1013),2)))))))</f>
        <v/>
      </c>
      <c r="G1014" s="13" t="str">
        <f>IF(OR(A1014="",A1014&lt;$X$2),"",IF(J1013&lt;=F1014,0,IF(IF(AND(A1014&gt;=$X$2,MOD(A1014-$X$2,int)=0),$X$3,0)+F1014&gt;=J1013+E1014,J1013+E1014-F1014,IF(AND(A1014&gt;=$X$2,MOD(A1014-$X$2,int)=0),$X$3,0)+IF(IF(AND(A1014&gt;=$X$2,MOD(A1014-$X$2,int)=0),$X$3,0)+IF(MOD(A1014-$X$6,periods_per_year)=0,$X$5,0)+F1014&lt;J1013+E1014,IF(MOD(A1014-$X$6,periods_per_year)=0,$X$5,0),J1013+E1014-IF(AND(A1014&gt;=$X$2,MOD(A1014-$X$2,int)=0),$X$3,0)-F1014))))</f>
        <v/>
      </c>
      <c r="H1014" s="14"/>
      <c r="I1014" s="13" t="str">
        <f t="shared" si="124"/>
        <v/>
      </c>
      <c r="J1014" s="13" t="str">
        <f t="shared" si="125"/>
        <v/>
      </c>
      <c r="M1014" s="17" t="str">
        <f>IF(S1013="","",IF(OR(M1013&gt;=nper,ROUND(S1013,2)&lt;=0),"",M1013+1))</f>
        <v/>
      </c>
      <c r="N1014" s="18" t="str">
        <f>IF(M1014="","",IF(OR(periods_per_year=26,periods_per_year=52),IF(periods_per_year=26,IF(M1014=1,fpdate,N1013+14),IF(periods_per_year=52,IF(M1014=1,fpdate,N1013+7),"n/a")),IF(periods_per_year=24,DATE(YEAR(fpdate),MONTH(fpdate)+(M1014-1)/2+IF(AND(DAY(fpdate)&gt;=15,MOD(M1014,2)=0),1,0),IF(MOD(M1014,2)=0,IF(DAY(fpdate)&gt;=15,DAY(fpdate)-14,DAY(fpdate)+14),DAY(fpdate))),IF(DAY(DATE(YEAR(fpdate),MONTH(fpdate)+M1014-1,DAY(fpdate)))&lt;&gt;DAY(fpdate),DATE(YEAR(fpdate),MONTH(fpdate)+M1014,0),DATE(YEAR(fpdate),MONTH(fpdate)+M1014-1,DAY(fpdate))))))</f>
        <v/>
      </c>
      <c r="O1014" s="19" t="str">
        <f>IF(M1014="","",IF(variable,IF(M1014&lt;MortgageCalculator!$I$18*periods_per_year,start_rate,IF(MortgageCalculator!$I$22&gt;=0,MIN(MortgageCalculator!$I$19,start_rate+MortgageCalculator!$I$22*ROUNDUP((M1014-MortgageCalculator!$I$18*periods_per_year)/MortgageCalculator!$I$21,0)),MAX(MortgageCalculator!$I$20,start_rate+MortgageCalculator!$I$22*ROUNDUP((M1014-MortgageCalculator!$I$18*periods_per_year)/MortgageCalculator!$I$21,0)))),start_rate))</f>
        <v/>
      </c>
      <c r="P1014" s="20" t="str">
        <f>IF(M1014="","",ROUND((((1+O1014/CP)^(CP/periods_per_year))-1)*S1013,2))</f>
        <v/>
      </c>
      <c r="Q1014" s="20" t="str">
        <f>IF(M1014="","",IF(M1014=nper,S1013+P1014,MIN(S1013+P1014,IF(O1014=O1013,Q1013,ROUND(-PMT(((1+O1014/CP)^(CP/periods_per_year))-1,nper-M1014+1,S1013),2)))))</f>
        <v/>
      </c>
      <c r="R1014" s="20" t="str">
        <f t="shared" si="126"/>
        <v/>
      </c>
      <c r="S1014" s="20" t="str">
        <f t="shared" si="127"/>
        <v/>
      </c>
    </row>
    <row r="1015" spans="1:19" x14ac:dyDescent="0.2">
      <c r="A1015" s="10" t="str">
        <f t="shared" si="120"/>
        <v/>
      </c>
      <c r="B1015" s="11" t="str">
        <f t="shared" si="121"/>
        <v/>
      </c>
      <c r="C1015" s="15" t="str">
        <f t="shared" si="122"/>
        <v/>
      </c>
      <c r="D1015" s="12" t="str">
        <f>IF(A1015="","",IF(variable,IF(OR(A1015=1,A1015&lt;$I$18*periods_per_year),start_rate,MIN($I$19,IF(MOD(A1015-1,$I$21)=0,MAX($I$20,D1014+$I$22),D1014))),start_rate))</f>
        <v/>
      </c>
      <c r="E1015" s="13" t="str">
        <f t="shared" si="123"/>
        <v/>
      </c>
      <c r="F1015" s="13" t="str">
        <f>IF(A1015="","",IF(A1015=nper,J1014+E1015,MIN(J1014+E1015,IF(D1015=D1014,F1014,IF($E$8="Acc Bi-Weekly",ROUND((-PMT(((1+D1015/CP)^(CP/12))-1,(nper-A1015+1)*12/26,J1014))/2,2),IF($E$8="Acc Weekly",ROUND((-PMT(((1+D1015/CP)^(CP/12))-1,(nper-A1015+1)*12/52,J1014))/4,2),ROUND(-PMT(((1+D1015/CP)^(CP/periods_per_year))-1,nper-A1015+1,J1014),2)))))))</f>
        <v/>
      </c>
      <c r="G1015" s="13" t="str">
        <f>IF(OR(A1015="",A1015&lt;$X$2),"",IF(J1014&lt;=F1015,0,IF(IF(AND(A1015&gt;=$X$2,MOD(A1015-$X$2,int)=0),$X$3,0)+F1015&gt;=J1014+E1015,J1014+E1015-F1015,IF(AND(A1015&gt;=$X$2,MOD(A1015-$X$2,int)=0),$X$3,0)+IF(IF(AND(A1015&gt;=$X$2,MOD(A1015-$X$2,int)=0),$X$3,0)+IF(MOD(A1015-$X$6,periods_per_year)=0,$X$5,0)+F1015&lt;J1014+E1015,IF(MOD(A1015-$X$6,periods_per_year)=0,$X$5,0),J1014+E1015-IF(AND(A1015&gt;=$X$2,MOD(A1015-$X$2,int)=0),$X$3,0)-F1015))))</f>
        <v/>
      </c>
      <c r="H1015" s="14"/>
      <c r="I1015" s="13" t="str">
        <f t="shared" si="124"/>
        <v/>
      </c>
      <c r="J1015" s="13" t="str">
        <f t="shared" si="125"/>
        <v/>
      </c>
      <c r="M1015" s="17" t="str">
        <f>IF(S1014="","",IF(OR(M1014&gt;=nper,ROUND(S1014,2)&lt;=0),"",M1014+1))</f>
        <v/>
      </c>
      <c r="N1015" s="18" t="str">
        <f>IF(M1015="","",IF(OR(periods_per_year=26,periods_per_year=52),IF(periods_per_year=26,IF(M1015=1,fpdate,N1014+14),IF(periods_per_year=52,IF(M1015=1,fpdate,N1014+7),"n/a")),IF(periods_per_year=24,DATE(YEAR(fpdate),MONTH(fpdate)+(M1015-1)/2+IF(AND(DAY(fpdate)&gt;=15,MOD(M1015,2)=0),1,0),IF(MOD(M1015,2)=0,IF(DAY(fpdate)&gt;=15,DAY(fpdate)-14,DAY(fpdate)+14),DAY(fpdate))),IF(DAY(DATE(YEAR(fpdate),MONTH(fpdate)+M1015-1,DAY(fpdate)))&lt;&gt;DAY(fpdate),DATE(YEAR(fpdate),MONTH(fpdate)+M1015,0),DATE(YEAR(fpdate),MONTH(fpdate)+M1015-1,DAY(fpdate))))))</f>
        <v/>
      </c>
      <c r="O1015" s="19" t="str">
        <f>IF(M1015="","",IF(variable,IF(M1015&lt;MortgageCalculator!$I$18*periods_per_year,start_rate,IF(MortgageCalculator!$I$22&gt;=0,MIN(MortgageCalculator!$I$19,start_rate+MortgageCalculator!$I$22*ROUNDUP((M1015-MortgageCalculator!$I$18*periods_per_year)/MortgageCalculator!$I$21,0)),MAX(MortgageCalculator!$I$20,start_rate+MortgageCalculator!$I$22*ROUNDUP((M1015-MortgageCalculator!$I$18*periods_per_year)/MortgageCalculator!$I$21,0)))),start_rate))</f>
        <v/>
      </c>
      <c r="P1015" s="20" t="str">
        <f>IF(M1015="","",ROUND((((1+O1015/CP)^(CP/periods_per_year))-1)*S1014,2))</f>
        <v/>
      </c>
      <c r="Q1015" s="20" t="str">
        <f>IF(M1015="","",IF(M1015=nper,S1014+P1015,MIN(S1014+P1015,IF(O1015=O1014,Q1014,ROUND(-PMT(((1+O1015/CP)^(CP/periods_per_year))-1,nper-M1015+1,S1014),2)))))</f>
        <v/>
      </c>
      <c r="R1015" s="20" t="str">
        <f t="shared" si="126"/>
        <v/>
      </c>
      <c r="S1015" s="20" t="str">
        <f t="shared" si="127"/>
        <v/>
      </c>
    </row>
    <row r="1016" spans="1:19" x14ac:dyDescent="0.2">
      <c r="A1016" s="10" t="str">
        <f t="shared" si="120"/>
        <v/>
      </c>
      <c r="B1016" s="11" t="str">
        <f t="shared" si="121"/>
        <v/>
      </c>
      <c r="C1016" s="15" t="str">
        <f t="shared" si="122"/>
        <v/>
      </c>
      <c r="D1016" s="12" t="str">
        <f>IF(A1016="","",IF(variable,IF(OR(A1016=1,A1016&lt;$I$18*periods_per_year),start_rate,MIN($I$19,IF(MOD(A1016-1,$I$21)=0,MAX($I$20,D1015+$I$22),D1015))),start_rate))</f>
        <v/>
      </c>
      <c r="E1016" s="13" t="str">
        <f t="shared" si="123"/>
        <v/>
      </c>
      <c r="F1016" s="13" t="str">
        <f>IF(A1016="","",IF(A1016=nper,J1015+E1016,MIN(J1015+E1016,IF(D1016=D1015,F1015,IF($E$8="Acc Bi-Weekly",ROUND((-PMT(((1+D1016/CP)^(CP/12))-1,(nper-A1016+1)*12/26,J1015))/2,2),IF($E$8="Acc Weekly",ROUND((-PMT(((1+D1016/CP)^(CP/12))-1,(nper-A1016+1)*12/52,J1015))/4,2),ROUND(-PMT(((1+D1016/CP)^(CP/periods_per_year))-1,nper-A1016+1,J1015),2)))))))</f>
        <v/>
      </c>
      <c r="G1016" s="13" t="str">
        <f>IF(OR(A1016="",A1016&lt;$X$2),"",IF(J1015&lt;=F1016,0,IF(IF(AND(A1016&gt;=$X$2,MOD(A1016-$X$2,int)=0),$X$3,0)+F1016&gt;=J1015+E1016,J1015+E1016-F1016,IF(AND(A1016&gt;=$X$2,MOD(A1016-$X$2,int)=0),$X$3,0)+IF(IF(AND(A1016&gt;=$X$2,MOD(A1016-$X$2,int)=0),$X$3,0)+IF(MOD(A1016-$X$6,periods_per_year)=0,$X$5,0)+F1016&lt;J1015+E1016,IF(MOD(A1016-$X$6,periods_per_year)=0,$X$5,0),J1015+E1016-IF(AND(A1016&gt;=$X$2,MOD(A1016-$X$2,int)=0),$X$3,0)-F1016))))</f>
        <v/>
      </c>
      <c r="H1016" s="14"/>
      <c r="I1016" s="13" t="str">
        <f t="shared" si="124"/>
        <v/>
      </c>
      <c r="J1016" s="13" t="str">
        <f t="shared" si="125"/>
        <v/>
      </c>
      <c r="M1016" s="17" t="str">
        <f>IF(S1015="","",IF(OR(M1015&gt;=nper,ROUND(S1015,2)&lt;=0),"",M1015+1))</f>
        <v/>
      </c>
      <c r="N1016" s="18" t="str">
        <f>IF(M1016="","",IF(OR(periods_per_year=26,periods_per_year=52),IF(periods_per_year=26,IF(M1016=1,fpdate,N1015+14),IF(periods_per_year=52,IF(M1016=1,fpdate,N1015+7),"n/a")),IF(periods_per_year=24,DATE(YEAR(fpdate),MONTH(fpdate)+(M1016-1)/2+IF(AND(DAY(fpdate)&gt;=15,MOD(M1016,2)=0),1,0),IF(MOD(M1016,2)=0,IF(DAY(fpdate)&gt;=15,DAY(fpdate)-14,DAY(fpdate)+14),DAY(fpdate))),IF(DAY(DATE(YEAR(fpdate),MONTH(fpdate)+M1016-1,DAY(fpdate)))&lt;&gt;DAY(fpdate),DATE(YEAR(fpdate),MONTH(fpdate)+M1016,0),DATE(YEAR(fpdate),MONTH(fpdate)+M1016-1,DAY(fpdate))))))</f>
        <v/>
      </c>
      <c r="O1016" s="19" t="str">
        <f>IF(M1016="","",IF(variable,IF(M1016&lt;MortgageCalculator!$I$18*periods_per_year,start_rate,IF(MortgageCalculator!$I$22&gt;=0,MIN(MortgageCalculator!$I$19,start_rate+MortgageCalculator!$I$22*ROUNDUP((M1016-MortgageCalculator!$I$18*periods_per_year)/MortgageCalculator!$I$21,0)),MAX(MortgageCalculator!$I$20,start_rate+MortgageCalculator!$I$22*ROUNDUP((M1016-MortgageCalculator!$I$18*periods_per_year)/MortgageCalculator!$I$21,0)))),start_rate))</f>
        <v/>
      </c>
      <c r="P1016" s="20" t="str">
        <f>IF(M1016="","",ROUND((((1+O1016/CP)^(CP/periods_per_year))-1)*S1015,2))</f>
        <v/>
      </c>
      <c r="Q1016" s="20" t="str">
        <f>IF(M1016="","",IF(M1016=nper,S1015+P1016,MIN(S1015+P1016,IF(O1016=O1015,Q1015,ROUND(-PMT(((1+O1016/CP)^(CP/periods_per_year))-1,nper-M1016+1,S1015),2)))))</f>
        <v/>
      </c>
      <c r="R1016" s="20" t="str">
        <f t="shared" si="126"/>
        <v/>
      </c>
      <c r="S1016" s="20" t="str">
        <f t="shared" si="127"/>
        <v/>
      </c>
    </row>
    <row r="1017" spans="1:19" x14ac:dyDescent="0.2">
      <c r="A1017" s="10" t="str">
        <f t="shared" si="120"/>
        <v/>
      </c>
      <c r="B1017" s="11" t="str">
        <f t="shared" si="121"/>
        <v/>
      </c>
      <c r="C1017" s="15" t="str">
        <f t="shared" si="122"/>
        <v/>
      </c>
      <c r="D1017" s="12" t="str">
        <f>IF(A1017="","",IF(variable,IF(OR(A1017=1,A1017&lt;$I$18*periods_per_year),start_rate,MIN($I$19,IF(MOD(A1017-1,$I$21)=0,MAX($I$20,D1016+$I$22),D1016))),start_rate))</f>
        <v/>
      </c>
      <c r="E1017" s="13" t="str">
        <f t="shared" si="123"/>
        <v/>
      </c>
      <c r="F1017" s="13" t="str">
        <f>IF(A1017="","",IF(A1017=nper,J1016+E1017,MIN(J1016+E1017,IF(D1017=D1016,F1016,IF($E$8="Acc Bi-Weekly",ROUND((-PMT(((1+D1017/CP)^(CP/12))-1,(nper-A1017+1)*12/26,J1016))/2,2),IF($E$8="Acc Weekly",ROUND((-PMT(((1+D1017/CP)^(CP/12))-1,(nper-A1017+1)*12/52,J1016))/4,2),ROUND(-PMT(((1+D1017/CP)^(CP/periods_per_year))-1,nper-A1017+1,J1016),2)))))))</f>
        <v/>
      </c>
      <c r="G1017" s="13" t="str">
        <f>IF(OR(A1017="",A1017&lt;$X$2),"",IF(J1016&lt;=F1017,0,IF(IF(AND(A1017&gt;=$X$2,MOD(A1017-$X$2,int)=0),$X$3,0)+F1017&gt;=J1016+E1017,J1016+E1017-F1017,IF(AND(A1017&gt;=$X$2,MOD(A1017-$X$2,int)=0),$X$3,0)+IF(IF(AND(A1017&gt;=$X$2,MOD(A1017-$X$2,int)=0),$X$3,0)+IF(MOD(A1017-$X$6,periods_per_year)=0,$X$5,0)+F1017&lt;J1016+E1017,IF(MOD(A1017-$X$6,periods_per_year)=0,$X$5,0),J1016+E1017-IF(AND(A1017&gt;=$X$2,MOD(A1017-$X$2,int)=0),$X$3,0)-F1017))))</f>
        <v/>
      </c>
      <c r="H1017" s="14"/>
      <c r="I1017" s="13" t="str">
        <f t="shared" si="124"/>
        <v/>
      </c>
      <c r="J1017" s="13" t="str">
        <f t="shared" si="125"/>
        <v/>
      </c>
      <c r="M1017" s="17" t="str">
        <f>IF(S1016="","",IF(OR(M1016&gt;=nper,ROUND(S1016,2)&lt;=0),"",M1016+1))</f>
        <v/>
      </c>
      <c r="N1017" s="18" t="str">
        <f>IF(M1017="","",IF(OR(periods_per_year=26,periods_per_year=52),IF(periods_per_year=26,IF(M1017=1,fpdate,N1016+14),IF(periods_per_year=52,IF(M1017=1,fpdate,N1016+7),"n/a")),IF(periods_per_year=24,DATE(YEAR(fpdate),MONTH(fpdate)+(M1017-1)/2+IF(AND(DAY(fpdate)&gt;=15,MOD(M1017,2)=0),1,0),IF(MOD(M1017,2)=0,IF(DAY(fpdate)&gt;=15,DAY(fpdate)-14,DAY(fpdate)+14),DAY(fpdate))),IF(DAY(DATE(YEAR(fpdate),MONTH(fpdate)+M1017-1,DAY(fpdate)))&lt;&gt;DAY(fpdate),DATE(YEAR(fpdate),MONTH(fpdate)+M1017,0),DATE(YEAR(fpdate),MONTH(fpdate)+M1017-1,DAY(fpdate))))))</f>
        <v/>
      </c>
      <c r="O1017" s="19" t="str">
        <f>IF(M1017="","",IF(variable,IF(M1017&lt;MortgageCalculator!$I$18*periods_per_year,start_rate,IF(MortgageCalculator!$I$22&gt;=0,MIN(MortgageCalculator!$I$19,start_rate+MortgageCalculator!$I$22*ROUNDUP((M1017-MortgageCalculator!$I$18*periods_per_year)/MortgageCalculator!$I$21,0)),MAX(MortgageCalculator!$I$20,start_rate+MortgageCalculator!$I$22*ROUNDUP((M1017-MortgageCalculator!$I$18*periods_per_year)/MortgageCalculator!$I$21,0)))),start_rate))</f>
        <v/>
      </c>
      <c r="P1017" s="20" t="str">
        <f>IF(M1017="","",ROUND((((1+O1017/CP)^(CP/periods_per_year))-1)*S1016,2))</f>
        <v/>
      </c>
      <c r="Q1017" s="20" t="str">
        <f>IF(M1017="","",IF(M1017=nper,S1016+P1017,MIN(S1016+P1017,IF(O1017=O1016,Q1016,ROUND(-PMT(((1+O1017/CP)^(CP/periods_per_year))-1,nper-M1017+1,S1016),2)))))</f>
        <v/>
      </c>
      <c r="R1017" s="20" t="str">
        <f t="shared" si="126"/>
        <v/>
      </c>
      <c r="S1017" s="20" t="str">
        <f t="shared" si="127"/>
        <v/>
      </c>
    </row>
    <row r="1018" spans="1:19" x14ac:dyDescent="0.2">
      <c r="A1018" s="10" t="str">
        <f t="shared" si="120"/>
        <v/>
      </c>
      <c r="B1018" s="11" t="str">
        <f t="shared" si="121"/>
        <v/>
      </c>
      <c r="C1018" s="15" t="str">
        <f t="shared" si="122"/>
        <v/>
      </c>
      <c r="D1018" s="12" t="str">
        <f>IF(A1018="","",IF(variable,IF(OR(A1018=1,A1018&lt;$I$18*periods_per_year),start_rate,MIN($I$19,IF(MOD(A1018-1,$I$21)=0,MAX($I$20,D1017+$I$22),D1017))),start_rate))</f>
        <v/>
      </c>
      <c r="E1018" s="13" t="str">
        <f t="shared" si="123"/>
        <v/>
      </c>
      <c r="F1018" s="13" t="str">
        <f>IF(A1018="","",IF(A1018=nper,J1017+E1018,MIN(J1017+E1018,IF(D1018=D1017,F1017,IF($E$8="Acc Bi-Weekly",ROUND((-PMT(((1+D1018/CP)^(CP/12))-1,(nper-A1018+1)*12/26,J1017))/2,2),IF($E$8="Acc Weekly",ROUND((-PMT(((1+D1018/CP)^(CP/12))-1,(nper-A1018+1)*12/52,J1017))/4,2),ROUND(-PMT(((1+D1018/CP)^(CP/periods_per_year))-1,nper-A1018+1,J1017),2)))))))</f>
        <v/>
      </c>
      <c r="G1018" s="13" t="str">
        <f>IF(OR(A1018="",A1018&lt;$X$2),"",IF(J1017&lt;=F1018,0,IF(IF(AND(A1018&gt;=$X$2,MOD(A1018-$X$2,int)=0),$X$3,0)+F1018&gt;=J1017+E1018,J1017+E1018-F1018,IF(AND(A1018&gt;=$X$2,MOD(A1018-$X$2,int)=0),$X$3,0)+IF(IF(AND(A1018&gt;=$X$2,MOD(A1018-$X$2,int)=0),$X$3,0)+IF(MOD(A1018-$X$6,periods_per_year)=0,$X$5,0)+F1018&lt;J1017+E1018,IF(MOD(A1018-$X$6,periods_per_year)=0,$X$5,0),J1017+E1018-IF(AND(A1018&gt;=$X$2,MOD(A1018-$X$2,int)=0),$X$3,0)-F1018))))</f>
        <v/>
      </c>
      <c r="H1018" s="14"/>
      <c r="I1018" s="13" t="str">
        <f t="shared" si="124"/>
        <v/>
      </c>
      <c r="J1018" s="13" t="str">
        <f t="shared" si="125"/>
        <v/>
      </c>
      <c r="M1018" s="17" t="str">
        <f>IF(S1017="","",IF(OR(M1017&gt;=nper,ROUND(S1017,2)&lt;=0),"",M1017+1))</f>
        <v/>
      </c>
      <c r="N1018" s="18" t="str">
        <f>IF(M1018="","",IF(OR(periods_per_year=26,periods_per_year=52),IF(periods_per_year=26,IF(M1018=1,fpdate,N1017+14),IF(periods_per_year=52,IF(M1018=1,fpdate,N1017+7),"n/a")),IF(periods_per_year=24,DATE(YEAR(fpdate),MONTH(fpdate)+(M1018-1)/2+IF(AND(DAY(fpdate)&gt;=15,MOD(M1018,2)=0),1,0),IF(MOD(M1018,2)=0,IF(DAY(fpdate)&gt;=15,DAY(fpdate)-14,DAY(fpdate)+14),DAY(fpdate))),IF(DAY(DATE(YEAR(fpdate),MONTH(fpdate)+M1018-1,DAY(fpdate)))&lt;&gt;DAY(fpdate),DATE(YEAR(fpdate),MONTH(fpdate)+M1018,0),DATE(YEAR(fpdate),MONTH(fpdate)+M1018-1,DAY(fpdate))))))</f>
        <v/>
      </c>
      <c r="O1018" s="19" t="str">
        <f>IF(M1018="","",IF(variable,IF(M1018&lt;MortgageCalculator!$I$18*periods_per_year,start_rate,IF(MortgageCalculator!$I$22&gt;=0,MIN(MortgageCalculator!$I$19,start_rate+MortgageCalculator!$I$22*ROUNDUP((M1018-MortgageCalculator!$I$18*periods_per_year)/MortgageCalculator!$I$21,0)),MAX(MortgageCalculator!$I$20,start_rate+MortgageCalculator!$I$22*ROUNDUP((M1018-MortgageCalculator!$I$18*periods_per_year)/MortgageCalculator!$I$21,0)))),start_rate))</f>
        <v/>
      </c>
      <c r="P1018" s="20" t="str">
        <f>IF(M1018="","",ROUND((((1+O1018/CP)^(CP/periods_per_year))-1)*S1017,2))</f>
        <v/>
      </c>
      <c r="Q1018" s="20" t="str">
        <f>IF(M1018="","",IF(M1018=nper,S1017+P1018,MIN(S1017+P1018,IF(O1018=O1017,Q1017,ROUND(-PMT(((1+O1018/CP)^(CP/periods_per_year))-1,nper-M1018+1,S1017),2)))))</f>
        <v/>
      </c>
      <c r="R1018" s="20" t="str">
        <f t="shared" si="126"/>
        <v/>
      </c>
      <c r="S1018" s="20" t="str">
        <f t="shared" si="127"/>
        <v/>
      </c>
    </row>
    <row r="1019" spans="1:19" x14ac:dyDescent="0.2">
      <c r="A1019" s="10" t="str">
        <f t="shared" si="120"/>
        <v/>
      </c>
      <c r="B1019" s="11" t="str">
        <f t="shared" si="121"/>
        <v/>
      </c>
      <c r="C1019" s="15" t="str">
        <f t="shared" si="122"/>
        <v/>
      </c>
      <c r="D1019" s="12" t="str">
        <f>IF(A1019="","",IF(variable,IF(OR(A1019=1,A1019&lt;$I$18*periods_per_year),start_rate,MIN($I$19,IF(MOD(A1019-1,$I$21)=0,MAX($I$20,D1018+$I$22),D1018))),start_rate))</f>
        <v/>
      </c>
      <c r="E1019" s="13" t="str">
        <f t="shared" si="123"/>
        <v/>
      </c>
      <c r="F1019" s="13" t="str">
        <f>IF(A1019="","",IF(A1019=nper,J1018+E1019,MIN(J1018+E1019,IF(D1019=D1018,F1018,IF($E$8="Acc Bi-Weekly",ROUND((-PMT(((1+D1019/CP)^(CP/12))-1,(nper-A1019+1)*12/26,J1018))/2,2),IF($E$8="Acc Weekly",ROUND((-PMT(((1+D1019/CP)^(CP/12))-1,(nper-A1019+1)*12/52,J1018))/4,2),ROUND(-PMT(((1+D1019/CP)^(CP/periods_per_year))-1,nper-A1019+1,J1018),2)))))))</f>
        <v/>
      </c>
      <c r="G1019" s="13" t="str">
        <f>IF(OR(A1019="",A1019&lt;$X$2),"",IF(J1018&lt;=F1019,0,IF(IF(AND(A1019&gt;=$X$2,MOD(A1019-$X$2,int)=0),$X$3,0)+F1019&gt;=J1018+E1019,J1018+E1019-F1019,IF(AND(A1019&gt;=$X$2,MOD(A1019-$X$2,int)=0),$X$3,0)+IF(IF(AND(A1019&gt;=$X$2,MOD(A1019-$X$2,int)=0),$X$3,0)+IF(MOD(A1019-$X$6,periods_per_year)=0,$X$5,0)+F1019&lt;J1018+E1019,IF(MOD(A1019-$X$6,periods_per_year)=0,$X$5,0),J1018+E1019-IF(AND(A1019&gt;=$X$2,MOD(A1019-$X$2,int)=0),$X$3,0)-F1019))))</f>
        <v/>
      </c>
      <c r="H1019" s="14"/>
      <c r="I1019" s="13" t="str">
        <f t="shared" si="124"/>
        <v/>
      </c>
      <c r="J1019" s="13" t="str">
        <f t="shared" si="125"/>
        <v/>
      </c>
      <c r="M1019" s="17" t="str">
        <f>IF(S1018="","",IF(OR(M1018&gt;=nper,ROUND(S1018,2)&lt;=0),"",M1018+1))</f>
        <v/>
      </c>
      <c r="N1019" s="18" t="str">
        <f>IF(M1019="","",IF(OR(periods_per_year=26,periods_per_year=52),IF(periods_per_year=26,IF(M1019=1,fpdate,N1018+14),IF(periods_per_year=52,IF(M1019=1,fpdate,N1018+7),"n/a")),IF(periods_per_year=24,DATE(YEAR(fpdate),MONTH(fpdate)+(M1019-1)/2+IF(AND(DAY(fpdate)&gt;=15,MOD(M1019,2)=0),1,0),IF(MOD(M1019,2)=0,IF(DAY(fpdate)&gt;=15,DAY(fpdate)-14,DAY(fpdate)+14),DAY(fpdate))),IF(DAY(DATE(YEAR(fpdate),MONTH(fpdate)+M1019-1,DAY(fpdate)))&lt;&gt;DAY(fpdate),DATE(YEAR(fpdate),MONTH(fpdate)+M1019,0),DATE(YEAR(fpdate),MONTH(fpdate)+M1019-1,DAY(fpdate))))))</f>
        <v/>
      </c>
      <c r="O1019" s="19" t="str">
        <f>IF(M1019="","",IF(variable,IF(M1019&lt;MortgageCalculator!$I$18*periods_per_year,start_rate,IF(MortgageCalculator!$I$22&gt;=0,MIN(MortgageCalculator!$I$19,start_rate+MortgageCalculator!$I$22*ROUNDUP((M1019-MortgageCalculator!$I$18*periods_per_year)/MortgageCalculator!$I$21,0)),MAX(MortgageCalculator!$I$20,start_rate+MortgageCalculator!$I$22*ROUNDUP((M1019-MortgageCalculator!$I$18*periods_per_year)/MortgageCalculator!$I$21,0)))),start_rate))</f>
        <v/>
      </c>
      <c r="P1019" s="20" t="str">
        <f>IF(M1019="","",ROUND((((1+O1019/CP)^(CP/periods_per_year))-1)*S1018,2))</f>
        <v/>
      </c>
      <c r="Q1019" s="20" t="str">
        <f>IF(M1019="","",IF(M1019=nper,S1018+P1019,MIN(S1018+P1019,IF(O1019=O1018,Q1018,ROUND(-PMT(((1+O1019/CP)^(CP/periods_per_year))-1,nper-M1019+1,S1018),2)))))</f>
        <v/>
      </c>
      <c r="R1019" s="20" t="str">
        <f t="shared" si="126"/>
        <v/>
      </c>
      <c r="S1019" s="20" t="str">
        <f t="shared" si="127"/>
        <v/>
      </c>
    </row>
    <row r="1020" spans="1:19" x14ac:dyDescent="0.2">
      <c r="A1020" s="10" t="str">
        <f t="shared" si="120"/>
        <v/>
      </c>
      <c r="B1020" s="11" t="str">
        <f t="shared" si="121"/>
        <v/>
      </c>
      <c r="C1020" s="15" t="str">
        <f t="shared" si="122"/>
        <v/>
      </c>
      <c r="D1020" s="12" t="str">
        <f>IF(A1020="","",IF(variable,IF(OR(A1020=1,A1020&lt;$I$18*periods_per_year),start_rate,MIN($I$19,IF(MOD(A1020-1,$I$21)=0,MAX($I$20,D1019+$I$22),D1019))),start_rate))</f>
        <v/>
      </c>
      <c r="E1020" s="13" t="str">
        <f t="shared" si="123"/>
        <v/>
      </c>
      <c r="F1020" s="13" t="str">
        <f>IF(A1020="","",IF(A1020=nper,J1019+E1020,MIN(J1019+E1020,IF(D1020=D1019,F1019,IF($E$8="Acc Bi-Weekly",ROUND((-PMT(((1+D1020/CP)^(CP/12))-1,(nper-A1020+1)*12/26,J1019))/2,2),IF($E$8="Acc Weekly",ROUND((-PMT(((1+D1020/CP)^(CP/12))-1,(nper-A1020+1)*12/52,J1019))/4,2),ROUND(-PMT(((1+D1020/CP)^(CP/periods_per_year))-1,nper-A1020+1,J1019),2)))))))</f>
        <v/>
      </c>
      <c r="G1020" s="13" t="str">
        <f>IF(OR(A1020="",A1020&lt;$X$2),"",IF(J1019&lt;=F1020,0,IF(IF(AND(A1020&gt;=$X$2,MOD(A1020-$X$2,int)=0),$X$3,0)+F1020&gt;=J1019+E1020,J1019+E1020-F1020,IF(AND(A1020&gt;=$X$2,MOD(A1020-$X$2,int)=0),$X$3,0)+IF(IF(AND(A1020&gt;=$X$2,MOD(A1020-$X$2,int)=0),$X$3,0)+IF(MOD(A1020-$X$6,periods_per_year)=0,$X$5,0)+F1020&lt;J1019+E1020,IF(MOD(A1020-$X$6,periods_per_year)=0,$X$5,0),J1019+E1020-IF(AND(A1020&gt;=$X$2,MOD(A1020-$X$2,int)=0),$X$3,0)-F1020))))</f>
        <v/>
      </c>
      <c r="H1020" s="14"/>
      <c r="I1020" s="13" t="str">
        <f t="shared" si="124"/>
        <v/>
      </c>
      <c r="J1020" s="13" t="str">
        <f t="shared" si="125"/>
        <v/>
      </c>
      <c r="M1020" s="17" t="str">
        <f>IF(S1019="","",IF(OR(M1019&gt;=nper,ROUND(S1019,2)&lt;=0),"",M1019+1))</f>
        <v/>
      </c>
      <c r="N1020" s="18" t="str">
        <f>IF(M1020="","",IF(OR(periods_per_year=26,periods_per_year=52),IF(periods_per_year=26,IF(M1020=1,fpdate,N1019+14),IF(periods_per_year=52,IF(M1020=1,fpdate,N1019+7),"n/a")),IF(periods_per_year=24,DATE(YEAR(fpdate),MONTH(fpdate)+(M1020-1)/2+IF(AND(DAY(fpdate)&gt;=15,MOD(M1020,2)=0),1,0),IF(MOD(M1020,2)=0,IF(DAY(fpdate)&gt;=15,DAY(fpdate)-14,DAY(fpdate)+14),DAY(fpdate))),IF(DAY(DATE(YEAR(fpdate),MONTH(fpdate)+M1020-1,DAY(fpdate)))&lt;&gt;DAY(fpdate),DATE(YEAR(fpdate),MONTH(fpdate)+M1020,0),DATE(YEAR(fpdate),MONTH(fpdate)+M1020-1,DAY(fpdate))))))</f>
        <v/>
      </c>
      <c r="O1020" s="19" t="str">
        <f>IF(M1020="","",IF(variable,IF(M1020&lt;MortgageCalculator!$I$18*periods_per_year,start_rate,IF(MortgageCalculator!$I$22&gt;=0,MIN(MortgageCalculator!$I$19,start_rate+MortgageCalculator!$I$22*ROUNDUP((M1020-MortgageCalculator!$I$18*periods_per_year)/MortgageCalculator!$I$21,0)),MAX(MortgageCalculator!$I$20,start_rate+MortgageCalculator!$I$22*ROUNDUP((M1020-MortgageCalculator!$I$18*periods_per_year)/MortgageCalculator!$I$21,0)))),start_rate))</f>
        <v/>
      </c>
      <c r="P1020" s="20" t="str">
        <f>IF(M1020="","",ROUND((((1+O1020/CP)^(CP/periods_per_year))-1)*S1019,2))</f>
        <v/>
      </c>
      <c r="Q1020" s="20" t="str">
        <f>IF(M1020="","",IF(M1020=nper,S1019+P1020,MIN(S1019+P1020,IF(O1020=O1019,Q1019,ROUND(-PMT(((1+O1020/CP)^(CP/periods_per_year))-1,nper-M1020+1,S1019),2)))))</f>
        <v/>
      </c>
      <c r="R1020" s="20" t="str">
        <f t="shared" si="126"/>
        <v/>
      </c>
      <c r="S1020" s="20" t="str">
        <f t="shared" si="127"/>
        <v/>
      </c>
    </row>
    <row r="1021" spans="1:19" x14ac:dyDescent="0.2">
      <c r="A1021" s="10" t="str">
        <f t="shared" si="120"/>
        <v/>
      </c>
      <c r="B1021" s="11" t="str">
        <f t="shared" si="121"/>
        <v/>
      </c>
      <c r="C1021" s="15" t="str">
        <f t="shared" si="122"/>
        <v/>
      </c>
      <c r="D1021" s="12" t="str">
        <f>IF(A1021="","",IF(variable,IF(OR(A1021=1,A1021&lt;$I$18*periods_per_year),start_rate,MIN($I$19,IF(MOD(A1021-1,$I$21)=0,MAX($I$20,D1020+$I$22),D1020))),start_rate))</f>
        <v/>
      </c>
      <c r="E1021" s="13" t="str">
        <f t="shared" si="123"/>
        <v/>
      </c>
      <c r="F1021" s="13" t="str">
        <f>IF(A1021="","",IF(A1021=nper,J1020+E1021,MIN(J1020+E1021,IF(D1021=D1020,F1020,IF($E$8="Acc Bi-Weekly",ROUND((-PMT(((1+D1021/CP)^(CP/12))-1,(nper-A1021+1)*12/26,J1020))/2,2),IF($E$8="Acc Weekly",ROUND((-PMT(((1+D1021/CP)^(CP/12))-1,(nper-A1021+1)*12/52,J1020))/4,2),ROUND(-PMT(((1+D1021/CP)^(CP/periods_per_year))-1,nper-A1021+1,J1020),2)))))))</f>
        <v/>
      </c>
      <c r="G1021" s="13" t="str">
        <f>IF(OR(A1021="",A1021&lt;$X$2),"",IF(J1020&lt;=F1021,0,IF(IF(AND(A1021&gt;=$X$2,MOD(A1021-$X$2,int)=0),$X$3,0)+F1021&gt;=J1020+E1021,J1020+E1021-F1021,IF(AND(A1021&gt;=$X$2,MOD(A1021-$X$2,int)=0),$X$3,0)+IF(IF(AND(A1021&gt;=$X$2,MOD(A1021-$X$2,int)=0),$X$3,0)+IF(MOD(A1021-$X$6,periods_per_year)=0,$X$5,0)+F1021&lt;J1020+E1021,IF(MOD(A1021-$X$6,periods_per_year)=0,$X$5,0),J1020+E1021-IF(AND(A1021&gt;=$X$2,MOD(A1021-$X$2,int)=0),$X$3,0)-F1021))))</f>
        <v/>
      </c>
      <c r="H1021" s="14"/>
      <c r="I1021" s="13" t="str">
        <f t="shared" si="124"/>
        <v/>
      </c>
      <c r="J1021" s="13" t="str">
        <f t="shared" si="125"/>
        <v/>
      </c>
      <c r="M1021" s="17" t="str">
        <f>IF(S1020="","",IF(OR(M1020&gt;=nper,ROUND(S1020,2)&lt;=0),"",M1020+1))</f>
        <v/>
      </c>
      <c r="N1021" s="18" t="str">
        <f>IF(M1021="","",IF(OR(periods_per_year=26,periods_per_year=52),IF(periods_per_year=26,IF(M1021=1,fpdate,N1020+14),IF(periods_per_year=52,IF(M1021=1,fpdate,N1020+7),"n/a")),IF(periods_per_year=24,DATE(YEAR(fpdate),MONTH(fpdate)+(M1021-1)/2+IF(AND(DAY(fpdate)&gt;=15,MOD(M1021,2)=0),1,0),IF(MOD(M1021,2)=0,IF(DAY(fpdate)&gt;=15,DAY(fpdate)-14,DAY(fpdate)+14),DAY(fpdate))),IF(DAY(DATE(YEAR(fpdate),MONTH(fpdate)+M1021-1,DAY(fpdate)))&lt;&gt;DAY(fpdate),DATE(YEAR(fpdate),MONTH(fpdate)+M1021,0),DATE(YEAR(fpdate),MONTH(fpdate)+M1021-1,DAY(fpdate))))))</f>
        <v/>
      </c>
      <c r="O1021" s="19" t="str">
        <f>IF(M1021="","",IF(variable,IF(M1021&lt;MortgageCalculator!$I$18*periods_per_year,start_rate,IF(MortgageCalculator!$I$22&gt;=0,MIN(MortgageCalculator!$I$19,start_rate+MortgageCalculator!$I$22*ROUNDUP((M1021-MortgageCalculator!$I$18*periods_per_year)/MortgageCalculator!$I$21,0)),MAX(MortgageCalculator!$I$20,start_rate+MortgageCalculator!$I$22*ROUNDUP((M1021-MortgageCalculator!$I$18*periods_per_year)/MortgageCalculator!$I$21,0)))),start_rate))</f>
        <v/>
      </c>
      <c r="P1021" s="20" t="str">
        <f>IF(M1021="","",ROUND((((1+O1021/CP)^(CP/periods_per_year))-1)*S1020,2))</f>
        <v/>
      </c>
      <c r="Q1021" s="20" t="str">
        <f>IF(M1021="","",IF(M1021=nper,S1020+P1021,MIN(S1020+P1021,IF(O1021=O1020,Q1020,ROUND(-PMT(((1+O1021/CP)^(CP/periods_per_year))-1,nper-M1021+1,S1020),2)))))</f>
        <v/>
      </c>
      <c r="R1021" s="20" t="str">
        <f t="shared" si="126"/>
        <v/>
      </c>
      <c r="S1021" s="20" t="str">
        <f t="shared" si="127"/>
        <v/>
      </c>
    </row>
    <row r="1022" spans="1:19" x14ac:dyDescent="0.2">
      <c r="A1022" s="10" t="str">
        <f t="shared" si="120"/>
        <v/>
      </c>
      <c r="B1022" s="11" t="str">
        <f t="shared" si="121"/>
        <v/>
      </c>
      <c r="C1022" s="15" t="str">
        <f t="shared" si="122"/>
        <v/>
      </c>
      <c r="D1022" s="12" t="str">
        <f>IF(A1022="","",IF(variable,IF(OR(A1022=1,A1022&lt;$I$18*periods_per_year),start_rate,MIN($I$19,IF(MOD(A1022-1,$I$21)=0,MAX($I$20,D1021+$I$22),D1021))),start_rate))</f>
        <v/>
      </c>
      <c r="E1022" s="13" t="str">
        <f t="shared" si="123"/>
        <v/>
      </c>
      <c r="F1022" s="13" t="str">
        <f>IF(A1022="","",IF(A1022=nper,J1021+E1022,MIN(J1021+E1022,IF(D1022=D1021,F1021,IF($E$8="Acc Bi-Weekly",ROUND((-PMT(((1+D1022/CP)^(CP/12))-1,(nper-A1022+1)*12/26,J1021))/2,2),IF($E$8="Acc Weekly",ROUND((-PMT(((1+D1022/CP)^(CP/12))-1,(nper-A1022+1)*12/52,J1021))/4,2),ROUND(-PMT(((1+D1022/CP)^(CP/periods_per_year))-1,nper-A1022+1,J1021),2)))))))</f>
        <v/>
      </c>
      <c r="G1022" s="13" t="str">
        <f>IF(OR(A1022="",A1022&lt;$X$2),"",IF(J1021&lt;=F1022,0,IF(IF(AND(A1022&gt;=$X$2,MOD(A1022-$X$2,int)=0),$X$3,0)+F1022&gt;=J1021+E1022,J1021+E1022-F1022,IF(AND(A1022&gt;=$X$2,MOD(A1022-$X$2,int)=0),$X$3,0)+IF(IF(AND(A1022&gt;=$X$2,MOD(A1022-$X$2,int)=0),$X$3,0)+IF(MOD(A1022-$X$6,periods_per_year)=0,$X$5,0)+F1022&lt;J1021+E1022,IF(MOD(A1022-$X$6,periods_per_year)=0,$X$5,0),J1021+E1022-IF(AND(A1022&gt;=$X$2,MOD(A1022-$X$2,int)=0),$X$3,0)-F1022))))</f>
        <v/>
      </c>
      <c r="H1022" s="14"/>
      <c r="I1022" s="13" t="str">
        <f t="shared" si="124"/>
        <v/>
      </c>
      <c r="J1022" s="13" t="str">
        <f t="shared" si="125"/>
        <v/>
      </c>
      <c r="M1022" s="17" t="str">
        <f>IF(S1021="","",IF(OR(M1021&gt;=nper,ROUND(S1021,2)&lt;=0),"",M1021+1))</f>
        <v/>
      </c>
      <c r="N1022" s="18" t="str">
        <f>IF(M1022="","",IF(OR(periods_per_year=26,periods_per_year=52),IF(periods_per_year=26,IF(M1022=1,fpdate,N1021+14),IF(periods_per_year=52,IF(M1022=1,fpdate,N1021+7),"n/a")),IF(periods_per_year=24,DATE(YEAR(fpdate),MONTH(fpdate)+(M1022-1)/2+IF(AND(DAY(fpdate)&gt;=15,MOD(M1022,2)=0),1,0),IF(MOD(M1022,2)=0,IF(DAY(fpdate)&gt;=15,DAY(fpdate)-14,DAY(fpdate)+14),DAY(fpdate))),IF(DAY(DATE(YEAR(fpdate),MONTH(fpdate)+M1022-1,DAY(fpdate)))&lt;&gt;DAY(fpdate),DATE(YEAR(fpdate),MONTH(fpdate)+M1022,0),DATE(YEAR(fpdate),MONTH(fpdate)+M1022-1,DAY(fpdate))))))</f>
        <v/>
      </c>
      <c r="O1022" s="19" t="str">
        <f>IF(M1022="","",IF(variable,IF(M1022&lt;MortgageCalculator!$I$18*periods_per_year,start_rate,IF(MortgageCalculator!$I$22&gt;=0,MIN(MortgageCalculator!$I$19,start_rate+MortgageCalculator!$I$22*ROUNDUP((M1022-MortgageCalculator!$I$18*periods_per_year)/MortgageCalculator!$I$21,0)),MAX(MortgageCalculator!$I$20,start_rate+MortgageCalculator!$I$22*ROUNDUP((M1022-MortgageCalculator!$I$18*periods_per_year)/MortgageCalculator!$I$21,0)))),start_rate))</f>
        <v/>
      </c>
      <c r="P1022" s="20" t="str">
        <f>IF(M1022="","",ROUND((((1+O1022/CP)^(CP/periods_per_year))-1)*S1021,2))</f>
        <v/>
      </c>
      <c r="Q1022" s="20" t="str">
        <f>IF(M1022="","",IF(M1022=nper,S1021+P1022,MIN(S1021+P1022,IF(O1022=O1021,Q1021,ROUND(-PMT(((1+O1022/CP)^(CP/periods_per_year))-1,nper-M1022+1,S1021),2)))))</f>
        <v/>
      </c>
      <c r="R1022" s="20" t="str">
        <f t="shared" si="126"/>
        <v/>
      </c>
      <c r="S1022" s="20" t="str">
        <f t="shared" si="127"/>
        <v/>
      </c>
    </row>
    <row r="1023" spans="1:19" x14ac:dyDescent="0.2">
      <c r="A1023" s="10" t="str">
        <f t="shared" si="120"/>
        <v/>
      </c>
      <c r="B1023" s="11" t="str">
        <f t="shared" si="121"/>
        <v/>
      </c>
      <c r="C1023" s="15" t="str">
        <f t="shared" si="122"/>
        <v/>
      </c>
      <c r="D1023" s="12" t="str">
        <f>IF(A1023="","",IF(variable,IF(OR(A1023=1,A1023&lt;$I$18*periods_per_year),start_rate,MIN($I$19,IF(MOD(A1023-1,$I$21)=0,MAX($I$20,D1022+$I$22),D1022))),start_rate))</f>
        <v/>
      </c>
      <c r="E1023" s="13" t="str">
        <f t="shared" si="123"/>
        <v/>
      </c>
      <c r="F1023" s="13" t="str">
        <f>IF(A1023="","",IF(A1023=nper,J1022+E1023,MIN(J1022+E1023,IF(D1023=D1022,F1022,IF($E$8="Acc Bi-Weekly",ROUND((-PMT(((1+D1023/CP)^(CP/12))-1,(nper-A1023+1)*12/26,J1022))/2,2),IF($E$8="Acc Weekly",ROUND((-PMT(((1+D1023/CP)^(CP/12))-1,(nper-A1023+1)*12/52,J1022))/4,2),ROUND(-PMT(((1+D1023/CP)^(CP/periods_per_year))-1,nper-A1023+1,J1022),2)))))))</f>
        <v/>
      </c>
      <c r="G1023" s="13" t="str">
        <f>IF(OR(A1023="",A1023&lt;$X$2),"",IF(J1022&lt;=F1023,0,IF(IF(AND(A1023&gt;=$X$2,MOD(A1023-$X$2,int)=0),$X$3,0)+F1023&gt;=J1022+E1023,J1022+E1023-F1023,IF(AND(A1023&gt;=$X$2,MOD(A1023-$X$2,int)=0),$X$3,0)+IF(IF(AND(A1023&gt;=$X$2,MOD(A1023-$X$2,int)=0),$X$3,0)+IF(MOD(A1023-$X$6,periods_per_year)=0,$X$5,0)+F1023&lt;J1022+E1023,IF(MOD(A1023-$X$6,periods_per_year)=0,$X$5,0),J1022+E1023-IF(AND(A1023&gt;=$X$2,MOD(A1023-$X$2,int)=0),$X$3,0)-F1023))))</f>
        <v/>
      </c>
      <c r="H1023" s="14"/>
      <c r="I1023" s="13" t="str">
        <f t="shared" si="124"/>
        <v/>
      </c>
      <c r="J1023" s="13" t="str">
        <f t="shared" si="125"/>
        <v/>
      </c>
      <c r="M1023" s="17" t="str">
        <f>IF(S1022="","",IF(OR(M1022&gt;=nper,ROUND(S1022,2)&lt;=0),"",M1022+1))</f>
        <v/>
      </c>
      <c r="N1023" s="18" t="str">
        <f>IF(M1023="","",IF(OR(periods_per_year=26,periods_per_year=52),IF(periods_per_year=26,IF(M1023=1,fpdate,N1022+14),IF(periods_per_year=52,IF(M1023=1,fpdate,N1022+7),"n/a")),IF(periods_per_year=24,DATE(YEAR(fpdate),MONTH(fpdate)+(M1023-1)/2+IF(AND(DAY(fpdate)&gt;=15,MOD(M1023,2)=0),1,0),IF(MOD(M1023,2)=0,IF(DAY(fpdate)&gt;=15,DAY(fpdate)-14,DAY(fpdate)+14),DAY(fpdate))),IF(DAY(DATE(YEAR(fpdate),MONTH(fpdate)+M1023-1,DAY(fpdate)))&lt;&gt;DAY(fpdate),DATE(YEAR(fpdate),MONTH(fpdate)+M1023,0),DATE(YEAR(fpdate),MONTH(fpdate)+M1023-1,DAY(fpdate))))))</f>
        <v/>
      </c>
      <c r="O1023" s="19" t="str">
        <f>IF(M1023="","",IF(variable,IF(M1023&lt;MortgageCalculator!$I$18*periods_per_year,start_rate,IF(MortgageCalculator!$I$22&gt;=0,MIN(MortgageCalculator!$I$19,start_rate+MortgageCalculator!$I$22*ROUNDUP((M1023-MortgageCalculator!$I$18*periods_per_year)/MortgageCalculator!$I$21,0)),MAX(MortgageCalculator!$I$20,start_rate+MortgageCalculator!$I$22*ROUNDUP((M1023-MortgageCalculator!$I$18*periods_per_year)/MortgageCalculator!$I$21,0)))),start_rate))</f>
        <v/>
      </c>
      <c r="P1023" s="20" t="str">
        <f>IF(M1023="","",ROUND((((1+O1023/CP)^(CP/periods_per_year))-1)*S1022,2))</f>
        <v/>
      </c>
      <c r="Q1023" s="20" t="str">
        <f>IF(M1023="","",IF(M1023=nper,S1022+P1023,MIN(S1022+P1023,IF(O1023=O1022,Q1022,ROUND(-PMT(((1+O1023/CP)^(CP/periods_per_year))-1,nper-M1023+1,S1022),2)))))</f>
        <v/>
      </c>
      <c r="R1023" s="20" t="str">
        <f t="shared" si="126"/>
        <v/>
      </c>
      <c r="S1023" s="20" t="str">
        <f t="shared" si="127"/>
        <v/>
      </c>
    </row>
    <row r="1024" spans="1:19" x14ac:dyDescent="0.2">
      <c r="A1024" s="10" t="str">
        <f t="shared" si="120"/>
        <v/>
      </c>
      <c r="B1024" s="11" t="str">
        <f t="shared" si="121"/>
        <v/>
      </c>
      <c r="C1024" s="15" t="str">
        <f t="shared" si="122"/>
        <v/>
      </c>
      <c r="D1024" s="12" t="str">
        <f>IF(A1024="","",IF(variable,IF(OR(A1024=1,A1024&lt;$I$18*periods_per_year),start_rate,MIN($I$19,IF(MOD(A1024-1,$I$21)=0,MAX($I$20,D1023+$I$22),D1023))),start_rate))</f>
        <v/>
      </c>
      <c r="E1024" s="13" t="str">
        <f t="shared" si="123"/>
        <v/>
      </c>
      <c r="F1024" s="13" t="str">
        <f>IF(A1024="","",IF(A1024=nper,J1023+E1024,MIN(J1023+E1024,IF(D1024=D1023,F1023,IF($E$8="Acc Bi-Weekly",ROUND((-PMT(((1+D1024/CP)^(CP/12))-1,(nper-A1024+1)*12/26,J1023))/2,2),IF($E$8="Acc Weekly",ROUND((-PMT(((1+D1024/CP)^(CP/12))-1,(nper-A1024+1)*12/52,J1023))/4,2),ROUND(-PMT(((1+D1024/CP)^(CP/periods_per_year))-1,nper-A1024+1,J1023),2)))))))</f>
        <v/>
      </c>
      <c r="G1024" s="13" t="str">
        <f>IF(OR(A1024="",A1024&lt;$X$2),"",IF(J1023&lt;=F1024,0,IF(IF(AND(A1024&gt;=$X$2,MOD(A1024-$X$2,int)=0),$X$3,0)+F1024&gt;=J1023+E1024,J1023+E1024-F1024,IF(AND(A1024&gt;=$X$2,MOD(A1024-$X$2,int)=0),$X$3,0)+IF(IF(AND(A1024&gt;=$X$2,MOD(A1024-$X$2,int)=0),$X$3,0)+IF(MOD(A1024-$X$6,periods_per_year)=0,$X$5,0)+F1024&lt;J1023+E1024,IF(MOD(A1024-$X$6,periods_per_year)=0,$X$5,0),J1023+E1024-IF(AND(A1024&gt;=$X$2,MOD(A1024-$X$2,int)=0),$X$3,0)-F1024))))</f>
        <v/>
      </c>
      <c r="H1024" s="14"/>
      <c r="I1024" s="13" t="str">
        <f t="shared" si="124"/>
        <v/>
      </c>
      <c r="J1024" s="13" t="str">
        <f t="shared" si="125"/>
        <v/>
      </c>
      <c r="M1024" s="17" t="str">
        <f>IF(S1023="","",IF(OR(M1023&gt;=nper,ROUND(S1023,2)&lt;=0),"",M1023+1))</f>
        <v/>
      </c>
      <c r="N1024" s="18" t="str">
        <f>IF(M1024="","",IF(OR(periods_per_year=26,periods_per_year=52),IF(periods_per_year=26,IF(M1024=1,fpdate,N1023+14),IF(periods_per_year=52,IF(M1024=1,fpdate,N1023+7),"n/a")),IF(periods_per_year=24,DATE(YEAR(fpdate),MONTH(fpdate)+(M1024-1)/2+IF(AND(DAY(fpdate)&gt;=15,MOD(M1024,2)=0),1,0),IF(MOD(M1024,2)=0,IF(DAY(fpdate)&gt;=15,DAY(fpdate)-14,DAY(fpdate)+14),DAY(fpdate))),IF(DAY(DATE(YEAR(fpdate),MONTH(fpdate)+M1024-1,DAY(fpdate)))&lt;&gt;DAY(fpdate),DATE(YEAR(fpdate),MONTH(fpdate)+M1024,0),DATE(YEAR(fpdate),MONTH(fpdate)+M1024-1,DAY(fpdate))))))</f>
        <v/>
      </c>
      <c r="O1024" s="19" t="str">
        <f>IF(M1024="","",IF(variable,IF(M1024&lt;MortgageCalculator!$I$18*periods_per_year,start_rate,IF(MortgageCalculator!$I$22&gt;=0,MIN(MortgageCalculator!$I$19,start_rate+MortgageCalculator!$I$22*ROUNDUP((M1024-MortgageCalculator!$I$18*periods_per_year)/MortgageCalculator!$I$21,0)),MAX(MortgageCalculator!$I$20,start_rate+MortgageCalculator!$I$22*ROUNDUP((M1024-MortgageCalculator!$I$18*periods_per_year)/MortgageCalculator!$I$21,0)))),start_rate))</f>
        <v/>
      </c>
      <c r="P1024" s="20" t="str">
        <f>IF(M1024="","",ROUND((((1+O1024/CP)^(CP/periods_per_year))-1)*S1023,2))</f>
        <v/>
      </c>
      <c r="Q1024" s="20" t="str">
        <f>IF(M1024="","",IF(M1024=nper,S1023+P1024,MIN(S1023+P1024,IF(O1024=O1023,Q1023,ROUND(-PMT(((1+O1024/CP)^(CP/periods_per_year))-1,nper-M1024+1,S1023),2)))))</f>
        <v/>
      </c>
      <c r="R1024" s="20" t="str">
        <f t="shared" si="126"/>
        <v/>
      </c>
      <c r="S1024" s="20" t="str">
        <f t="shared" si="127"/>
        <v/>
      </c>
    </row>
    <row r="1025" spans="1:19" x14ac:dyDescent="0.2">
      <c r="A1025" s="10" t="str">
        <f t="shared" si="120"/>
        <v/>
      </c>
      <c r="B1025" s="11" t="str">
        <f t="shared" si="121"/>
        <v/>
      </c>
      <c r="C1025" s="15" t="str">
        <f t="shared" si="122"/>
        <v/>
      </c>
      <c r="D1025" s="12" t="str">
        <f>IF(A1025="","",IF(variable,IF(OR(A1025=1,A1025&lt;$I$18*periods_per_year),start_rate,MIN($I$19,IF(MOD(A1025-1,$I$21)=0,MAX($I$20,D1024+$I$22),D1024))),start_rate))</f>
        <v/>
      </c>
      <c r="E1025" s="13" t="str">
        <f t="shared" si="123"/>
        <v/>
      </c>
      <c r="F1025" s="13" t="str">
        <f>IF(A1025="","",IF(A1025=nper,J1024+E1025,MIN(J1024+E1025,IF(D1025=D1024,F1024,IF($E$8="Acc Bi-Weekly",ROUND((-PMT(((1+D1025/CP)^(CP/12))-1,(nper-A1025+1)*12/26,J1024))/2,2),IF($E$8="Acc Weekly",ROUND((-PMT(((1+D1025/CP)^(CP/12))-1,(nper-A1025+1)*12/52,J1024))/4,2),ROUND(-PMT(((1+D1025/CP)^(CP/periods_per_year))-1,nper-A1025+1,J1024),2)))))))</f>
        <v/>
      </c>
      <c r="G1025" s="13" t="str">
        <f>IF(OR(A1025="",A1025&lt;$X$2),"",IF(J1024&lt;=F1025,0,IF(IF(AND(A1025&gt;=$X$2,MOD(A1025-$X$2,int)=0),$X$3,0)+F1025&gt;=J1024+E1025,J1024+E1025-F1025,IF(AND(A1025&gt;=$X$2,MOD(A1025-$X$2,int)=0),$X$3,0)+IF(IF(AND(A1025&gt;=$X$2,MOD(A1025-$X$2,int)=0),$X$3,0)+IF(MOD(A1025-$X$6,periods_per_year)=0,$X$5,0)+F1025&lt;J1024+E1025,IF(MOD(A1025-$X$6,periods_per_year)=0,$X$5,0),J1024+E1025-IF(AND(A1025&gt;=$X$2,MOD(A1025-$X$2,int)=0),$X$3,0)-F1025))))</f>
        <v/>
      </c>
      <c r="H1025" s="14"/>
      <c r="I1025" s="13" t="str">
        <f t="shared" si="124"/>
        <v/>
      </c>
      <c r="J1025" s="13" t="str">
        <f t="shared" si="125"/>
        <v/>
      </c>
      <c r="M1025" s="17" t="str">
        <f>IF(S1024="","",IF(OR(M1024&gt;=nper,ROUND(S1024,2)&lt;=0),"",M1024+1))</f>
        <v/>
      </c>
      <c r="N1025" s="18" t="str">
        <f>IF(M1025="","",IF(OR(periods_per_year=26,periods_per_year=52),IF(periods_per_year=26,IF(M1025=1,fpdate,N1024+14),IF(periods_per_year=52,IF(M1025=1,fpdate,N1024+7),"n/a")),IF(periods_per_year=24,DATE(YEAR(fpdate),MONTH(fpdate)+(M1025-1)/2+IF(AND(DAY(fpdate)&gt;=15,MOD(M1025,2)=0),1,0),IF(MOD(M1025,2)=0,IF(DAY(fpdate)&gt;=15,DAY(fpdate)-14,DAY(fpdate)+14),DAY(fpdate))),IF(DAY(DATE(YEAR(fpdate),MONTH(fpdate)+M1025-1,DAY(fpdate)))&lt;&gt;DAY(fpdate),DATE(YEAR(fpdate),MONTH(fpdate)+M1025,0),DATE(YEAR(fpdate),MONTH(fpdate)+M1025-1,DAY(fpdate))))))</f>
        <v/>
      </c>
      <c r="O1025" s="19" t="str">
        <f>IF(M1025="","",IF(variable,IF(M1025&lt;MortgageCalculator!$I$18*periods_per_year,start_rate,IF(MortgageCalculator!$I$22&gt;=0,MIN(MortgageCalculator!$I$19,start_rate+MortgageCalculator!$I$22*ROUNDUP((M1025-MortgageCalculator!$I$18*periods_per_year)/MortgageCalculator!$I$21,0)),MAX(MortgageCalculator!$I$20,start_rate+MortgageCalculator!$I$22*ROUNDUP((M1025-MortgageCalculator!$I$18*periods_per_year)/MortgageCalculator!$I$21,0)))),start_rate))</f>
        <v/>
      </c>
      <c r="P1025" s="20" t="str">
        <f>IF(M1025="","",ROUND((((1+O1025/CP)^(CP/periods_per_year))-1)*S1024,2))</f>
        <v/>
      </c>
      <c r="Q1025" s="20" t="str">
        <f>IF(M1025="","",IF(M1025=nper,S1024+P1025,MIN(S1024+P1025,IF(O1025=O1024,Q1024,ROUND(-PMT(((1+O1025/CP)^(CP/periods_per_year))-1,nper-M1025+1,S1024),2)))))</f>
        <v/>
      </c>
      <c r="R1025" s="20" t="str">
        <f t="shared" si="126"/>
        <v/>
      </c>
      <c r="S1025" s="20" t="str">
        <f t="shared" si="127"/>
        <v/>
      </c>
    </row>
    <row r="1026" spans="1:19" x14ac:dyDescent="0.2">
      <c r="A1026" s="10" t="str">
        <f t="shared" si="120"/>
        <v/>
      </c>
      <c r="B1026" s="11" t="str">
        <f t="shared" si="121"/>
        <v/>
      </c>
      <c r="C1026" s="15" t="str">
        <f t="shared" si="122"/>
        <v/>
      </c>
      <c r="D1026" s="12" t="str">
        <f>IF(A1026="","",IF(variable,IF(OR(A1026=1,A1026&lt;$I$18*periods_per_year),start_rate,MIN($I$19,IF(MOD(A1026-1,$I$21)=0,MAX($I$20,D1025+$I$22),D1025))),start_rate))</f>
        <v/>
      </c>
      <c r="E1026" s="13" t="str">
        <f t="shared" si="123"/>
        <v/>
      </c>
      <c r="F1026" s="13" t="str">
        <f>IF(A1026="","",IF(A1026=nper,J1025+E1026,MIN(J1025+E1026,IF(D1026=D1025,F1025,IF($E$8="Acc Bi-Weekly",ROUND((-PMT(((1+D1026/CP)^(CP/12))-1,(nper-A1026+1)*12/26,J1025))/2,2),IF($E$8="Acc Weekly",ROUND((-PMT(((1+D1026/CP)^(CP/12))-1,(nper-A1026+1)*12/52,J1025))/4,2),ROUND(-PMT(((1+D1026/CP)^(CP/periods_per_year))-1,nper-A1026+1,J1025),2)))))))</f>
        <v/>
      </c>
      <c r="G1026" s="13" t="str">
        <f>IF(OR(A1026="",A1026&lt;$X$2),"",IF(J1025&lt;=F1026,0,IF(IF(AND(A1026&gt;=$X$2,MOD(A1026-$X$2,int)=0),$X$3,0)+F1026&gt;=J1025+E1026,J1025+E1026-F1026,IF(AND(A1026&gt;=$X$2,MOD(A1026-$X$2,int)=0),$X$3,0)+IF(IF(AND(A1026&gt;=$X$2,MOD(A1026-$X$2,int)=0),$X$3,0)+IF(MOD(A1026-$X$6,periods_per_year)=0,$X$5,0)+F1026&lt;J1025+E1026,IF(MOD(A1026-$X$6,periods_per_year)=0,$X$5,0),J1025+E1026-IF(AND(A1026&gt;=$X$2,MOD(A1026-$X$2,int)=0),$X$3,0)-F1026))))</f>
        <v/>
      </c>
      <c r="H1026" s="14"/>
      <c r="I1026" s="13" t="str">
        <f t="shared" si="124"/>
        <v/>
      </c>
      <c r="J1026" s="13" t="str">
        <f t="shared" si="125"/>
        <v/>
      </c>
      <c r="M1026" s="17" t="str">
        <f>IF(S1025="","",IF(OR(M1025&gt;=nper,ROUND(S1025,2)&lt;=0),"",M1025+1))</f>
        <v/>
      </c>
      <c r="N1026" s="18" t="str">
        <f>IF(M1026="","",IF(OR(periods_per_year=26,periods_per_year=52),IF(periods_per_year=26,IF(M1026=1,fpdate,N1025+14),IF(periods_per_year=52,IF(M1026=1,fpdate,N1025+7),"n/a")),IF(periods_per_year=24,DATE(YEAR(fpdate),MONTH(fpdate)+(M1026-1)/2+IF(AND(DAY(fpdate)&gt;=15,MOD(M1026,2)=0),1,0),IF(MOD(M1026,2)=0,IF(DAY(fpdate)&gt;=15,DAY(fpdate)-14,DAY(fpdate)+14),DAY(fpdate))),IF(DAY(DATE(YEAR(fpdate),MONTH(fpdate)+M1026-1,DAY(fpdate)))&lt;&gt;DAY(fpdate),DATE(YEAR(fpdate),MONTH(fpdate)+M1026,0),DATE(YEAR(fpdate),MONTH(fpdate)+M1026-1,DAY(fpdate))))))</f>
        <v/>
      </c>
      <c r="O1026" s="19" t="str">
        <f>IF(M1026="","",IF(variable,IF(M1026&lt;MortgageCalculator!$I$18*periods_per_year,start_rate,IF(MortgageCalculator!$I$22&gt;=0,MIN(MortgageCalculator!$I$19,start_rate+MortgageCalculator!$I$22*ROUNDUP((M1026-MortgageCalculator!$I$18*periods_per_year)/MortgageCalculator!$I$21,0)),MAX(MortgageCalculator!$I$20,start_rate+MortgageCalculator!$I$22*ROUNDUP((M1026-MortgageCalculator!$I$18*periods_per_year)/MortgageCalculator!$I$21,0)))),start_rate))</f>
        <v/>
      </c>
      <c r="P1026" s="20" t="str">
        <f>IF(M1026="","",ROUND((((1+O1026/CP)^(CP/periods_per_year))-1)*S1025,2))</f>
        <v/>
      </c>
      <c r="Q1026" s="20" t="str">
        <f>IF(M1026="","",IF(M1026=nper,S1025+P1026,MIN(S1025+P1026,IF(O1026=O1025,Q1025,ROUND(-PMT(((1+O1026/CP)^(CP/periods_per_year))-1,nper-M1026+1,S1025),2)))))</f>
        <v/>
      </c>
      <c r="R1026" s="20" t="str">
        <f t="shared" si="126"/>
        <v/>
      </c>
      <c r="S1026" s="20" t="str">
        <f t="shared" si="127"/>
        <v/>
      </c>
    </row>
    <row r="1027" spans="1:19" x14ac:dyDescent="0.2">
      <c r="A1027" s="10" t="str">
        <f t="shared" si="120"/>
        <v/>
      </c>
      <c r="B1027" s="11" t="str">
        <f t="shared" si="121"/>
        <v/>
      </c>
      <c r="C1027" s="15" t="str">
        <f t="shared" si="122"/>
        <v/>
      </c>
      <c r="D1027" s="12" t="str">
        <f>IF(A1027="","",IF(variable,IF(OR(A1027=1,A1027&lt;$I$18*periods_per_year),start_rate,MIN($I$19,IF(MOD(A1027-1,$I$21)=0,MAX($I$20,D1026+$I$22),D1026))),start_rate))</f>
        <v/>
      </c>
      <c r="E1027" s="13" t="str">
        <f t="shared" si="123"/>
        <v/>
      </c>
      <c r="F1027" s="13" t="str">
        <f>IF(A1027="","",IF(A1027=nper,J1026+E1027,MIN(J1026+E1027,IF(D1027=D1026,F1026,IF($E$8="Acc Bi-Weekly",ROUND((-PMT(((1+D1027/CP)^(CP/12))-1,(nper-A1027+1)*12/26,J1026))/2,2),IF($E$8="Acc Weekly",ROUND((-PMT(((1+D1027/CP)^(CP/12))-1,(nper-A1027+1)*12/52,J1026))/4,2),ROUND(-PMT(((1+D1027/CP)^(CP/periods_per_year))-1,nper-A1027+1,J1026),2)))))))</f>
        <v/>
      </c>
      <c r="G1027" s="13" t="str">
        <f>IF(OR(A1027="",A1027&lt;$X$2),"",IF(J1026&lt;=F1027,0,IF(IF(AND(A1027&gt;=$X$2,MOD(A1027-$X$2,int)=0),$X$3,0)+F1027&gt;=J1026+E1027,J1026+E1027-F1027,IF(AND(A1027&gt;=$X$2,MOD(A1027-$X$2,int)=0),$X$3,0)+IF(IF(AND(A1027&gt;=$X$2,MOD(A1027-$X$2,int)=0),$X$3,0)+IF(MOD(A1027-$X$6,periods_per_year)=0,$X$5,0)+F1027&lt;J1026+E1027,IF(MOD(A1027-$X$6,periods_per_year)=0,$X$5,0),J1026+E1027-IF(AND(A1027&gt;=$X$2,MOD(A1027-$X$2,int)=0),$X$3,0)-F1027))))</f>
        <v/>
      </c>
      <c r="H1027" s="14"/>
      <c r="I1027" s="13" t="str">
        <f t="shared" si="124"/>
        <v/>
      </c>
      <c r="J1027" s="13" t="str">
        <f t="shared" si="125"/>
        <v/>
      </c>
      <c r="M1027" s="17" t="str">
        <f>IF(S1026="","",IF(OR(M1026&gt;=nper,ROUND(S1026,2)&lt;=0),"",M1026+1))</f>
        <v/>
      </c>
      <c r="N1027" s="18" t="str">
        <f>IF(M1027="","",IF(OR(periods_per_year=26,periods_per_year=52),IF(periods_per_year=26,IF(M1027=1,fpdate,N1026+14),IF(periods_per_year=52,IF(M1027=1,fpdate,N1026+7),"n/a")),IF(periods_per_year=24,DATE(YEAR(fpdate),MONTH(fpdate)+(M1027-1)/2+IF(AND(DAY(fpdate)&gt;=15,MOD(M1027,2)=0),1,0),IF(MOD(M1027,2)=0,IF(DAY(fpdate)&gt;=15,DAY(fpdate)-14,DAY(fpdate)+14),DAY(fpdate))),IF(DAY(DATE(YEAR(fpdate),MONTH(fpdate)+M1027-1,DAY(fpdate)))&lt;&gt;DAY(fpdate),DATE(YEAR(fpdate),MONTH(fpdate)+M1027,0),DATE(YEAR(fpdate),MONTH(fpdate)+M1027-1,DAY(fpdate))))))</f>
        <v/>
      </c>
      <c r="O1027" s="19" t="str">
        <f>IF(M1027="","",IF(variable,IF(M1027&lt;MortgageCalculator!$I$18*periods_per_year,start_rate,IF(MortgageCalculator!$I$22&gt;=0,MIN(MortgageCalculator!$I$19,start_rate+MortgageCalculator!$I$22*ROUNDUP((M1027-MortgageCalculator!$I$18*periods_per_year)/MortgageCalculator!$I$21,0)),MAX(MortgageCalculator!$I$20,start_rate+MortgageCalculator!$I$22*ROUNDUP((M1027-MortgageCalculator!$I$18*periods_per_year)/MortgageCalculator!$I$21,0)))),start_rate))</f>
        <v/>
      </c>
      <c r="P1027" s="20" t="str">
        <f>IF(M1027="","",ROUND((((1+O1027/CP)^(CP/periods_per_year))-1)*S1026,2))</f>
        <v/>
      </c>
      <c r="Q1027" s="20" t="str">
        <f>IF(M1027="","",IF(M1027=nper,S1026+P1027,MIN(S1026+P1027,IF(O1027=O1026,Q1026,ROUND(-PMT(((1+O1027/CP)^(CP/periods_per_year))-1,nper-M1027+1,S1026),2)))))</f>
        <v/>
      </c>
      <c r="R1027" s="20" t="str">
        <f t="shared" si="126"/>
        <v/>
      </c>
      <c r="S1027" s="20" t="str">
        <f t="shared" si="127"/>
        <v/>
      </c>
    </row>
    <row r="1028" spans="1:19" x14ac:dyDescent="0.2">
      <c r="A1028" s="10" t="str">
        <f t="shared" si="120"/>
        <v/>
      </c>
      <c r="B1028" s="11" t="str">
        <f t="shared" si="121"/>
        <v/>
      </c>
      <c r="C1028" s="15" t="str">
        <f t="shared" si="122"/>
        <v/>
      </c>
      <c r="D1028" s="12" t="str">
        <f>IF(A1028="","",IF(variable,IF(OR(A1028=1,A1028&lt;$I$18*periods_per_year),start_rate,MIN($I$19,IF(MOD(A1028-1,$I$21)=0,MAX($I$20,D1027+$I$22),D1027))),start_rate))</f>
        <v/>
      </c>
      <c r="E1028" s="13" t="str">
        <f t="shared" si="123"/>
        <v/>
      </c>
      <c r="F1028" s="13" t="str">
        <f>IF(A1028="","",IF(A1028=nper,J1027+E1028,MIN(J1027+E1028,IF(D1028=D1027,F1027,IF($E$8="Acc Bi-Weekly",ROUND((-PMT(((1+D1028/CP)^(CP/12))-1,(nper-A1028+1)*12/26,J1027))/2,2),IF($E$8="Acc Weekly",ROUND((-PMT(((1+D1028/CP)^(CP/12))-1,(nper-A1028+1)*12/52,J1027))/4,2),ROUND(-PMT(((1+D1028/CP)^(CP/periods_per_year))-1,nper-A1028+1,J1027),2)))))))</f>
        <v/>
      </c>
      <c r="G1028" s="13" t="str">
        <f>IF(OR(A1028="",A1028&lt;$X$2),"",IF(J1027&lt;=F1028,0,IF(IF(AND(A1028&gt;=$X$2,MOD(A1028-$X$2,int)=0),$X$3,0)+F1028&gt;=J1027+E1028,J1027+E1028-F1028,IF(AND(A1028&gt;=$X$2,MOD(A1028-$X$2,int)=0),$X$3,0)+IF(IF(AND(A1028&gt;=$X$2,MOD(A1028-$X$2,int)=0),$X$3,0)+IF(MOD(A1028-$X$6,periods_per_year)=0,$X$5,0)+F1028&lt;J1027+E1028,IF(MOD(A1028-$X$6,periods_per_year)=0,$X$5,0),J1027+E1028-IF(AND(A1028&gt;=$X$2,MOD(A1028-$X$2,int)=0),$X$3,0)-F1028))))</f>
        <v/>
      </c>
      <c r="H1028" s="14"/>
      <c r="I1028" s="13" t="str">
        <f t="shared" si="124"/>
        <v/>
      </c>
      <c r="J1028" s="13" t="str">
        <f t="shared" si="125"/>
        <v/>
      </c>
      <c r="M1028" s="17" t="str">
        <f>IF(S1027="","",IF(OR(M1027&gt;=nper,ROUND(S1027,2)&lt;=0),"",M1027+1))</f>
        <v/>
      </c>
      <c r="N1028" s="18" t="str">
        <f>IF(M1028="","",IF(OR(periods_per_year=26,periods_per_year=52),IF(periods_per_year=26,IF(M1028=1,fpdate,N1027+14),IF(periods_per_year=52,IF(M1028=1,fpdate,N1027+7),"n/a")),IF(periods_per_year=24,DATE(YEAR(fpdate),MONTH(fpdate)+(M1028-1)/2+IF(AND(DAY(fpdate)&gt;=15,MOD(M1028,2)=0),1,0),IF(MOD(M1028,2)=0,IF(DAY(fpdate)&gt;=15,DAY(fpdate)-14,DAY(fpdate)+14),DAY(fpdate))),IF(DAY(DATE(YEAR(fpdate),MONTH(fpdate)+M1028-1,DAY(fpdate)))&lt;&gt;DAY(fpdate),DATE(YEAR(fpdate),MONTH(fpdate)+M1028,0),DATE(YEAR(fpdate),MONTH(fpdate)+M1028-1,DAY(fpdate))))))</f>
        <v/>
      </c>
      <c r="O1028" s="19" t="str">
        <f>IF(M1028="","",IF(variable,IF(M1028&lt;MortgageCalculator!$I$18*periods_per_year,start_rate,IF(MortgageCalculator!$I$22&gt;=0,MIN(MortgageCalculator!$I$19,start_rate+MortgageCalculator!$I$22*ROUNDUP((M1028-MortgageCalculator!$I$18*periods_per_year)/MortgageCalculator!$I$21,0)),MAX(MortgageCalculator!$I$20,start_rate+MortgageCalculator!$I$22*ROUNDUP((M1028-MortgageCalculator!$I$18*periods_per_year)/MortgageCalculator!$I$21,0)))),start_rate))</f>
        <v/>
      </c>
      <c r="P1028" s="20" t="str">
        <f>IF(M1028="","",ROUND((((1+O1028/CP)^(CP/periods_per_year))-1)*S1027,2))</f>
        <v/>
      </c>
      <c r="Q1028" s="20" t="str">
        <f>IF(M1028="","",IF(M1028=nper,S1027+P1028,MIN(S1027+P1028,IF(O1028=O1027,Q1027,ROUND(-PMT(((1+O1028/CP)^(CP/periods_per_year))-1,nper-M1028+1,S1027),2)))))</f>
        <v/>
      </c>
      <c r="R1028" s="20" t="str">
        <f t="shared" si="126"/>
        <v/>
      </c>
      <c r="S1028" s="20" t="str">
        <f t="shared" si="127"/>
        <v/>
      </c>
    </row>
    <row r="1029" spans="1:19" x14ac:dyDescent="0.2">
      <c r="A1029" s="10" t="str">
        <f t="shared" si="120"/>
        <v/>
      </c>
      <c r="B1029" s="11" t="str">
        <f t="shared" si="121"/>
        <v/>
      </c>
      <c r="C1029" s="15" t="str">
        <f t="shared" si="122"/>
        <v/>
      </c>
      <c r="D1029" s="12" t="str">
        <f>IF(A1029="","",IF(variable,IF(OR(A1029=1,A1029&lt;$I$18*periods_per_year),start_rate,MIN($I$19,IF(MOD(A1029-1,$I$21)=0,MAX($I$20,D1028+$I$22),D1028))),start_rate))</f>
        <v/>
      </c>
      <c r="E1029" s="13" t="str">
        <f t="shared" si="123"/>
        <v/>
      </c>
      <c r="F1029" s="13" t="str">
        <f>IF(A1029="","",IF(A1029=nper,J1028+E1029,MIN(J1028+E1029,IF(D1029=D1028,F1028,IF($E$8="Acc Bi-Weekly",ROUND((-PMT(((1+D1029/CP)^(CP/12))-1,(nper-A1029+1)*12/26,J1028))/2,2),IF($E$8="Acc Weekly",ROUND((-PMT(((1+D1029/CP)^(CP/12))-1,(nper-A1029+1)*12/52,J1028))/4,2),ROUND(-PMT(((1+D1029/CP)^(CP/periods_per_year))-1,nper-A1029+1,J1028),2)))))))</f>
        <v/>
      </c>
      <c r="G1029" s="13" t="str">
        <f>IF(OR(A1029="",A1029&lt;$X$2),"",IF(J1028&lt;=F1029,0,IF(IF(AND(A1029&gt;=$X$2,MOD(A1029-$X$2,int)=0),$X$3,0)+F1029&gt;=J1028+E1029,J1028+E1029-F1029,IF(AND(A1029&gt;=$X$2,MOD(A1029-$X$2,int)=0),$X$3,0)+IF(IF(AND(A1029&gt;=$X$2,MOD(A1029-$X$2,int)=0),$X$3,0)+IF(MOD(A1029-$X$6,periods_per_year)=0,$X$5,0)+F1029&lt;J1028+E1029,IF(MOD(A1029-$X$6,periods_per_year)=0,$X$5,0),J1028+E1029-IF(AND(A1029&gt;=$X$2,MOD(A1029-$X$2,int)=0),$X$3,0)-F1029))))</f>
        <v/>
      </c>
      <c r="H1029" s="14"/>
      <c r="I1029" s="13" t="str">
        <f t="shared" si="124"/>
        <v/>
      </c>
      <c r="J1029" s="13" t="str">
        <f t="shared" si="125"/>
        <v/>
      </c>
      <c r="M1029" s="17" t="str">
        <f>IF(S1028="","",IF(OR(M1028&gt;=nper,ROUND(S1028,2)&lt;=0),"",M1028+1))</f>
        <v/>
      </c>
      <c r="N1029" s="18" t="str">
        <f>IF(M1029="","",IF(OR(periods_per_year=26,periods_per_year=52),IF(periods_per_year=26,IF(M1029=1,fpdate,N1028+14),IF(periods_per_year=52,IF(M1029=1,fpdate,N1028+7),"n/a")),IF(periods_per_year=24,DATE(YEAR(fpdate),MONTH(fpdate)+(M1029-1)/2+IF(AND(DAY(fpdate)&gt;=15,MOD(M1029,2)=0),1,0),IF(MOD(M1029,2)=0,IF(DAY(fpdate)&gt;=15,DAY(fpdate)-14,DAY(fpdate)+14),DAY(fpdate))),IF(DAY(DATE(YEAR(fpdate),MONTH(fpdate)+M1029-1,DAY(fpdate)))&lt;&gt;DAY(fpdate),DATE(YEAR(fpdate),MONTH(fpdate)+M1029,0),DATE(YEAR(fpdate),MONTH(fpdate)+M1029-1,DAY(fpdate))))))</f>
        <v/>
      </c>
      <c r="O1029" s="19" t="str">
        <f>IF(M1029="","",IF(variable,IF(M1029&lt;MortgageCalculator!$I$18*periods_per_year,start_rate,IF(MortgageCalculator!$I$22&gt;=0,MIN(MortgageCalculator!$I$19,start_rate+MortgageCalculator!$I$22*ROUNDUP((M1029-MortgageCalculator!$I$18*periods_per_year)/MortgageCalculator!$I$21,0)),MAX(MortgageCalculator!$I$20,start_rate+MortgageCalculator!$I$22*ROUNDUP((M1029-MortgageCalculator!$I$18*periods_per_year)/MortgageCalculator!$I$21,0)))),start_rate))</f>
        <v/>
      </c>
      <c r="P1029" s="20" t="str">
        <f>IF(M1029="","",ROUND((((1+O1029/CP)^(CP/periods_per_year))-1)*S1028,2))</f>
        <v/>
      </c>
      <c r="Q1029" s="20" t="str">
        <f>IF(M1029="","",IF(M1029=nper,S1028+P1029,MIN(S1028+P1029,IF(O1029=O1028,Q1028,ROUND(-PMT(((1+O1029/CP)^(CP/periods_per_year))-1,nper-M1029+1,S1028),2)))))</f>
        <v/>
      </c>
      <c r="R1029" s="20" t="str">
        <f t="shared" si="126"/>
        <v/>
      </c>
      <c r="S1029" s="20" t="str">
        <f t="shared" si="127"/>
        <v/>
      </c>
    </row>
    <row r="1030" spans="1:19" x14ac:dyDescent="0.2">
      <c r="A1030" s="10" t="str">
        <f t="shared" si="120"/>
        <v/>
      </c>
      <c r="B1030" s="11" t="str">
        <f t="shared" si="121"/>
        <v/>
      </c>
      <c r="C1030" s="15" t="str">
        <f t="shared" si="122"/>
        <v/>
      </c>
      <c r="D1030" s="12" t="str">
        <f>IF(A1030="","",IF(variable,IF(OR(A1030=1,A1030&lt;$I$18*periods_per_year),start_rate,MIN($I$19,IF(MOD(A1030-1,$I$21)=0,MAX($I$20,D1029+$I$22),D1029))),start_rate))</f>
        <v/>
      </c>
      <c r="E1030" s="13" t="str">
        <f t="shared" si="123"/>
        <v/>
      </c>
      <c r="F1030" s="13" t="str">
        <f>IF(A1030="","",IF(A1030=nper,J1029+E1030,MIN(J1029+E1030,IF(D1030=D1029,F1029,IF($E$8="Acc Bi-Weekly",ROUND((-PMT(((1+D1030/CP)^(CP/12))-1,(nper-A1030+1)*12/26,J1029))/2,2),IF($E$8="Acc Weekly",ROUND((-PMT(((1+D1030/CP)^(CP/12))-1,(nper-A1030+1)*12/52,J1029))/4,2),ROUND(-PMT(((1+D1030/CP)^(CP/periods_per_year))-1,nper-A1030+1,J1029),2)))))))</f>
        <v/>
      </c>
      <c r="G1030" s="13" t="str">
        <f>IF(OR(A1030="",A1030&lt;$X$2),"",IF(J1029&lt;=F1030,0,IF(IF(AND(A1030&gt;=$X$2,MOD(A1030-$X$2,int)=0),$X$3,0)+F1030&gt;=J1029+E1030,J1029+E1030-F1030,IF(AND(A1030&gt;=$X$2,MOD(A1030-$X$2,int)=0),$X$3,0)+IF(IF(AND(A1030&gt;=$X$2,MOD(A1030-$X$2,int)=0),$X$3,0)+IF(MOD(A1030-$X$6,periods_per_year)=0,$X$5,0)+F1030&lt;J1029+E1030,IF(MOD(A1030-$X$6,periods_per_year)=0,$X$5,0),J1029+E1030-IF(AND(A1030&gt;=$X$2,MOD(A1030-$X$2,int)=0),$X$3,0)-F1030))))</f>
        <v/>
      </c>
      <c r="H1030" s="14"/>
      <c r="I1030" s="13" t="str">
        <f t="shared" si="124"/>
        <v/>
      </c>
      <c r="J1030" s="13" t="str">
        <f t="shared" si="125"/>
        <v/>
      </c>
      <c r="M1030" s="17" t="str">
        <f>IF(S1029="","",IF(OR(M1029&gt;=nper,ROUND(S1029,2)&lt;=0),"",M1029+1))</f>
        <v/>
      </c>
      <c r="N1030" s="18" t="str">
        <f>IF(M1030="","",IF(OR(periods_per_year=26,periods_per_year=52),IF(periods_per_year=26,IF(M1030=1,fpdate,N1029+14),IF(periods_per_year=52,IF(M1030=1,fpdate,N1029+7),"n/a")),IF(periods_per_year=24,DATE(YEAR(fpdate),MONTH(fpdate)+(M1030-1)/2+IF(AND(DAY(fpdate)&gt;=15,MOD(M1030,2)=0),1,0),IF(MOD(M1030,2)=0,IF(DAY(fpdate)&gt;=15,DAY(fpdate)-14,DAY(fpdate)+14),DAY(fpdate))),IF(DAY(DATE(YEAR(fpdate),MONTH(fpdate)+M1030-1,DAY(fpdate)))&lt;&gt;DAY(fpdate),DATE(YEAR(fpdate),MONTH(fpdate)+M1030,0),DATE(YEAR(fpdate),MONTH(fpdate)+M1030-1,DAY(fpdate))))))</f>
        <v/>
      </c>
      <c r="O1030" s="19" t="str">
        <f>IF(M1030="","",IF(variable,IF(M1030&lt;MortgageCalculator!$I$18*periods_per_year,start_rate,IF(MortgageCalculator!$I$22&gt;=0,MIN(MortgageCalculator!$I$19,start_rate+MortgageCalculator!$I$22*ROUNDUP((M1030-MortgageCalculator!$I$18*periods_per_year)/MortgageCalculator!$I$21,0)),MAX(MortgageCalculator!$I$20,start_rate+MortgageCalculator!$I$22*ROUNDUP((M1030-MortgageCalculator!$I$18*periods_per_year)/MortgageCalculator!$I$21,0)))),start_rate))</f>
        <v/>
      </c>
      <c r="P1030" s="20" t="str">
        <f>IF(M1030="","",ROUND((((1+O1030/CP)^(CP/periods_per_year))-1)*S1029,2))</f>
        <v/>
      </c>
      <c r="Q1030" s="20" t="str">
        <f>IF(M1030="","",IF(M1030=nper,S1029+P1030,MIN(S1029+P1030,IF(O1030=O1029,Q1029,ROUND(-PMT(((1+O1030/CP)^(CP/periods_per_year))-1,nper-M1030+1,S1029),2)))))</f>
        <v/>
      </c>
      <c r="R1030" s="20" t="str">
        <f t="shared" si="126"/>
        <v/>
      </c>
      <c r="S1030" s="20" t="str">
        <f t="shared" si="127"/>
        <v/>
      </c>
    </row>
    <row r="1031" spans="1:19" x14ac:dyDescent="0.2">
      <c r="A1031" s="10" t="str">
        <f t="shared" si="120"/>
        <v/>
      </c>
      <c r="B1031" s="11" t="str">
        <f t="shared" si="121"/>
        <v/>
      </c>
      <c r="C1031" s="15" t="str">
        <f t="shared" si="122"/>
        <v/>
      </c>
      <c r="D1031" s="12" t="str">
        <f>IF(A1031="","",IF(variable,IF(OR(A1031=1,A1031&lt;$I$18*periods_per_year),start_rate,MIN($I$19,IF(MOD(A1031-1,$I$21)=0,MAX($I$20,D1030+$I$22),D1030))),start_rate))</f>
        <v/>
      </c>
      <c r="E1031" s="13" t="str">
        <f t="shared" si="123"/>
        <v/>
      </c>
      <c r="F1031" s="13" t="str">
        <f>IF(A1031="","",IF(A1031=nper,J1030+E1031,MIN(J1030+E1031,IF(D1031=D1030,F1030,IF($E$8="Acc Bi-Weekly",ROUND((-PMT(((1+D1031/CP)^(CP/12))-1,(nper-A1031+1)*12/26,J1030))/2,2),IF($E$8="Acc Weekly",ROUND((-PMT(((1+D1031/CP)^(CP/12))-1,(nper-A1031+1)*12/52,J1030))/4,2),ROUND(-PMT(((1+D1031/CP)^(CP/periods_per_year))-1,nper-A1031+1,J1030),2)))))))</f>
        <v/>
      </c>
      <c r="G1031" s="13" t="str">
        <f>IF(OR(A1031="",A1031&lt;$X$2),"",IF(J1030&lt;=F1031,0,IF(IF(AND(A1031&gt;=$X$2,MOD(A1031-$X$2,int)=0),$X$3,0)+F1031&gt;=J1030+E1031,J1030+E1031-F1031,IF(AND(A1031&gt;=$X$2,MOD(A1031-$X$2,int)=0),$X$3,0)+IF(IF(AND(A1031&gt;=$X$2,MOD(A1031-$X$2,int)=0),$X$3,0)+IF(MOD(A1031-$X$6,periods_per_year)=0,$X$5,0)+F1031&lt;J1030+E1031,IF(MOD(A1031-$X$6,periods_per_year)=0,$X$5,0),J1030+E1031-IF(AND(A1031&gt;=$X$2,MOD(A1031-$X$2,int)=0),$X$3,0)-F1031))))</f>
        <v/>
      </c>
      <c r="H1031" s="14"/>
      <c r="I1031" s="13" t="str">
        <f t="shared" si="124"/>
        <v/>
      </c>
      <c r="J1031" s="13" t="str">
        <f t="shared" si="125"/>
        <v/>
      </c>
      <c r="M1031" s="17" t="str">
        <f>IF(S1030="","",IF(OR(M1030&gt;=nper,ROUND(S1030,2)&lt;=0),"",M1030+1))</f>
        <v/>
      </c>
      <c r="N1031" s="18" t="str">
        <f>IF(M1031="","",IF(OR(periods_per_year=26,periods_per_year=52),IF(periods_per_year=26,IF(M1031=1,fpdate,N1030+14),IF(periods_per_year=52,IF(M1031=1,fpdate,N1030+7),"n/a")),IF(periods_per_year=24,DATE(YEAR(fpdate),MONTH(fpdate)+(M1031-1)/2+IF(AND(DAY(fpdate)&gt;=15,MOD(M1031,2)=0),1,0),IF(MOD(M1031,2)=0,IF(DAY(fpdate)&gt;=15,DAY(fpdate)-14,DAY(fpdate)+14),DAY(fpdate))),IF(DAY(DATE(YEAR(fpdate),MONTH(fpdate)+M1031-1,DAY(fpdate)))&lt;&gt;DAY(fpdate),DATE(YEAR(fpdate),MONTH(fpdate)+M1031,0),DATE(YEAR(fpdate),MONTH(fpdate)+M1031-1,DAY(fpdate))))))</f>
        <v/>
      </c>
      <c r="O1031" s="19" t="str">
        <f>IF(M1031="","",IF(variable,IF(M1031&lt;MortgageCalculator!$I$18*periods_per_year,start_rate,IF(MortgageCalculator!$I$22&gt;=0,MIN(MortgageCalculator!$I$19,start_rate+MortgageCalculator!$I$22*ROUNDUP((M1031-MortgageCalculator!$I$18*periods_per_year)/MortgageCalculator!$I$21,0)),MAX(MortgageCalculator!$I$20,start_rate+MortgageCalculator!$I$22*ROUNDUP((M1031-MortgageCalculator!$I$18*periods_per_year)/MortgageCalculator!$I$21,0)))),start_rate))</f>
        <v/>
      </c>
      <c r="P1031" s="20" t="str">
        <f>IF(M1031="","",ROUND((((1+O1031/CP)^(CP/periods_per_year))-1)*S1030,2))</f>
        <v/>
      </c>
      <c r="Q1031" s="20" t="str">
        <f>IF(M1031="","",IF(M1031=nper,S1030+P1031,MIN(S1030+P1031,IF(O1031=O1030,Q1030,ROUND(-PMT(((1+O1031/CP)^(CP/periods_per_year))-1,nper-M1031+1,S1030),2)))))</f>
        <v/>
      </c>
      <c r="R1031" s="20" t="str">
        <f t="shared" si="126"/>
        <v/>
      </c>
      <c r="S1031" s="20" t="str">
        <f t="shared" si="127"/>
        <v/>
      </c>
    </row>
    <row r="1032" spans="1:19" x14ac:dyDescent="0.2">
      <c r="A1032" s="10" t="str">
        <f t="shared" si="120"/>
        <v/>
      </c>
      <c r="B1032" s="11" t="str">
        <f t="shared" si="121"/>
        <v/>
      </c>
      <c r="C1032" s="15" t="str">
        <f t="shared" si="122"/>
        <v/>
      </c>
      <c r="D1032" s="12" t="str">
        <f>IF(A1032="","",IF(variable,IF(OR(A1032=1,A1032&lt;$I$18*periods_per_year),start_rate,MIN($I$19,IF(MOD(A1032-1,$I$21)=0,MAX($I$20,D1031+$I$22),D1031))),start_rate))</f>
        <v/>
      </c>
      <c r="E1032" s="13" t="str">
        <f t="shared" si="123"/>
        <v/>
      </c>
      <c r="F1032" s="13" t="str">
        <f>IF(A1032="","",IF(A1032=nper,J1031+E1032,MIN(J1031+E1032,IF(D1032=D1031,F1031,IF($E$8="Acc Bi-Weekly",ROUND((-PMT(((1+D1032/CP)^(CP/12))-1,(nper-A1032+1)*12/26,J1031))/2,2),IF($E$8="Acc Weekly",ROUND((-PMT(((1+D1032/CP)^(CP/12))-1,(nper-A1032+1)*12/52,J1031))/4,2),ROUND(-PMT(((1+D1032/CP)^(CP/periods_per_year))-1,nper-A1032+1,J1031),2)))))))</f>
        <v/>
      </c>
      <c r="G1032" s="13" t="str">
        <f>IF(OR(A1032="",A1032&lt;$X$2),"",IF(J1031&lt;=F1032,0,IF(IF(AND(A1032&gt;=$X$2,MOD(A1032-$X$2,int)=0),$X$3,0)+F1032&gt;=J1031+E1032,J1031+E1032-F1032,IF(AND(A1032&gt;=$X$2,MOD(A1032-$X$2,int)=0),$X$3,0)+IF(IF(AND(A1032&gt;=$X$2,MOD(A1032-$X$2,int)=0),$X$3,0)+IF(MOD(A1032-$X$6,periods_per_year)=0,$X$5,0)+F1032&lt;J1031+E1032,IF(MOD(A1032-$X$6,periods_per_year)=0,$X$5,0),J1031+E1032-IF(AND(A1032&gt;=$X$2,MOD(A1032-$X$2,int)=0),$X$3,0)-F1032))))</f>
        <v/>
      </c>
      <c r="H1032" s="14"/>
      <c r="I1032" s="13" t="str">
        <f t="shared" si="124"/>
        <v/>
      </c>
      <c r="J1032" s="13" t="str">
        <f t="shared" si="125"/>
        <v/>
      </c>
      <c r="M1032" s="17" t="str">
        <f>IF(S1031="","",IF(OR(M1031&gt;=nper,ROUND(S1031,2)&lt;=0),"",M1031+1))</f>
        <v/>
      </c>
      <c r="N1032" s="18" t="str">
        <f>IF(M1032="","",IF(OR(periods_per_year=26,periods_per_year=52),IF(periods_per_year=26,IF(M1032=1,fpdate,N1031+14),IF(periods_per_year=52,IF(M1032=1,fpdate,N1031+7),"n/a")),IF(periods_per_year=24,DATE(YEAR(fpdate),MONTH(fpdate)+(M1032-1)/2+IF(AND(DAY(fpdate)&gt;=15,MOD(M1032,2)=0),1,0),IF(MOD(M1032,2)=0,IF(DAY(fpdate)&gt;=15,DAY(fpdate)-14,DAY(fpdate)+14),DAY(fpdate))),IF(DAY(DATE(YEAR(fpdate),MONTH(fpdate)+M1032-1,DAY(fpdate)))&lt;&gt;DAY(fpdate),DATE(YEAR(fpdate),MONTH(fpdate)+M1032,0),DATE(YEAR(fpdate),MONTH(fpdate)+M1032-1,DAY(fpdate))))))</f>
        <v/>
      </c>
      <c r="O1032" s="19" t="str">
        <f>IF(M1032="","",IF(variable,IF(M1032&lt;MortgageCalculator!$I$18*periods_per_year,start_rate,IF(MortgageCalculator!$I$22&gt;=0,MIN(MortgageCalculator!$I$19,start_rate+MortgageCalculator!$I$22*ROUNDUP((M1032-MortgageCalculator!$I$18*periods_per_year)/MortgageCalculator!$I$21,0)),MAX(MortgageCalculator!$I$20,start_rate+MortgageCalculator!$I$22*ROUNDUP((M1032-MortgageCalculator!$I$18*periods_per_year)/MortgageCalculator!$I$21,0)))),start_rate))</f>
        <v/>
      </c>
      <c r="P1032" s="20" t="str">
        <f>IF(M1032="","",ROUND((((1+O1032/CP)^(CP/periods_per_year))-1)*S1031,2))</f>
        <v/>
      </c>
      <c r="Q1032" s="20" t="str">
        <f>IF(M1032="","",IF(M1032=nper,S1031+P1032,MIN(S1031+P1032,IF(O1032=O1031,Q1031,ROUND(-PMT(((1+O1032/CP)^(CP/periods_per_year))-1,nper-M1032+1,S1031),2)))))</f>
        <v/>
      </c>
      <c r="R1032" s="20" t="str">
        <f t="shared" si="126"/>
        <v/>
      </c>
      <c r="S1032" s="20" t="str">
        <f t="shared" si="127"/>
        <v/>
      </c>
    </row>
    <row r="1033" spans="1:19" x14ac:dyDescent="0.2">
      <c r="A1033" s="10" t="str">
        <f t="shared" si="120"/>
        <v/>
      </c>
      <c r="B1033" s="11" t="str">
        <f t="shared" si="121"/>
        <v/>
      </c>
      <c r="C1033" s="15" t="str">
        <f t="shared" si="122"/>
        <v/>
      </c>
      <c r="D1033" s="12" t="str">
        <f>IF(A1033="","",IF(variable,IF(OR(A1033=1,A1033&lt;$I$18*periods_per_year),start_rate,MIN($I$19,IF(MOD(A1033-1,$I$21)=0,MAX($I$20,D1032+$I$22),D1032))),start_rate))</f>
        <v/>
      </c>
      <c r="E1033" s="13" t="str">
        <f t="shared" si="123"/>
        <v/>
      </c>
      <c r="F1033" s="13" t="str">
        <f>IF(A1033="","",IF(A1033=nper,J1032+E1033,MIN(J1032+E1033,IF(D1033=D1032,F1032,IF($E$8="Acc Bi-Weekly",ROUND((-PMT(((1+D1033/CP)^(CP/12))-1,(nper-A1033+1)*12/26,J1032))/2,2),IF($E$8="Acc Weekly",ROUND((-PMT(((1+D1033/CP)^(CP/12))-1,(nper-A1033+1)*12/52,J1032))/4,2),ROUND(-PMT(((1+D1033/CP)^(CP/periods_per_year))-1,nper-A1033+1,J1032),2)))))))</f>
        <v/>
      </c>
      <c r="G1033" s="13" t="str">
        <f>IF(OR(A1033="",A1033&lt;$X$2),"",IF(J1032&lt;=F1033,0,IF(IF(AND(A1033&gt;=$X$2,MOD(A1033-$X$2,int)=0),$X$3,0)+F1033&gt;=J1032+E1033,J1032+E1033-F1033,IF(AND(A1033&gt;=$X$2,MOD(A1033-$X$2,int)=0),$X$3,0)+IF(IF(AND(A1033&gt;=$X$2,MOD(A1033-$X$2,int)=0),$X$3,0)+IF(MOD(A1033-$X$6,periods_per_year)=0,$X$5,0)+F1033&lt;J1032+E1033,IF(MOD(A1033-$X$6,periods_per_year)=0,$X$5,0),J1032+E1033-IF(AND(A1033&gt;=$X$2,MOD(A1033-$X$2,int)=0),$X$3,0)-F1033))))</f>
        <v/>
      </c>
      <c r="H1033" s="14"/>
      <c r="I1033" s="13" t="str">
        <f t="shared" si="124"/>
        <v/>
      </c>
      <c r="J1033" s="13" t="str">
        <f t="shared" si="125"/>
        <v/>
      </c>
      <c r="M1033" s="17" t="str">
        <f>IF(S1032="","",IF(OR(M1032&gt;=nper,ROUND(S1032,2)&lt;=0),"",M1032+1))</f>
        <v/>
      </c>
      <c r="N1033" s="18" t="str">
        <f>IF(M1033="","",IF(OR(periods_per_year=26,periods_per_year=52),IF(periods_per_year=26,IF(M1033=1,fpdate,N1032+14),IF(periods_per_year=52,IF(M1033=1,fpdate,N1032+7),"n/a")),IF(periods_per_year=24,DATE(YEAR(fpdate),MONTH(fpdate)+(M1033-1)/2+IF(AND(DAY(fpdate)&gt;=15,MOD(M1033,2)=0),1,0),IF(MOD(M1033,2)=0,IF(DAY(fpdate)&gt;=15,DAY(fpdate)-14,DAY(fpdate)+14),DAY(fpdate))),IF(DAY(DATE(YEAR(fpdate),MONTH(fpdate)+M1033-1,DAY(fpdate)))&lt;&gt;DAY(fpdate),DATE(YEAR(fpdate),MONTH(fpdate)+M1033,0),DATE(YEAR(fpdate),MONTH(fpdate)+M1033-1,DAY(fpdate))))))</f>
        <v/>
      </c>
      <c r="O1033" s="19" t="str">
        <f>IF(M1033="","",IF(variable,IF(M1033&lt;MortgageCalculator!$I$18*periods_per_year,start_rate,IF(MortgageCalculator!$I$22&gt;=0,MIN(MortgageCalculator!$I$19,start_rate+MortgageCalculator!$I$22*ROUNDUP((M1033-MortgageCalculator!$I$18*periods_per_year)/MortgageCalculator!$I$21,0)),MAX(MortgageCalculator!$I$20,start_rate+MortgageCalculator!$I$22*ROUNDUP((M1033-MortgageCalculator!$I$18*periods_per_year)/MortgageCalculator!$I$21,0)))),start_rate))</f>
        <v/>
      </c>
      <c r="P1033" s="20" t="str">
        <f>IF(M1033="","",ROUND((((1+O1033/CP)^(CP/periods_per_year))-1)*S1032,2))</f>
        <v/>
      </c>
      <c r="Q1033" s="20" t="str">
        <f>IF(M1033="","",IF(M1033=nper,S1032+P1033,MIN(S1032+P1033,IF(O1033=O1032,Q1032,ROUND(-PMT(((1+O1033/CP)^(CP/periods_per_year))-1,nper-M1033+1,S1032),2)))))</f>
        <v/>
      </c>
      <c r="R1033" s="20" t="str">
        <f t="shared" si="126"/>
        <v/>
      </c>
      <c r="S1033" s="20" t="str">
        <f t="shared" si="127"/>
        <v/>
      </c>
    </row>
    <row r="1034" spans="1:19" x14ac:dyDescent="0.2">
      <c r="A1034" s="10" t="str">
        <f t="shared" si="120"/>
        <v/>
      </c>
      <c r="B1034" s="11" t="str">
        <f t="shared" si="121"/>
        <v/>
      </c>
      <c r="C1034" s="15" t="str">
        <f t="shared" si="122"/>
        <v/>
      </c>
      <c r="D1034" s="12" t="str">
        <f>IF(A1034="","",IF(variable,IF(OR(A1034=1,A1034&lt;$I$18*periods_per_year),start_rate,MIN($I$19,IF(MOD(A1034-1,$I$21)=0,MAX($I$20,D1033+$I$22),D1033))),start_rate))</f>
        <v/>
      </c>
      <c r="E1034" s="13" t="str">
        <f t="shared" si="123"/>
        <v/>
      </c>
      <c r="F1034" s="13" t="str">
        <f>IF(A1034="","",IF(A1034=nper,J1033+E1034,MIN(J1033+E1034,IF(D1034=D1033,F1033,IF($E$8="Acc Bi-Weekly",ROUND((-PMT(((1+D1034/CP)^(CP/12))-1,(nper-A1034+1)*12/26,J1033))/2,2),IF($E$8="Acc Weekly",ROUND((-PMT(((1+D1034/CP)^(CP/12))-1,(nper-A1034+1)*12/52,J1033))/4,2),ROUND(-PMT(((1+D1034/CP)^(CP/periods_per_year))-1,nper-A1034+1,J1033),2)))))))</f>
        <v/>
      </c>
      <c r="G1034" s="13" t="str">
        <f>IF(OR(A1034="",A1034&lt;$X$2),"",IF(J1033&lt;=F1034,0,IF(IF(AND(A1034&gt;=$X$2,MOD(A1034-$X$2,int)=0),$X$3,0)+F1034&gt;=J1033+E1034,J1033+E1034-F1034,IF(AND(A1034&gt;=$X$2,MOD(A1034-$X$2,int)=0),$X$3,0)+IF(IF(AND(A1034&gt;=$X$2,MOD(A1034-$X$2,int)=0),$X$3,0)+IF(MOD(A1034-$X$6,periods_per_year)=0,$X$5,0)+F1034&lt;J1033+E1034,IF(MOD(A1034-$X$6,periods_per_year)=0,$X$5,0),J1033+E1034-IF(AND(A1034&gt;=$X$2,MOD(A1034-$X$2,int)=0),$X$3,0)-F1034))))</f>
        <v/>
      </c>
      <c r="H1034" s="14"/>
      <c r="I1034" s="13" t="str">
        <f t="shared" si="124"/>
        <v/>
      </c>
      <c r="J1034" s="13" t="str">
        <f t="shared" si="125"/>
        <v/>
      </c>
      <c r="M1034" s="17" t="str">
        <f>IF(S1033="","",IF(OR(M1033&gt;=nper,ROUND(S1033,2)&lt;=0),"",M1033+1))</f>
        <v/>
      </c>
      <c r="N1034" s="18" t="str">
        <f>IF(M1034="","",IF(OR(periods_per_year=26,periods_per_year=52),IF(periods_per_year=26,IF(M1034=1,fpdate,N1033+14),IF(periods_per_year=52,IF(M1034=1,fpdate,N1033+7),"n/a")),IF(periods_per_year=24,DATE(YEAR(fpdate),MONTH(fpdate)+(M1034-1)/2+IF(AND(DAY(fpdate)&gt;=15,MOD(M1034,2)=0),1,0),IF(MOD(M1034,2)=0,IF(DAY(fpdate)&gt;=15,DAY(fpdate)-14,DAY(fpdate)+14),DAY(fpdate))),IF(DAY(DATE(YEAR(fpdate),MONTH(fpdate)+M1034-1,DAY(fpdate)))&lt;&gt;DAY(fpdate),DATE(YEAR(fpdate),MONTH(fpdate)+M1034,0),DATE(YEAR(fpdate),MONTH(fpdate)+M1034-1,DAY(fpdate))))))</f>
        <v/>
      </c>
      <c r="O1034" s="19" t="str">
        <f>IF(M1034="","",IF(variable,IF(M1034&lt;MortgageCalculator!$I$18*periods_per_year,start_rate,IF(MortgageCalculator!$I$22&gt;=0,MIN(MortgageCalculator!$I$19,start_rate+MortgageCalculator!$I$22*ROUNDUP((M1034-MortgageCalculator!$I$18*periods_per_year)/MortgageCalculator!$I$21,0)),MAX(MortgageCalculator!$I$20,start_rate+MortgageCalculator!$I$22*ROUNDUP((M1034-MortgageCalculator!$I$18*periods_per_year)/MortgageCalculator!$I$21,0)))),start_rate))</f>
        <v/>
      </c>
      <c r="P1034" s="20" t="str">
        <f>IF(M1034="","",ROUND((((1+O1034/CP)^(CP/periods_per_year))-1)*S1033,2))</f>
        <v/>
      </c>
      <c r="Q1034" s="20" t="str">
        <f>IF(M1034="","",IF(M1034=nper,S1033+P1034,MIN(S1033+P1034,IF(O1034=O1033,Q1033,ROUND(-PMT(((1+O1034/CP)^(CP/periods_per_year))-1,nper-M1034+1,S1033),2)))))</f>
        <v/>
      </c>
      <c r="R1034" s="20" t="str">
        <f t="shared" si="126"/>
        <v/>
      </c>
      <c r="S1034" s="20" t="str">
        <f t="shared" si="127"/>
        <v/>
      </c>
    </row>
    <row r="1035" spans="1:19" x14ac:dyDescent="0.2">
      <c r="A1035" s="10" t="str">
        <f t="shared" si="120"/>
        <v/>
      </c>
      <c r="B1035" s="11" t="str">
        <f t="shared" si="121"/>
        <v/>
      </c>
      <c r="C1035" s="15" t="str">
        <f t="shared" si="122"/>
        <v/>
      </c>
      <c r="D1035" s="12" t="str">
        <f>IF(A1035="","",IF(variable,IF(OR(A1035=1,A1035&lt;$I$18*periods_per_year),start_rate,MIN($I$19,IF(MOD(A1035-1,$I$21)=0,MAX($I$20,D1034+$I$22),D1034))),start_rate))</f>
        <v/>
      </c>
      <c r="E1035" s="13" t="str">
        <f t="shared" si="123"/>
        <v/>
      </c>
      <c r="F1035" s="13" t="str">
        <f>IF(A1035="","",IF(A1035=nper,J1034+E1035,MIN(J1034+E1035,IF(D1035=D1034,F1034,IF($E$8="Acc Bi-Weekly",ROUND((-PMT(((1+D1035/CP)^(CP/12))-1,(nper-A1035+1)*12/26,J1034))/2,2),IF($E$8="Acc Weekly",ROUND((-PMT(((1+D1035/CP)^(CP/12))-1,(nper-A1035+1)*12/52,J1034))/4,2),ROUND(-PMT(((1+D1035/CP)^(CP/periods_per_year))-1,nper-A1035+1,J1034),2)))))))</f>
        <v/>
      </c>
      <c r="G1035" s="13" t="str">
        <f>IF(OR(A1035="",A1035&lt;$X$2),"",IF(J1034&lt;=F1035,0,IF(IF(AND(A1035&gt;=$X$2,MOD(A1035-$X$2,int)=0),$X$3,0)+F1035&gt;=J1034+E1035,J1034+E1035-F1035,IF(AND(A1035&gt;=$X$2,MOD(A1035-$X$2,int)=0),$X$3,0)+IF(IF(AND(A1035&gt;=$X$2,MOD(A1035-$X$2,int)=0),$X$3,0)+IF(MOD(A1035-$X$6,periods_per_year)=0,$X$5,0)+F1035&lt;J1034+E1035,IF(MOD(A1035-$X$6,periods_per_year)=0,$X$5,0),J1034+E1035-IF(AND(A1035&gt;=$X$2,MOD(A1035-$X$2,int)=0),$X$3,0)-F1035))))</f>
        <v/>
      </c>
      <c r="H1035" s="14"/>
      <c r="I1035" s="13" t="str">
        <f t="shared" si="124"/>
        <v/>
      </c>
      <c r="J1035" s="13" t="str">
        <f t="shared" si="125"/>
        <v/>
      </c>
      <c r="M1035" s="17" t="str">
        <f>IF(S1034="","",IF(OR(M1034&gt;=nper,ROUND(S1034,2)&lt;=0),"",M1034+1))</f>
        <v/>
      </c>
      <c r="N1035" s="18" t="str">
        <f>IF(M1035="","",IF(OR(periods_per_year=26,periods_per_year=52),IF(periods_per_year=26,IF(M1035=1,fpdate,N1034+14),IF(periods_per_year=52,IF(M1035=1,fpdate,N1034+7),"n/a")),IF(periods_per_year=24,DATE(YEAR(fpdate),MONTH(fpdate)+(M1035-1)/2+IF(AND(DAY(fpdate)&gt;=15,MOD(M1035,2)=0),1,0),IF(MOD(M1035,2)=0,IF(DAY(fpdate)&gt;=15,DAY(fpdate)-14,DAY(fpdate)+14),DAY(fpdate))),IF(DAY(DATE(YEAR(fpdate),MONTH(fpdate)+M1035-1,DAY(fpdate)))&lt;&gt;DAY(fpdate),DATE(YEAR(fpdate),MONTH(fpdate)+M1035,0),DATE(YEAR(fpdate),MONTH(fpdate)+M1035-1,DAY(fpdate))))))</f>
        <v/>
      </c>
      <c r="O1035" s="19" t="str">
        <f>IF(M1035="","",IF(variable,IF(M1035&lt;MortgageCalculator!$I$18*periods_per_year,start_rate,IF(MortgageCalculator!$I$22&gt;=0,MIN(MortgageCalculator!$I$19,start_rate+MortgageCalculator!$I$22*ROUNDUP((M1035-MortgageCalculator!$I$18*periods_per_year)/MortgageCalculator!$I$21,0)),MAX(MortgageCalculator!$I$20,start_rate+MortgageCalculator!$I$22*ROUNDUP((M1035-MortgageCalculator!$I$18*periods_per_year)/MortgageCalculator!$I$21,0)))),start_rate))</f>
        <v/>
      </c>
      <c r="P1035" s="20" t="str">
        <f>IF(M1035="","",ROUND((((1+O1035/CP)^(CP/periods_per_year))-1)*S1034,2))</f>
        <v/>
      </c>
      <c r="Q1035" s="20" t="str">
        <f>IF(M1035="","",IF(M1035=nper,S1034+P1035,MIN(S1034+P1035,IF(O1035=O1034,Q1034,ROUND(-PMT(((1+O1035/CP)^(CP/periods_per_year))-1,nper-M1035+1,S1034),2)))))</f>
        <v/>
      </c>
      <c r="R1035" s="20" t="str">
        <f t="shared" si="126"/>
        <v/>
      </c>
      <c r="S1035" s="20" t="str">
        <f t="shared" si="127"/>
        <v/>
      </c>
    </row>
    <row r="1036" spans="1:19" x14ac:dyDescent="0.2">
      <c r="A1036" s="10" t="str">
        <f t="shared" si="120"/>
        <v/>
      </c>
      <c r="B1036" s="11" t="str">
        <f t="shared" si="121"/>
        <v/>
      </c>
      <c r="C1036" s="15" t="str">
        <f t="shared" si="122"/>
        <v/>
      </c>
      <c r="D1036" s="12" t="str">
        <f>IF(A1036="","",IF(variable,IF(OR(A1036=1,A1036&lt;$I$18*periods_per_year),start_rate,MIN($I$19,IF(MOD(A1036-1,$I$21)=0,MAX($I$20,D1035+$I$22),D1035))),start_rate))</f>
        <v/>
      </c>
      <c r="E1036" s="13" t="str">
        <f t="shared" si="123"/>
        <v/>
      </c>
      <c r="F1036" s="13" t="str">
        <f>IF(A1036="","",IF(A1036=nper,J1035+E1036,MIN(J1035+E1036,IF(D1036=D1035,F1035,IF($E$8="Acc Bi-Weekly",ROUND((-PMT(((1+D1036/CP)^(CP/12))-1,(nper-A1036+1)*12/26,J1035))/2,2),IF($E$8="Acc Weekly",ROUND((-PMT(((1+D1036/CP)^(CP/12))-1,(nper-A1036+1)*12/52,J1035))/4,2),ROUND(-PMT(((1+D1036/CP)^(CP/periods_per_year))-1,nper-A1036+1,J1035),2)))))))</f>
        <v/>
      </c>
      <c r="G1036" s="13" t="str">
        <f>IF(OR(A1036="",A1036&lt;$X$2),"",IF(J1035&lt;=F1036,0,IF(IF(AND(A1036&gt;=$X$2,MOD(A1036-$X$2,int)=0),$X$3,0)+F1036&gt;=J1035+E1036,J1035+E1036-F1036,IF(AND(A1036&gt;=$X$2,MOD(A1036-$X$2,int)=0),$X$3,0)+IF(IF(AND(A1036&gt;=$X$2,MOD(A1036-$X$2,int)=0),$X$3,0)+IF(MOD(A1036-$X$6,periods_per_year)=0,$X$5,0)+F1036&lt;J1035+E1036,IF(MOD(A1036-$X$6,periods_per_year)=0,$X$5,0),J1035+E1036-IF(AND(A1036&gt;=$X$2,MOD(A1036-$X$2,int)=0),$X$3,0)-F1036))))</f>
        <v/>
      </c>
      <c r="H1036" s="14"/>
      <c r="I1036" s="13" t="str">
        <f t="shared" si="124"/>
        <v/>
      </c>
      <c r="J1036" s="13" t="str">
        <f t="shared" si="125"/>
        <v/>
      </c>
      <c r="M1036" s="17" t="str">
        <f>IF(S1035="","",IF(OR(M1035&gt;=nper,ROUND(S1035,2)&lt;=0),"",M1035+1))</f>
        <v/>
      </c>
      <c r="N1036" s="18" t="str">
        <f>IF(M1036="","",IF(OR(periods_per_year=26,periods_per_year=52),IF(periods_per_year=26,IF(M1036=1,fpdate,N1035+14),IF(periods_per_year=52,IF(M1036=1,fpdate,N1035+7),"n/a")),IF(periods_per_year=24,DATE(YEAR(fpdate),MONTH(fpdate)+(M1036-1)/2+IF(AND(DAY(fpdate)&gt;=15,MOD(M1036,2)=0),1,0),IF(MOD(M1036,2)=0,IF(DAY(fpdate)&gt;=15,DAY(fpdate)-14,DAY(fpdate)+14),DAY(fpdate))),IF(DAY(DATE(YEAR(fpdate),MONTH(fpdate)+M1036-1,DAY(fpdate)))&lt;&gt;DAY(fpdate),DATE(YEAR(fpdate),MONTH(fpdate)+M1036,0),DATE(YEAR(fpdate),MONTH(fpdate)+M1036-1,DAY(fpdate))))))</f>
        <v/>
      </c>
      <c r="O1036" s="19" t="str">
        <f>IF(M1036="","",IF(variable,IF(M1036&lt;MortgageCalculator!$I$18*periods_per_year,start_rate,IF(MortgageCalculator!$I$22&gt;=0,MIN(MortgageCalculator!$I$19,start_rate+MortgageCalculator!$I$22*ROUNDUP((M1036-MortgageCalculator!$I$18*periods_per_year)/MortgageCalculator!$I$21,0)),MAX(MortgageCalculator!$I$20,start_rate+MortgageCalculator!$I$22*ROUNDUP((M1036-MortgageCalculator!$I$18*periods_per_year)/MortgageCalculator!$I$21,0)))),start_rate))</f>
        <v/>
      </c>
      <c r="P1036" s="20" t="str">
        <f>IF(M1036="","",ROUND((((1+O1036/CP)^(CP/periods_per_year))-1)*S1035,2))</f>
        <v/>
      </c>
      <c r="Q1036" s="20" t="str">
        <f>IF(M1036="","",IF(M1036=nper,S1035+P1036,MIN(S1035+P1036,IF(O1036=O1035,Q1035,ROUND(-PMT(((1+O1036/CP)^(CP/periods_per_year))-1,nper-M1036+1,S1035),2)))))</f>
        <v/>
      </c>
      <c r="R1036" s="20" t="str">
        <f t="shared" si="126"/>
        <v/>
      </c>
      <c r="S1036" s="20" t="str">
        <f t="shared" si="127"/>
        <v/>
      </c>
    </row>
    <row r="1037" spans="1:19" x14ac:dyDescent="0.2">
      <c r="A1037" s="10" t="str">
        <f t="shared" si="120"/>
        <v/>
      </c>
      <c r="B1037" s="11" t="str">
        <f t="shared" si="121"/>
        <v/>
      </c>
      <c r="C1037" s="15" t="str">
        <f t="shared" si="122"/>
        <v/>
      </c>
      <c r="D1037" s="12" t="str">
        <f>IF(A1037="","",IF(variable,IF(OR(A1037=1,A1037&lt;$I$18*periods_per_year),start_rate,MIN($I$19,IF(MOD(A1037-1,$I$21)=0,MAX($I$20,D1036+$I$22),D1036))),start_rate))</f>
        <v/>
      </c>
      <c r="E1037" s="13" t="str">
        <f t="shared" si="123"/>
        <v/>
      </c>
      <c r="F1037" s="13" t="str">
        <f>IF(A1037="","",IF(A1037=nper,J1036+E1037,MIN(J1036+E1037,IF(D1037=D1036,F1036,IF($E$8="Acc Bi-Weekly",ROUND((-PMT(((1+D1037/CP)^(CP/12))-1,(nper-A1037+1)*12/26,J1036))/2,2),IF($E$8="Acc Weekly",ROUND((-PMT(((1+D1037/CP)^(CP/12))-1,(nper-A1037+1)*12/52,J1036))/4,2),ROUND(-PMT(((1+D1037/CP)^(CP/periods_per_year))-1,nper-A1037+1,J1036),2)))))))</f>
        <v/>
      </c>
      <c r="G1037" s="13" t="str">
        <f>IF(OR(A1037="",A1037&lt;$X$2),"",IF(J1036&lt;=F1037,0,IF(IF(AND(A1037&gt;=$X$2,MOD(A1037-$X$2,int)=0),$X$3,0)+F1037&gt;=J1036+E1037,J1036+E1037-F1037,IF(AND(A1037&gt;=$X$2,MOD(A1037-$X$2,int)=0),$X$3,0)+IF(IF(AND(A1037&gt;=$X$2,MOD(A1037-$X$2,int)=0),$X$3,0)+IF(MOD(A1037-$X$6,periods_per_year)=0,$X$5,0)+F1037&lt;J1036+E1037,IF(MOD(A1037-$X$6,periods_per_year)=0,$X$5,0),J1036+E1037-IF(AND(A1037&gt;=$X$2,MOD(A1037-$X$2,int)=0),$X$3,0)-F1037))))</f>
        <v/>
      </c>
      <c r="H1037" s="14"/>
      <c r="I1037" s="13" t="str">
        <f t="shared" si="124"/>
        <v/>
      </c>
      <c r="J1037" s="13" t="str">
        <f t="shared" si="125"/>
        <v/>
      </c>
      <c r="M1037" s="17" t="str">
        <f>IF(S1036="","",IF(OR(M1036&gt;=nper,ROUND(S1036,2)&lt;=0),"",M1036+1))</f>
        <v/>
      </c>
      <c r="N1037" s="18" t="str">
        <f>IF(M1037="","",IF(OR(periods_per_year=26,periods_per_year=52),IF(periods_per_year=26,IF(M1037=1,fpdate,N1036+14),IF(periods_per_year=52,IF(M1037=1,fpdate,N1036+7),"n/a")),IF(periods_per_year=24,DATE(YEAR(fpdate),MONTH(fpdate)+(M1037-1)/2+IF(AND(DAY(fpdate)&gt;=15,MOD(M1037,2)=0),1,0),IF(MOD(M1037,2)=0,IF(DAY(fpdate)&gt;=15,DAY(fpdate)-14,DAY(fpdate)+14),DAY(fpdate))),IF(DAY(DATE(YEAR(fpdate),MONTH(fpdate)+M1037-1,DAY(fpdate)))&lt;&gt;DAY(fpdate),DATE(YEAR(fpdate),MONTH(fpdate)+M1037,0),DATE(YEAR(fpdate),MONTH(fpdate)+M1037-1,DAY(fpdate))))))</f>
        <v/>
      </c>
      <c r="O1037" s="19" t="str">
        <f>IF(M1037="","",IF(variable,IF(M1037&lt;MortgageCalculator!$I$18*periods_per_year,start_rate,IF(MortgageCalculator!$I$22&gt;=0,MIN(MortgageCalculator!$I$19,start_rate+MortgageCalculator!$I$22*ROUNDUP((M1037-MortgageCalculator!$I$18*periods_per_year)/MortgageCalculator!$I$21,0)),MAX(MortgageCalculator!$I$20,start_rate+MortgageCalculator!$I$22*ROUNDUP((M1037-MortgageCalculator!$I$18*periods_per_year)/MortgageCalculator!$I$21,0)))),start_rate))</f>
        <v/>
      </c>
      <c r="P1037" s="20" t="str">
        <f>IF(M1037="","",ROUND((((1+O1037/CP)^(CP/periods_per_year))-1)*S1036,2))</f>
        <v/>
      </c>
      <c r="Q1037" s="20" t="str">
        <f>IF(M1037="","",IF(M1037=nper,S1036+P1037,MIN(S1036+P1037,IF(O1037=O1036,Q1036,ROUND(-PMT(((1+O1037/CP)^(CP/periods_per_year))-1,nper-M1037+1,S1036),2)))))</f>
        <v/>
      </c>
      <c r="R1037" s="20" t="str">
        <f t="shared" si="126"/>
        <v/>
      </c>
      <c r="S1037" s="20" t="str">
        <f t="shared" si="127"/>
        <v/>
      </c>
    </row>
    <row r="1038" spans="1:19" x14ac:dyDescent="0.2">
      <c r="A1038" s="10" t="str">
        <f t="shared" si="120"/>
        <v/>
      </c>
      <c r="B1038" s="11" t="str">
        <f t="shared" si="121"/>
        <v/>
      </c>
      <c r="C1038" s="15" t="str">
        <f t="shared" si="122"/>
        <v/>
      </c>
      <c r="D1038" s="12" t="str">
        <f>IF(A1038="","",IF(variable,IF(OR(A1038=1,A1038&lt;$I$18*periods_per_year),start_rate,MIN($I$19,IF(MOD(A1038-1,$I$21)=0,MAX($I$20,D1037+$I$22),D1037))),start_rate))</f>
        <v/>
      </c>
      <c r="E1038" s="13" t="str">
        <f t="shared" si="123"/>
        <v/>
      </c>
      <c r="F1038" s="13" t="str">
        <f>IF(A1038="","",IF(A1038=nper,J1037+E1038,MIN(J1037+E1038,IF(D1038=D1037,F1037,IF($E$8="Acc Bi-Weekly",ROUND((-PMT(((1+D1038/CP)^(CP/12))-1,(nper-A1038+1)*12/26,J1037))/2,2),IF($E$8="Acc Weekly",ROUND((-PMT(((1+D1038/CP)^(CP/12))-1,(nper-A1038+1)*12/52,J1037))/4,2),ROUND(-PMT(((1+D1038/CP)^(CP/periods_per_year))-1,nper-A1038+1,J1037),2)))))))</f>
        <v/>
      </c>
      <c r="G1038" s="13" t="str">
        <f>IF(OR(A1038="",A1038&lt;$X$2),"",IF(J1037&lt;=F1038,0,IF(IF(AND(A1038&gt;=$X$2,MOD(A1038-$X$2,int)=0),$X$3,0)+F1038&gt;=J1037+E1038,J1037+E1038-F1038,IF(AND(A1038&gt;=$X$2,MOD(A1038-$X$2,int)=0),$X$3,0)+IF(IF(AND(A1038&gt;=$X$2,MOD(A1038-$X$2,int)=0),$X$3,0)+IF(MOD(A1038-$X$6,periods_per_year)=0,$X$5,0)+F1038&lt;J1037+E1038,IF(MOD(A1038-$X$6,periods_per_year)=0,$X$5,0),J1037+E1038-IF(AND(A1038&gt;=$X$2,MOD(A1038-$X$2,int)=0),$X$3,0)-F1038))))</f>
        <v/>
      </c>
      <c r="H1038" s="14"/>
      <c r="I1038" s="13" t="str">
        <f t="shared" si="124"/>
        <v/>
      </c>
      <c r="J1038" s="13" t="str">
        <f t="shared" si="125"/>
        <v/>
      </c>
      <c r="M1038" s="17" t="str">
        <f>IF(S1037="","",IF(OR(M1037&gt;=nper,ROUND(S1037,2)&lt;=0),"",M1037+1))</f>
        <v/>
      </c>
      <c r="N1038" s="18" t="str">
        <f>IF(M1038="","",IF(OR(periods_per_year=26,periods_per_year=52),IF(periods_per_year=26,IF(M1038=1,fpdate,N1037+14),IF(periods_per_year=52,IF(M1038=1,fpdate,N1037+7),"n/a")),IF(periods_per_year=24,DATE(YEAR(fpdate),MONTH(fpdate)+(M1038-1)/2+IF(AND(DAY(fpdate)&gt;=15,MOD(M1038,2)=0),1,0),IF(MOD(M1038,2)=0,IF(DAY(fpdate)&gt;=15,DAY(fpdate)-14,DAY(fpdate)+14),DAY(fpdate))),IF(DAY(DATE(YEAR(fpdate),MONTH(fpdate)+M1038-1,DAY(fpdate)))&lt;&gt;DAY(fpdate),DATE(YEAR(fpdate),MONTH(fpdate)+M1038,0),DATE(YEAR(fpdate),MONTH(fpdate)+M1038-1,DAY(fpdate))))))</f>
        <v/>
      </c>
      <c r="O1038" s="19" t="str">
        <f>IF(M1038="","",IF(variable,IF(M1038&lt;MortgageCalculator!$I$18*periods_per_year,start_rate,IF(MortgageCalculator!$I$22&gt;=0,MIN(MortgageCalculator!$I$19,start_rate+MortgageCalculator!$I$22*ROUNDUP((M1038-MortgageCalculator!$I$18*periods_per_year)/MortgageCalculator!$I$21,0)),MAX(MortgageCalculator!$I$20,start_rate+MortgageCalculator!$I$22*ROUNDUP((M1038-MortgageCalculator!$I$18*periods_per_year)/MortgageCalculator!$I$21,0)))),start_rate))</f>
        <v/>
      </c>
      <c r="P1038" s="20" t="str">
        <f>IF(M1038="","",ROUND((((1+O1038/CP)^(CP/periods_per_year))-1)*S1037,2))</f>
        <v/>
      </c>
      <c r="Q1038" s="20" t="str">
        <f>IF(M1038="","",IF(M1038=nper,S1037+P1038,MIN(S1037+P1038,IF(O1038=O1037,Q1037,ROUND(-PMT(((1+O1038/CP)^(CP/periods_per_year))-1,nper-M1038+1,S1037),2)))))</f>
        <v/>
      </c>
      <c r="R1038" s="20" t="str">
        <f t="shared" si="126"/>
        <v/>
      </c>
      <c r="S1038" s="20" t="str">
        <f t="shared" si="127"/>
        <v/>
      </c>
    </row>
    <row r="1039" spans="1:19" x14ac:dyDescent="0.2">
      <c r="A1039" s="10" t="str">
        <f t="shared" si="120"/>
        <v/>
      </c>
      <c r="B1039" s="11" t="str">
        <f t="shared" si="121"/>
        <v/>
      </c>
      <c r="C1039" s="15" t="str">
        <f t="shared" si="122"/>
        <v/>
      </c>
      <c r="D1039" s="12" t="str">
        <f>IF(A1039="","",IF(variable,IF(OR(A1039=1,A1039&lt;$I$18*periods_per_year),start_rate,MIN($I$19,IF(MOD(A1039-1,$I$21)=0,MAX($I$20,D1038+$I$22),D1038))),start_rate))</f>
        <v/>
      </c>
      <c r="E1039" s="13" t="str">
        <f t="shared" si="123"/>
        <v/>
      </c>
      <c r="F1039" s="13" t="str">
        <f>IF(A1039="","",IF(A1039=nper,J1038+E1039,MIN(J1038+E1039,IF(D1039=D1038,F1038,IF($E$8="Acc Bi-Weekly",ROUND((-PMT(((1+D1039/CP)^(CP/12))-1,(nper-A1039+1)*12/26,J1038))/2,2),IF($E$8="Acc Weekly",ROUND((-PMT(((1+D1039/CP)^(CP/12))-1,(nper-A1039+1)*12/52,J1038))/4,2),ROUND(-PMT(((1+D1039/CP)^(CP/periods_per_year))-1,nper-A1039+1,J1038),2)))))))</f>
        <v/>
      </c>
      <c r="G1039" s="13" t="str">
        <f>IF(OR(A1039="",A1039&lt;$X$2),"",IF(J1038&lt;=F1039,0,IF(IF(AND(A1039&gt;=$X$2,MOD(A1039-$X$2,int)=0),$X$3,0)+F1039&gt;=J1038+E1039,J1038+E1039-F1039,IF(AND(A1039&gt;=$X$2,MOD(A1039-$X$2,int)=0),$X$3,0)+IF(IF(AND(A1039&gt;=$X$2,MOD(A1039-$X$2,int)=0),$X$3,0)+IF(MOD(A1039-$X$6,periods_per_year)=0,$X$5,0)+F1039&lt;J1038+E1039,IF(MOD(A1039-$X$6,periods_per_year)=0,$X$5,0),J1038+E1039-IF(AND(A1039&gt;=$X$2,MOD(A1039-$X$2,int)=0),$X$3,0)-F1039))))</f>
        <v/>
      </c>
      <c r="H1039" s="14"/>
      <c r="I1039" s="13" t="str">
        <f t="shared" si="124"/>
        <v/>
      </c>
      <c r="J1039" s="13" t="str">
        <f t="shared" si="125"/>
        <v/>
      </c>
      <c r="M1039" s="17" t="str">
        <f>IF(S1038="","",IF(OR(M1038&gt;=nper,ROUND(S1038,2)&lt;=0),"",M1038+1))</f>
        <v/>
      </c>
      <c r="N1039" s="18" t="str">
        <f>IF(M1039="","",IF(OR(periods_per_year=26,periods_per_year=52),IF(periods_per_year=26,IF(M1039=1,fpdate,N1038+14),IF(periods_per_year=52,IF(M1039=1,fpdate,N1038+7),"n/a")),IF(periods_per_year=24,DATE(YEAR(fpdate),MONTH(fpdate)+(M1039-1)/2+IF(AND(DAY(fpdate)&gt;=15,MOD(M1039,2)=0),1,0),IF(MOD(M1039,2)=0,IF(DAY(fpdate)&gt;=15,DAY(fpdate)-14,DAY(fpdate)+14),DAY(fpdate))),IF(DAY(DATE(YEAR(fpdate),MONTH(fpdate)+M1039-1,DAY(fpdate)))&lt;&gt;DAY(fpdate),DATE(YEAR(fpdate),MONTH(fpdate)+M1039,0),DATE(YEAR(fpdate),MONTH(fpdate)+M1039-1,DAY(fpdate))))))</f>
        <v/>
      </c>
      <c r="O1039" s="19" t="str">
        <f>IF(M1039="","",IF(variable,IF(M1039&lt;MortgageCalculator!$I$18*periods_per_year,start_rate,IF(MortgageCalculator!$I$22&gt;=0,MIN(MortgageCalculator!$I$19,start_rate+MortgageCalculator!$I$22*ROUNDUP((M1039-MortgageCalculator!$I$18*periods_per_year)/MortgageCalculator!$I$21,0)),MAX(MortgageCalculator!$I$20,start_rate+MortgageCalculator!$I$22*ROUNDUP((M1039-MortgageCalculator!$I$18*periods_per_year)/MortgageCalculator!$I$21,0)))),start_rate))</f>
        <v/>
      </c>
      <c r="P1039" s="20" t="str">
        <f>IF(M1039="","",ROUND((((1+O1039/CP)^(CP/periods_per_year))-1)*S1038,2))</f>
        <v/>
      </c>
      <c r="Q1039" s="20" t="str">
        <f>IF(M1039="","",IF(M1039=nper,S1038+P1039,MIN(S1038+P1039,IF(O1039=O1038,Q1038,ROUND(-PMT(((1+O1039/CP)^(CP/periods_per_year))-1,nper-M1039+1,S1038),2)))))</f>
        <v/>
      </c>
      <c r="R1039" s="20" t="str">
        <f t="shared" si="126"/>
        <v/>
      </c>
      <c r="S1039" s="20" t="str">
        <f t="shared" si="127"/>
        <v/>
      </c>
    </row>
    <row r="1040" spans="1:19" x14ac:dyDescent="0.2">
      <c r="A1040" s="10" t="str">
        <f t="shared" si="120"/>
        <v/>
      </c>
      <c r="B1040" s="11" t="str">
        <f t="shared" si="121"/>
        <v/>
      </c>
      <c r="C1040" s="15" t="str">
        <f t="shared" si="122"/>
        <v/>
      </c>
      <c r="D1040" s="12" t="str">
        <f>IF(A1040="","",IF(variable,IF(OR(A1040=1,A1040&lt;$I$18*periods_per_year),start_rate,MIN($I$19,IF(MOD(A1040-1,$I$21)=0,MAX($I$20,D1039+$I$22),D1039))),start_rate))</f>
        <v/>
      </c>
      <c r="E1040" s="13" t="str">
        <f t="shared" si="123"/>
        <v/>
      </c>
      <c r="F1040" s="13" t="str">
        <f>IF(A1040="","",IF(A1040=nper,J1039+E1040,MIN(J1039+E1040,IF(D1040=D1039,F1039,IF($E$8="Acc Bi-Weekly",ROUND((-PMT(((1+D1040/CP)^(CP/12))-1,(nper-A1040+1)*12/26,J1039))/2,2),IF($E$8="Acc Weekly",ROUND((-PMT(((1+D1040/CP)^(CP/12))-1,(nper-A1040+1)*12/52,J1039))/4,2),ROUND(-PMT(((1+D1040/CP)^(CP/periods_per_year))-1,nper-A1040+1,J1039),2)))))))</f>
        <v/>
      </c>
      <c r="G1040" s="13" t="str">
        <f>IF(OR(A1040="",A1040&lt;$X$2),"",IF(J1039&lt;=F1040,0,IF(IF(AND(A1040&gt;=$X$2,MOD(A1040-$X$2,int)=0),$X$3,0)+F1040&gt;=J1039+E1040,J1039+E1040-F1040,IF(AND(A1040&gt;=$X$2,MOD(A1040-$X$2,int)=0),$X$3,0)+IF(IF(AND(A1040&gt;=$X$2,MOD(A1040-$X$2,int)=0),$X$3,0)+IF(MOD(A1040-$X$6,periods_per_year)=0,$X$5,0)+F1040&lt;J1039+E1040,IF(MOD(A1040-$X$6,periods_per_year)=0,$X$5,0),J1039+E1040-IF(AND(A1040&gt;=$X$2,MOD(A1040-$X$2,int)=0),$X$3,0)-F1040))))</f>
        <v/>
      </c>
      <c r="H1040" s="14"/>
      <c r="I1040" s="13" t="str">
        <f t="shared" si="124"/>
        <v/>
      </c>
      <c r="J1040" s="13" t="str">
        <f t="shared" si="125"/>
        <v/>
      </c>
      <c r="M1040" s="17" t="str">
        <f>IF(S1039="","",IF(OR(M1039&gt;=nper,ROUND(S1039,2)&lt;=0),"",M1039+1))</f>
        <v/>
      </c>
      <c r="N1040" s="18" t="str">
        <f>IF(M1040="","",IF(OR(periods_per_year=26,periods_per_year=52),IF(periods_per_year=26,IF(M1040=1,fpdate,N1039+14),IF(periods_per_year=52,IF(M1040=1,fpdate,N1039+7),"n/a")),IF(periods_per_year=24,DATE(YEAR(fpdate),MONTH(fpdate)+(M1040-1)/2+IF(AND(DAY(fpdate)&gt;=15,MOD(M1040,2)=0),1,0),IF(MOD(M1040,2)=0,IF(DAY(fpdate)&gt;=15,DAY(fpdate)-14,DAY(fpdate)+14),DAY(fpdate))),IF(DAY(DATE(YEAR(fpdate),MONTH(fpdate)+M1040-1,DAY(fpdate)))&lt;&gt;DAY(fpdate),DATE(YEAR(fpdate),MONTH(fpdate)+M1040,0),DATE(YEAR(fpdate),MONTH(fpdate)+M1040-1,DAY(fpdate))))))</f>
        <v/>
      </c>
      <c r="O1040" s="19" t="str">
        <f>IF(M1040="","",IF(variable,IF(M1040&lt;MortgageCalculator!$I$18*periods_per_year,start_rate,IF(MortgageCalculator!$I$22&gt;=0,MIN(MortgageCalculator!$I$19,start_rate+MortgageCalculator!$I$22*ROUNDUP((M1040-MortgageCalculator!$I$18*periods_per_year)/MortgageCalculator!$I$21,0)),MAX(MortgageCalculator!$I$20,start_rate+MortgageCalculator!$I$22*ROUNDUP((M1040-MortgageCalculator!$I$18*periods_per_year)/MortgageCalculator!$I$21,0)))),start_rate))</f>
        <v/>
      </c>
      <c r="P1040" s="20" t="str">
        <f>IF(M1040="","",ROUND((((1+O1040/CP)^(CP/periods_per_year))-1)*S1039,2))</f>
        <v/>
      </c>
      <c r="Q1040" s="20" t="str">
        <f>IF(M1040="","",IF(M1040=nper,S1039+P1040,MIN(S1039+P1040,IF(O1040=O1039,Q1039,ROUND(-PMT(((1+O1040/CP)^(CP/periods_per_year))-1,nper-M1040+1,S1039),2)))))</f>
        <v/>
      </c>
      <c r="R1040" s="20" t="str">
        <f t="shared" si="126"/>
        <v/>
      </c>
      <c r="S1040" s="20" t="str">
        <f t="shared" si="127"/>
        <v/>
      </c>
    </row>
    <row r="1041" spans="1:19" x14ac:dyDescent="0.2">
      <c r="A1041" s="10" t="str">
        <f t="shared" si="120"/>
        <v/>
      </c>
      <c r="B1041" s="11" t="str">
        <f t="shared" si="121"/>
        <v/>
      </c>
      <c r="C1041" s="15" t="str">
        <f t="shared" si="122"/>
        <v/>
      </c>
      <c r="D1041" s="12" t="str">
        <f>IF(A1041="","",IF(variable,IF(OR(A1041=1,A1041&lt;$I$18*periods_per_year),start_rate,MIN($I$19,IF(MOD(A1041-1,$I$21)=0,MAX($I$20,D1040+$I$22),D1040))),start_rate))</f>
        <v/>
      </c>
      <c r="E1041" s="13" t="str">
        <f t="shared" si="123"/>
        <v/>
      </c>
      <c r="F1041" s="13" t="str">
        <f>IF(A1041="","",IF(A1041=nper,J1040+E1041,MIN(J1040+E1041,IF(D1041=D1040,F1040,IF($E$8="Acc Bi-Weekly",ROUND((-PMT(((1+D1041/CP)^(CP/12))-1,(nper-A1041+1)*12/26,J1040))/2,2),IF($E$8="Acc Weekly",ROUND((-PMT(((1+D1041/CP)^(CP/12))-1,(nper-A1041+1)*12/52,J1040))/4,2),ROUND(-PMT(((1+D1041/CP)^(CP/periods_per_year))-1,nper-A1041+1,J1040),2)))))))</f>
        <v/>
      </c>
      <c r="G1041" s="13" t="str">
        <f>IF(OR(A1041="",A1041&lt;$X$2),"",IF(J1040&lt;=F1041,0,IF(IF(AND(A1041&gt;=$X$2,MOD(A1041-$X$2,int)=0),$X$3,0)+F1041&gt;=J1040+E1041,J1040+E1041-F1041,IF(AND(A1041&gt;=$X$2,MOD(A1041-$X$2,int)=0),$X$3,0)+IF(IF(AND(A1041&gt;=$X$2,MOD(A1041-$X$2,int)=0),$X$3,0)+IF(MOD(A1041-$X$6,periods_per_year)=0,$X$5,0)+F1041&lt;J1040+E1041,IF(MOD(A1041-$X$6,periods_per_year)=0,$X$5,0),J1040+E1041-IF(AND(A1041&gt;=$X$2,MOD(A1041-$X$2,int)=0),$X$3,0)-F1041))))</f>
        <v/>
      </c>
      <c r="H1041" s="14"/>
      <c r="I1041" s="13" t="str">
        <f t="shared" si="124"/>
        <v/>
      </c>
      <c r="J1041" s="13" t="str">
        <f t="shared" si="125"/>
        <v/>
      </c>
      <c r="M1041" s="17" t="str">
        <f>IF(S1040="","",IF(OR(M1040&gt;=nper,ROUND(S1040,2)&lt;=0),"",M1040+1))</f>
        <v/>
      </c>
      <c r="N1041" s="18" t="str">
        <f>IF(M1041="","",IF(OR(periods_per_year=26,periods_per_year=52),IF(periods_per_year=26,IF(M1041=1,fpdate,N1040+14),IF(periods_per_year=52,IF(M1041=1,fpdate,N1040+7),"n/a")),IF(periods_per_year=24,DATE(YEAR(fpdate),MONTH(fpdate)+(M1041-1)/2+IF(AND(DAY(fpdate)&gt;=15,MOD(M1041,2)=0),1,0),IF(MOD(M1041,2)=0,IF(DAY(fpdate)&gt;=15,DAY(fpdate)-14,DAY(fpdate)+14),DAY(fpdate))),IF(DAY(DATE(YEAR(fpdate),MONTH(fpdate)+M1041-1,DAY(fpdate)))&lt;&gt;DAY(fpdate),DATE(YEAR(fpdate),MONTH(fpdate)+M1041,0),DATE(YEAR(fpdate),MONTH(fpdate)+M1041-1,DAY(fpdate))))))</f>
        <v/>
      </c>
      <c r="O1041" s="19" t="str">
        <f>IF(M1041="","",IF(variable,IF(M1041&lt;MortgageCalculator!$I$18*periods_per_year,start_rate,IF(MortgageCalculator!$I$22&gt;=0,MIN(MortgageCalculator!$I$19,start_rate+MortgageCalculator!$I$22*ROUNDUP((M1041-MortgageCalculator!$I$18*periods_per_year)/MortgageCalculator!$I$21,0)),MAX(MortgageCalculator!$I$20,start_rate+MortgageCalculator!$I$22*ROUNDUP((M1041-MortgageCalculator!$I$18*periods_per_year)/MortgageCalculator!$I$21,0)))),start_rate))</f>
        <v/>
      </c>
      <c r="P1041" s="20" t="str">
        <f>IF(M1041="","",ROUND((((1+O1041/CP)^(CP/periods_per_year))-1)*S1040,2))</f>
        <v/>
      </c>
      <c r="Q1041" s="20" t="str">
        <f>IF(M1041="","",IF(M1041=nper,S1040+P1041,MIN(S1040+P1041,IF(O1041=O1040,Q1040,ROUND(-PMT(((1+O1041/CP)^(CP/periods_per_year))-1,nper-M1041+1,S1040),2)))))</f>
        <v/>
      </c>
      <c r="R1041" s="20" t="str">
        <f t="shared" si="126"/>
        <v/>
      </c>
      <c r="S1041" s="20" t="str">
        <f t="shared" si="127"/>
        <v/>
      </c>
    </row>
    <row r="1042" spans="1:19" x14ac:dyDescent="0.2">
      <c r="A1042" s="10" t="str">
        <f t="shared" si="120"/>
        <v/>
      </c>
      <c r="B1042" s="11" t="str">
        <f t="shared" si="121"/>
        <v/>
      </c>
      <c r="C1042" s="15" t="str">
        <f t="shared" si="122"/>
        <v/>
      </c>
      <c r="D1042" s="12" t="str">
        <f>IF(A1042="","",IF(variable,IF(OR(A1042=1,A1042&lt;$I$18*periods_per_year),start_rate,MIN($I$19,IF(MOD(A1042-1,$I$21)=0,MAX($I$20,D1041+$I$22),D1041))),start_rate))</f>
        <v/>
      </c>
      <c r="E1042" s="13" t="str">
        <f t="shared" si="123"/>
        <v/>
      </c>
      <c r="F1042" s="13" t="str">
        <f>IF(A1042="","",IF(A1042=nper,J1041+E1042,MIN(J1041+E1042,IF(D1042=D1041,F1041,IF($E$8="Acc Bi-Weekly",ROUND((-PMT(((1+D1042/CP)^(CP/12))-1,(nper-A1042+1)*12/26,J1041))/2,2),IF($E$8="Acc Weekly",ROUND((-PMT(((1+D1042/CP)^(CP/12))-1,(nper-A1042+1)*12/52,J1041))/4,2),ROUND(-PMT(((1+D1042/CP)^(CP/periods_per_year))-1,nper-A1042+1,J1041),2)))))))</f>
        <v/>
      </c>
      <c r="G1042" s="13" t="str">
        <f>IF(OR(A1042="",A1042&lt;$X$2),"",IF(J1041&lt;=F1042,0,IF(IF(AND(A1042&gt;=$X$2,MOD(A1042-$X$2,int)=0),$X$3,0)+F1042&gt;=J1041+E1042,J1041+E1042-F1042,IF(AND(A1042&gt;=$X$2,MOD(A1042-$X$2,int)=0),$X$3,0)+IF(IF(AND(A1042&gt;=$X$2,MOD(A1042-$X$2,int)=0),$X$3,0)+IF(MOD(A1042-$X$6,periods_per_year)=0,$X$5,0)+F1042&lt;J1041+E1042,IF(MOD(A1042-$X$6,periods_per_year)=0,$X$5,0),J1041+E1042-IF(AND(A1042&gt;=$X$2,MOD(A1042-$X$2,int)=0),$X$3,0)-F1042))))</f>
        <v/>
      </c>
      <c r="H1042" s="14"/>
      <c r="I1042" s="13" t="str">
        <f t="shared" si="124"/>
        <v/>
      </c>
      <c r="J1042" s="13" t="str">
        <f t="shared" si="125"/>
        <v/>
      </c>
      <c r="M1042" s="17" t="str">
        <f>IF(S1041="","",IF(OR(M1041&gt;=nper,ROUND(S1041,2)&lt;=0),"",M1041+1))</f>
        <v/>
      </c>
      <c r="N1042" s="18" t="str">
        <f>IF(M1042="","",IF(OR(periods_per_year=26,periods_per_year=52),IF(periods_per_year=26,IF(M1042=1,fpdate,N1041+14),IF(periods_per_year=52,IF(M1042=1,fpdate,N1041+7),"n/a")),IF(periods_per_year=24,DATE(YEAR(fpdate),MONTH(fpdate)+(M1042-1)/2+IF(AND(DAY(fpdate)&gt;=15,MOD(M1042,2)=0),1,0),IF(MOD(M1042,2)=0,IF(DAY(fpdate)&gt;=15,DAY(fpdate)-14,DAY(fpdate)+14),DAY(fpdate))),IF(DAY(DATE(YEAR(fpdate),MONTH(fpdate)+M1042-1,DAY(fpdate)))&lt;&gt;DAY(fpdate),DATE(YEAR(fpdate),MONTH(fpdate)+M1042,0),DATE(YEAR(fpdate),MONTH(fpdate)+M1042-1,DAY(fpdate))))))</f>
        <v/>
      </c>
      <c r="O1042" s="19" t="str">
        <f>IF(M1042="","",IF(variable,IF(M1042&lt;MortgageCalculator!$I$18*periods_per_year,start_rate,IF(MortgageCalculator!$I$22&gt;=0,MIN(MortgageCalculator!$I$19,start_rate+MortgageCalculator!$I$22*ROUNDUP((M1042-MortgageCalculator!$I$18*periods_per_year)/MortgageCalculator!$I$21,0)),MAX(MortgageCalculator!$I$20,start_rate+MortgageCalculator!$I$22*ROUNDUP((M1042-MortgageCalculator!$I$18*periods_per_year)/MortgageCalculator!$I$21,0)))),start_rate))</f>
        <v/>
      </c>
      <c r="P1042" s="20" t="str">
        <f>IF(M1042="","",ROUND((((1+O1042/CP)^(CP/periods_per_year))-1)*S1041,2))</f>
        <v/>
      </c>
      <c r="Q1042" s="20" t="str">
        <f>IF(M1042="","",IF(M1042=nper,S1041+P1042,MIN(S1041+P1042,IF(O1042=O1041,Q1041,ROUND(-PMT(((1+O1042/CP)^(CP/periods_per_year))-1,nper-M1042+1,S1041),2)))))</f>
        <v/>
      </c>
      <c r="R1042" s="20" t="str">
        <f t="shared" si="126"/>
        <v/>
      </c>
      <c r="S1042" s="20" t="str">
        <f t="shared" si="127"/>
        <v/>
      </c>
    </row>
    <row r="1043" spans="1:19" x14ac:dyDescent="0.2">
      <c r="A1043" s="10" t="str">
        <f t="shared" si="120"/>
        <v/>
      </c>
      <c r="B1043" s="11" t="str">
        <f t="shared" si="121"/>
        <v/>
      </c>
      <c r="C1043" s="15" t="str">
        <f t="shared" si="122"/>
        <v/>
      </c>
      <c r="D1043" s="12" t="str">
        <f>IF(A1043="","",IF(variable,IF(OR(A1043=1,A1043&lt;$I$18*periods_per_year),start_rate,MIN($I$19,IF(MOD(A1043-1,$I$21)=0,MAX($I$20,D1042+$I$22),D1042))),start_rate))</f>
        <v/>
      </c>
      <c r="E1043" s="13" t="str">
        <f t="shared" si="123"/>
        <v/>
      </c>
      <c r="F1043" s="13" t="str">
        <f>IF(A1043="","",IF(A1043=nper,J1042+E1043,MIN(J1042+E1043,IF(D1043=D1042,F1042,IF($E$8="Acc Bi-Weekly",ROUND((-PMT(((1+D1043/CP)^(CP/12))-1,(nper-A1043+1)*12/26,J1042))/2,2),IF($E$8="Acc Weekly",ROUND((-PMT(((1+D1043/CP)^(CP/12))-1,(nper-A1043+1)*12/52,J1042))/4,2),ROUND(-PMT(((1+D1043/CP)^(CP/periods_per_year))-1,nper-A1043+1,J1042),2)))))))</f>
        <v/>
      </c>
      <c r="G1043" s="13" t="str">
        <f>IF(OR(A1043="",A1043&lt;$X$2),"",IF(J1042&lt;=F1043,0,IF(IF(AND(A1043&gt;=$X$2,MOD(A1043-$X$2,int)=0),$X$3,0)+F1043&gt;=J1042+E1043,J1042+E1043-F1043,IF(AND(A1043&gt;=$X$2,MOD(A1043-$X$2,int)=0),$X$3,0)+IF(IF(AND(A1043&gt;=$X$2,MOD(A1043-$X$2,int)=0),$X$3,0)+IF(MOD(A1043-$X$6,periods_per_year)=0,$X$5,0)+F1043&lt;J1042+E1043,IF(MOD(A1043-$X$6,periods_per_year)=0,$X$5,0),J1042+E1043-IF(AND(A1043&gt;=$X$2,MOD(A1043-$X$2,int)=0),$X$3,0)-F1043))))</f>
        <v/>
      </c>
      <c r="H1043" s="14"/>
      <c r="I1043" s="13" t="str">
        <f t="shared" si="124"/>
        <v/>
      </c>
      <c r="J1043" s="13" t="str">
        <f t="shared" si="125"/>
        <v/>
      </c>
      <c r="M1043" s="17" t="str">
        <f>IF(S1042="","",IF(OR(M1042&gt;=nper,ROUND(S1042,2)&lt;=0),"",M1042+1))</f>
        <v/>
      </c>
      <c r="N1043" s="18" t="str">
        <f>IF(M1043="","",IF(OR(periods_per_year=26,periods_per_year=52),IF(periods_per_year=26,IF(M1043=1,fpdate,N1042+14),IF(periods_per_year=52,IF(M1043=1,fpdate,N1042+7),"n/a")),IF(periods_per_year=24,DATE(YEAR(fpdate),MONTH(fpdate)+(M1043-1)/2+IF(AND(DAY(fpdate)&gt;=15,MOD(M1043,2)=0),1,0),IF(MOD(M1043,2)=0,IF(DAY(fpdate)&gt;=15,DAY(fpdate)-14,DAY(fpdate)+14),DAY(fpdate))),IF(DAY(DATE(YEAR(fpdate),MONTH(fpdate)+M1043-1,DAY(fpdate)))&lt;&gt;DAY(fpdate),DATE(YEAR(fpdate),MONTH(fpdate)+M1043,0),DATE(YEAR(fpdate),MONTH(fpdate)+M1043-1,DAY(fpdate))))))</f>
        <v/>
      </c>
      <c r="O1043" s="19" t="str">
        <f>IF(M1043="","",IF(variable,IF(M1043&lt;MortgageCalculator!$I$18*periods_per_year,start_rate,IF(MortgageCalculator!$I$22&gt;=0,MIN(MortgageCalculator!$I$19,start_rate+MortgageCalculator!$I$22*ROUNDUP((M1043-MortgageCalculator!$I$18*periods_per_year)/MortgageCalculator!$I$21,0)),MAX(MortgageCalculator!$I$20,start_rate+MortgageCalculator!$I$22*ROUNDUP((M1043-MortgageCalculator!$I$18*periods_per_year)/MortgageCalculator!$I$21,0)))),start_rate))</f>
        <v/>
      </c>
      <c r="P1043" s="20" t="str">
        <f>IF(M1043="","",ROUND((((1+O1043/CP)^(CP/periods_per_year))-1)*S1042,2))</f>
        <v/>
      </c>
      <c r="Q1043" s="20" t="str">
        <f>IF(M1043="","",IF(M1043=nper,S1042+P1043,MIN(S1042+P1043,IF(O1043=O1042,Q1042,ROUND(-PMT(((1+O1043/CP)^(CP/periods_per_year))-1,nper-M1043+1,S1042),2)))))</f>
        <v/>
      </c>
      <c r="R1043" s="20" t="str">
        <f t="shared" si="126"/>
        <v/>
      </c>
      <c r="S1043" s="20" t="str">
        <f t="shared" si="127"/>
        <v/>
      </c>
    </row>
    <row r="1044" spans="1:19" x14ac:dyDescent="0.2">
      <c r="A1044" s="10" t="str">
        <f t="shared" si="120"/>
        <v/>
      </c>
      <c r="B1044" s="11" t="str">
        <f t="shared" si="121"/>
        <v/>
      </c>
      <c r="C1044" s="15" t="str">
        <f t="shared" si="122"/>
        <v/>
      </c>
      <c r="D1044" s="12" t="str">
        <f>IF(A1044="","",IF(variable,IF(OR(A1044=1,A1044&lt;$I$18*periods_per_year),start_rate,MIN($I$19,IF(MOD(A1044-1,$I$21)=0,MAX($I$20,D1043+$I$22),D1043))),start_rate))</f>
        <v/>
      </c>
      <c r="E1044" s="13" t="str">
        <f t="shared" si="123"/>
        <v/>
      </c>
      <c r="F1044" s="13" t="str">
        <f>IF(A1044="","",IF(A1044=nper,J1043+E1044,MIN(J1043+E1044,IF(D1044=D1043,F1043,IF($E$8="Acc Bi-Weekly",ROUND((-PMT(((1+D1044/CP)^(CP/12))-1,(nper-A1044+1)*12/26,J1043))/2,2),IF($E$8="Acc Weekly",ROUND((-PMT(((1+D1044/CP)^(CP/12))-1,(nper-A1044+1)*12/52,J1043))/4,2),ROUND(-PMT(((1+D1044/CP)^(CP/periods_per_year))-1,nper-A1044+1,J1043),2)))))))</f>
        <v/>
      </c>
      <c r="G1044" s="13" t="str">
        <f>IF(OR(A1044="",A1044&lt;$X$2),"",IF(J1043&lt;=F1044,0,IF(IF(AND(A1044&gt;=$X$2,MOD(A1044-$X$2,int)=0),$X$3,0)+F1044&gt;=J1043+E1044,J1043+E1044-F1044,IF(AND(A1044&gt;=$X$2,MOD(A1044-$X$2,int)=0),$X$3,0)+IF(IF(AND(A1044&gt;=$X$2,MOD(A1044-$X$2,int)=0),$X$3,0)+IF(MOD(A1044-$X$6,periods_per_year)=0,$X$5,0)+F1044&lt;J1043+E1044,IF(MOD(A1044-$X$6,periods_per_year)=0,$X$5,0),J1043+E1044-IF(AND(A1044&gt;=$X$2,MOD(A1044-$X$2,int)=0),$X$3,0)-F1044))))</f>
        <v/>
      </c>
      <c r="H1044" s="14"/>
      <c r="I1044" s="13" t="str">
        <f t="shared" si="124"/>
        <v/>
      </c>
      <c r="J1044" s="13" t="str">
        <f t="shared" si="125"/>
        <v/>
      </c>
      <c r="M1044" s="17" t="str">
        <f>IF(S1043="","",IF(OR(M1043&gt;=nper,ROUND(S1043,2)&lt;=0),"",M1043+1))</f>
        <v/>
      </c>
      <c r="N1044" s="18" t="str">
        <f>IF(M1044="","",IF(OR(periods_per_year=26,periods_per_year=52),IF(periods_per_year=26,IF(M1044=1,fpdate,N1043+14),IF(periods_per_year=52,IF(M1044=1,fpdate,N1043+7),"n/a")),IF(periods_per_year=24,DATE(YEAR(fpdate),MONTH(fpdate)+(M1044-1)/2+IF(AND(DAY(fpdate)&gt;=15,MOD(M1044,2)=0),1,0),IF(MOD(M1044,2)=0,IF(DAY(fpdate)&gt;=15,DAY(fpdate)-14,DAY(fpdate)+14),DAY(fpdate))),IF(DAY(DATE(YEAR(fpdate),MONTH(fpdate)+M1044-1,DAY(fpdate)))&lt;&gt;DAY(fpdate),DATE(YEAR(fpdate),MONTH(fpdate)+M1044,0),DATE(YEAR(fpdate),MONTH(fpdate)+M1044-1,DAY(fpdate))))))</f>
        <v/>
      </c>
      <c r="O1044" s="19" t="str">
        <f>IF(M1044="","",IF(variable,IF(M1044&lt;MortgageCalculator!$I$18*periods_per_year,start_rate,IF(MortgageCalculator!$I$22&gt;=0,MIN(MortgageCalculator!$I$19,start_rate+MortgageCalculator!$I$22*ROUNDUP((M1044-MortgageCalculator!$I$18*periods_per_year)/MortgageCalculator!$I$21,0)),MAX(MortgageCalculator!$I$20,start_rate+MortgageCalculator!$I$22*ROUNDUP((M1044-MortgageCalculator!$I$18*periods_per_year)/MortgageCalculator!$I$21,0)))),start_rate))</f>
        <v/>
      </c>
      <c r="P1044" s="20" t="str">
        <f>IF(M1044="","",ROUND((((1+O1044/CP)^(CP/periods_per_year))-1)*S1043,2))</f>
        <v/>
      </c>
      <c r="Q1044" s="20" t="str">
        <f>IF(M1044="","",IF(M1044=nper,S1043+P1044,MIN(S1043+P1044,IF(O1044=O1043,Q1043,ROUND(-PMT(((1+O1044/CP)^(CP/periods_per_year))-1,nper-M1044+1,S1043),2)))))</f>
        <v/>
      </c>
      <c r="R1044" s="20" t="str">
        <f t="shared" si="126"/>
        <v/>
      </c>
      <c r="S1044" s="20" t="str">
        <f t="shared" si="127"/>
        <v/>
      </c>
    </row>
    <row r="1045" spans="1:19" x14ac:dyDescent="0.2">
      <c r="A1045" s="10" t="str">
        <f t="shared" si="120"/>
        <v/>
      </c>
      <c r="B1045" s="11" t="str">
        <f t="shared" si="121"/>
        <v/>
      </c>
      <c r="C1045" s="15" t="str">
        <f t="shared" si="122"/>
        <v/>
      </c>
      <c r="D1045" s="12" t="str">
        <f>IF(A1045="","",IF(variable,IF(OR(A1045=1,A1045&lt;$I$18*periods_per_year),start_rate,MIN($I$19,IF(MOD(A1045-1,$I$21)=0,MAX($I$20,D1044+$I$22),D1044))),start_rate))</f>
        <v/>
      </c>
      <c r="E1045" s="13" t="str">
        <f t="shared" si="123"/>
        <v/>
      </c>
      <c r="F1045" s="13" t="str">
        <f>IF(A1045="","",IF(A1045=nper,J1044+E1045,MIN(J1044+E1045,IF(D1045=D1044,F1044,IF($E$8="Acc Bi-Weekly",ROUND((-PMT(((1+D1045/CP)^(CP/12))-1,(nper-A1045+1)*12/26,J1044))/2,2),IF($E$8="Acc Weekly",ROUND((-PMT(((1+D1045/CP)^(CP/12))-1,(nper-A1045+1)*12/52,J1044))/4,2),ROUND(-PMT(((1+D1045/CP)^(CP/periods_per_year))-1,nper-A1045+1,J1044),2)))))))</f>
        <v/>
      </c>
      <c r="G1045" s="13" t="str">
        <f>IF(OR(A1045="",A1045&lt;$X$2),"",IF(J1044&lt;=F1045,0,IF(IF(AND(A1045&gt;=$X$2,MOD(A1045-$X$2,int)=0),$X$3,0)+F1045&gt;=J1044+E1045,J1044+E1045-F1045,IF(AND(A1045&gt;=$X$2,MOD(A1045-$X$2,int)=0),$X$3,0)+IF(IF(AND(A1045&gt;=$X$2,MOD(A1045-$X$2,int)=0),$X$3,0)+IF(MOD(A1045-$X$6,periods_per_year)=0,$X$5,0)+F1045&lt;J1044+E1045,IF(MOD(A1045-$X$6,periods_per_year)=0,$X$5,0),J1044+E1045-IF(AND(A1045&gt;=$X$2,MOD(A1045-$X$2,int)=0),$X$3,0)-F1045))))</f>
        <v/>
      </c>
      <c r="H1045" s="14"/>
      <c r="I1045" s="13" t="str">
        <f t="shared" si="124"/>
        <v/>
      </c>
      <c r="J1045" s="13" t="str">
        <f t="shared" si="125"/>
        <v/>
      </c>
      <c r="M1045" s="17" t="str">
        <f>IF(S1044="","",IF(OR(M1044&gt;=nper,ROUND(S1044,2)&lt;=0),"",M1044+1))</f>
        <v/>
      </c>
      <c r="N1045" s="18" t="str">
        <f>IF(M1045="","",IF(OR(periods_per_year=26,periods_per_year=52),IF(periods_per_year=26,IF(M1045=1,fpdate,N1044+14),IF(periods_per_year=52,IF(M1045=1,fpdate,N1044+7),"n/a")),IF(periods_per_year=24,DATE(YEAR(fpdate),MONTH(fpdate)+(M1045-1)/2+IF(AND(DAY(fpdate)&gt;=15,MOD(M1045,2)=0),1,0),IF(MOD(M1045,2)=0,IF(DAY(fpdate)&gt;=15,DAY(fpdate)-14,DAY(fpdate)+14),DAY(fpdate))),IF(DAY(DATE(YEAR(fpdate),MONTH(fpdate)+M1045-1,DAY(fpdate)))&lt;&gt;DAY(fpdate),DATE(YEAR(fpdate),MONTH(fpdate)+M1045,0),DATE(YEAR(fpdate),MONTH(fpdate)+M1045-1,DAY(fpdate))))))</f>
        <v/>
      </c>
      <c r="O1045" s="19" t="str">
        <f>IF(M1045="","",IF(variable,IF(M1045&lt;MortgageCalculator!$I$18*periods_per_year,start_rate,IF(MortgageCalculator!$I$22&gt;=0,MIN(MortgageCalculator!$I$19,start_rate+MortgageCalculator!$I$22*ROUNDUP((M1045-MortgageCalculator!$I$18*periods_per_year)/MortgageCalculator!$I$21,0)),MAX(MortgageCalculator!$I$20,start_rate+MortgageCalculator!$I$22*ROUNDUP((M1045-MortgageCalculator!$I$18*periods_per_year)/MortgageCalculator!$I$21,0)))),start_rate))</f>
        <v/>
      </c>
      <c r="P1045" s="20" t="str">
        <f>IF(M1045="","",ROUND((((1+O1045/CP)^(CP/periods_per_year))-1)*S1044,2))</f>
        <v/>
      </c>
      <c r="Q1045" s="20" t="str">
        <f>IF(M1045="","",IF(M1045=nper,S1044+P1045,MIN(S1044+P1045,IF(O1045=O1044,Q1044,ROUND(-PMT(((1+O1045/CP)^(CP/periods_per_year))-1,nper-M1045+1,S1044),2)))))</f>
        <v/>
      </c>
      <c r="R1045" s="20" t="str">
        <f t="shared" si="126"/>
        <v/>
      </c>
      <c r="S1045" s="20" t="str">
        <f t="shared" si="127"/>
        <v/>
      </c>
    </row>
    <row r="1046" spans="1:19" x14ac:dyDescent="0.2">
      <c r="A1046" s="10" t="str">
        <f t="shared" si="120"/>
        <v/>
      </c>
      <c r="B1046" s="11" t="str">
        <f t="shared" si="121"/>
        <v/>
      </c>
      <c r="C1046" s="15" t="str">
        <f t="shared" si="122"/>
        <v/>
      </c>
      <c r="D1046" s="12" t="str">
        <f>IF(A1046="","",IF(variable,IF(OR(A1046=1,A1046&lt;$I$18*periods_per_year),start_rate,MIN($I$19,IF(MOD(A1046-1,$I$21)=0,MAX($I$20,D1045+$I$22),D1045))),start_rate))</f>
        <v/>
      </c>
      <c r="E1046" s="13" t="str">
        <f t="shared" si="123"/>
        <v/>
      </c>
      <c r="F1046" s="13" t="str">
        <f>IF(A1046="","",IF(A1046=nper,J1045+E1046,MIN(J1045+E1046,IF(D1046=D1045,F1045,IF($E$8="Acc Bi-Weekly",ROUND((-PMT(((1+D1046/CP)^(CP/12))-1,(nper-A1046+1)*12/26,J1045))/2,2),IF($E$8="Acc Weekly",ROUND((-PMT(((1+D1046/CP)^(CP/12))-1,(nper-A1046+1)*12/52,J1045))/4,2),ROUND(-PMT(((1+D1046/CP)^(CP/periods_per_year))-1,nper-A1046+1,J1045),2)))))))</f>
        <v/>
      </c>
      <c r="G1046" s="13" t="str">
        <f>IF(OR(A1046="",A1046&lt;$X$2),"",IF(J1045&lt;=F1046,0,IF(IF(AND(A1046&gt;=$X$2,MOD(A1046-$X$2,int)=0),$X$3,0)+F1046&gt;=J1045+E1046,J1045+E1046-F1046,IF(AND(A1046&gt;=$X$2,MOD(A1046-$X$2,int)=0),$X$3,0)+IF(IF(AND(A1046&gt;=$X$2,MOD(A1046-$X$2,int)=0),$X$3,0)+IF(MOD(A1046-$X$6,periods_per_year)=0,$X$5,0)+F1046&lt;J1045+E1046,IF(MOD(A1046-$X$6,periods_per_year)=0,$X$5,0),J1045+E1046-IF(AND(A1046&gt;=$X$2,MOD(A1046-$X$2,int)=0),$X$3,0)-F1046))))</f>
        <v/>
      </c>
      <c r="H1046" s="14"/>
      <c r="I1046" s="13" t="str">
        <f t="shared" si="124"/>
        <v/>
      </c>
      <c r="J1046" s="13" t="str">
        <f t="shared" si="125"/>
        <v/>
      </c>
      <c r="M1046" s="17" t="str">
        <f>IF(S1045="","",IF(OR(M1045&gt;=nper,ROUND(S1045,2)&lt;=0),"",M1045+1))</f>
        <v/>
      </c>
      <c r="N1046" s="18" t="str">
        <f>IF(M1046="","",IF(OR(periods_per_year=26,periods_per_year=52),IF(periods_per_year=26,IF(M1046=1,fpdate,N1045+14),IF(periods_per_year=52,IF(M1046=1,fpdate,N1045+7),"n/a")),IF(periods_per_year=24,DATE(YEAR(fpdate),MONTH(fpdate)+(M1046-1)/2+IF(AND(DAY(fpdate)&gt;=15,MOD(M1046,2)=0),1,0),IF(MOD(M1046,2)=0,IF(DAY(fpdate)&gt;=15,DAY(fpdate)-14,DAY(fpdate)+14),DAY(fpdate))),IF(DAY(DATE(YEAR(fpdate),MONTH(fpdate)+M1046-1,DAY(fpdate)))&lt;&gt;DAY(fpdate),DATE(YEAR(fpdate),MONTH(fpdate)+M1046,0),DATE(YEAR(fpdate),MONTH(fpdate)+M1046-1,DAY(fpdate))))))</f>
        <v/>
      </c>
      <c r="O1046" s="19" t="str">
        <f>IF(M1046="","",IF(variable,IF(M1046&lt;MortgageCalculator!$I$18*periods_per_year,start_rate,IF(MortgageCalculator!$I$22&gt;=0,MIN(MortgageCalculator!$I$19,start_rate+MortgageCalculator!$I$22*ROUNDUP((M1046-MortgageCalculator!$I$18*periods_per_year)/MortgageCalculator!$I$21,0)),MAX(MortgageCalculator!$I$20,start_rate+MortgageCalculator!$I$22*ROUNDUP((M1046-MortgageCalculator!$I$18*periods_per_year)/MortgageCalculator!$I$21,0)))),start_rate))</f>
        <v/>
      </c>
      <c r="P1046" s="20" t="str">
        <f>IF(M1046="","",ROUND((((1+O1046/CP)^(CP/periods_per_year))-1)*S1045,2))</f>
        <v/>
      </c>
      <c r="Q1046" s="20" t="str">
        <f>IF(M1046="","",IF(M1046=nper,S1045+P1046,MIN(S1045+P1046,IF(O1046=O1045,Q1045,ROUND(-PMT(((1+O1046/CP)^(CP/periods_per_year))-1,nper-M1046+1,S1045),2)))))</f>
        <v/>
      </c>
      <c r="R1046" s="20" t="str">
        <f t="shared" si="126"/>
        <v/>
      </c>
      <c r="S1046" s="20" t="str">
        <f t="shared" si="127"/>
        <v/>
      </c>
    </row>
    <row r="1047" spans="1:19" x14ac:dyDescent="0.2">
      <c r="A1047" s="10" t="str">
        <f t="shared" si="120"/>
        <v/>
      </c>
      <c r="B1047" s="11" t="str">
        <f t="shared" si="121"/>
        <v/>
      </c>
      <c r="C1047" s="15" t="str">
        <f t="shared" si="122"/>
        <v/>
      </c>
      <c r="D1047" s="12" t="str">
        <f>IF(A1047="","",IF(variable,IF(OR(A1047=1,A1047&lt;$I$18*periods_per_year),start_rate,MIN($I$19,IF(MOD(A1047-1,$I$21)=0,MAX($I$20,D1046+$I$22),D1046))),start_rate))</f>
        <v/>
      </c>
      <c r="E1047" s="13" t="str">
        <f t="shared" si="123"/>
        <v/>
      </c>
      <c r="F1047" s="13" t="str">
        <f>IF(A1047="","",IF(A1047=nper,J1046+E1047,MIN(J1046+E1047,IF(D1047=D1046,F1046,IF($E$8="Acc Bi-Weekly",ROUND((-PMT(((1+D1047/CP)^(CP/12))-1,(nper-A1047+1)*12/26,J1046))/2,2),IF($E$8="Acc Weekly",ROUND((-PMT(((1+D1047/CP)^(CP/12))-1,(nper-A1047+1)*12/52,J1046))/4,2),ROUND(-PMT(((1+D1047/CP)^(CP/periods_per_year))-1,nper-A1047+1,J1046),2)))))))</f>
        <v/>
      </c>
      <c r="G1047" s="13" t="str">
        <f>IF(OR(A1047="",A1047&lt;$X$2),"",IF(J1046&lt;=F1047,0,IF(IF(AND(A1047&gt;=$X$2,MOD(A1047-$X$2,int)=0),$X$3,0)+F1047&gt;=J1046+E1047,J1046+E1047-F1047,IF(AND(A1047&gt;=$X$2,MOD(A1047-$X$2,int)=0),$X$3,0)+IF(IF(AND(A1047&gt;=$X$2,MOD(A1047-$X$2,int)=0),$X$3,0)+IF(MOD(A1047-$X$6,periods_per_year)=0,$X$5,0)+F1047&lt;J1046+E1047,IF(MOD(A1047-$X$6,periods_per_year)=0,$X$5,0),J1046+E1047-IF(AND(A1047&gt;=$X$2,MOD(A1047-$X$2,int)=0),$X$3,0)-F1047))))</f>
        <v/>
      </c>
      <c r="H1047" s="14"/>
      <c r="I1047" s="13" t="str">
        <f t="shared" si="124"/>
        <v/>
      </c>
      <c r="J1047" s="13" t="str">
        <f t="shared" si="125"/>
        <v/>
      </c>
      <c r="M1047" s="17" t="str">
        <f>IF(S1046="","",IF(OR(M1046&gt;=nper,ROUND(S1046,2)&lt;=0),"",M1046+1))</f>
        <v/>
      </c>
      <c r="N1047" s="18" t="str">
        <f>IF(M1047="","",IF(OR(periods_per_year=26,periods_per_year=52),IF(periods_per_year=26,IF(M1047=1,fpdate,N1046+14),IF(periods_per_year=52,IF(M1047=1,fpdate,N1046+7),"n/a")),IF(periods_per_year=24,DATE(YEAR(fpdate),MONTH(fpdate)+(M1047-1)/2+IF(AND(DAY(fpdate)&gt;=15,MOD(M1047,2)=0),1,0),IF(MOD(M1047,2)=0,IF(DAY(fpdate)&gt;=15,DAY(fpdate)-14,DAY(fpdate)+14),DAY(fpdate))),IF(DAY(DATE(YEAR(fpdate),MONTH(fpdate)+M1047-1,DAY(fpdate)))&lt;&gt;DAY(fpdate),DATE(YEAR(fpdate),MONTH(fpdate)+M1047,0),DATE(YEAR(fpdate),MONTH(fpdate)+M1047-1,DAY(fpdate))))))</f>
        <v/>
      </c>
      <c r="O1047" s="19" t="str">
        <f>IF(M1047="","",IF(variable,IF(M1047&lt;MortgageCalculator!$I$18*periods_per_year,start_rate,IF(MortgageCalculator!$I$22&gt;=0,MIN(MortgageCalculator!$I$19,start_rate+MortgageCalculator!$I$22*ROUNDUP((M1047-MortgageCalculator!$I$18*periods_per_year)/MortgageCalculator!$I$21,0)),MAX(MortgageCalculator!$I$20,start_rate+MortgageCalculator!$I$22*ROUNDUP((M1047-MortgageCalculator!$I$18*periods_per_year)/MortgageCalculator!$I$21,0)))),start_rate))</f>
        <v/>
      </c>
      <c r="P1047" s="20" t="str">
        <f>IF(M1047="","",ROUND((((1+O1047/CP)^(CP/periods_per_year))-1)*S1046,2))</f>
        <v/>
      </c>
      <c r="Q1047" s="20" t="str">
        <f>IF(M1047="","",IF(M1047=nper,S1046+P1047,MIN(S1046+P1047,IF(O1047=O1046,Q1046,ROUND(-PMT(((1+O1047/CP)^(CP/periods_per_year))-1,nper-M1047+1,S1046),2)))))</f>
        <v/>
      </c>
      <c r="R1047" s="20" t="str">
        <f t="shared" si="126"/>
        <v/>
      </c>
      <c r="S1047" s="20" t="str">
        <f t="shared" si="127"/>
        <v/>
      </c>
    </row>
    <row r="1048" spans="1:19" x14ac:dyDescent="0.2">
      <c r="A1048" s="10" t="str">
        <f t="shared" si="120"/>
        <v/>
      </c>
      <c r="B1048" s="11" t="str">
        <f t="shared" si="121"/>
        <v/>
      </c>
      <c r="C1048" s="15" t="str">
        <f t="shared" si="122"/>
        <v/>
      </c>
      <c r="D1048" s="12" t="str">
        <f>IF(A1048="","",IF(variable,IF(OR(A1048=1,A1048&lt;$I$18*periods_per_year),start_rate,MIN($I$19,IF(MOD(A1048-1,$I$21)=0,MAX($I$20,D1047+$I$22),D1047))),start_rate))</f>
        <v/>
      </c>
      <c r="E1048" s="13" t="str">
        <f t="shared" si="123"/>
        <v/>
      </c>
      <c r="F1048" s="13" t="str">
        <f>IF(A1048="","",IF(A1048=nper,J1047+E1048,MIN(J1047+E1048,IF(D1048=D1047,F1047,IF($E$8="Acc Bi-Weekly",ROUND((-PMT(((1+D1048/CP)^(CP/12))-1,(nper-A1048+1)*12/26,J1047))/2,2),IF($E$8="Acc Weekly",ROUND((-PMT(((1+D1048/CP)^(CP/12))-1,(nper-A1048+1)*12/52,J1047))/4,2),ROUND(-PMT(((1+D1048/CP)^(CP/periods_per_year))-1,nper-A1048+1,J1047),2)))))))</f>
        <v/>
      </c>
      <c r="G1048" s="13" t="str">
        <f>IF(OR(A1048="",A1048&lt;$X$2),"",IF(J1047&lt;=F1048,0,IF(IF(AND(A1048&gt;=$X$2,MOD(A1048-$X$2,int)=0),$X$3,0)+F1048&gt;=J1047+E1048,J1047+E1048-F1048,IF(AND(A1048&gt;=$X$2,MOD(A1048-$X$2,int)=0),$X$3,0)+IF(IF(AND(A1048&gt;=$X$2,MOD(A1048-$X$2,int)=0),$X$3,0)+IF(MOD(A1048-$X$6,periods_per_year)=0,$X$5,0)+F1048&lt;J1047+E1048,IF(MOD(A1048-$X$6,periods_per_year)=0,$X$5,0),J1047+E1048-IF(AND(A1048&gt;=$X$2,MOD(A1048-$X$2,int)=0),$X$3,0)-F1048))))</f>
        <v/>
      </c>
      <c r="H1048" s="14"/>
      <c r="I1048" s="13" t="str">
        <f t="shared" si="124"/>
        <v/>
      </c>
      <c r="J1048" s="13" t="str">
        <f t="shared" si="125"/>
        <v/>
      </c>
      <c r="M1048" s="17" t="str">
        <f>IF(S1047="","",IF(OR(M1047&gt;=nper,ROUND(S1047,2)&lt;=0),"",M1047+1))</f>
        <v/>
      </c>
      <c r="N1048" s="18" t="str">
        <f>IF(M1048="","",IF(OR(periods_per_year=26,periods_per_year=52),IF(periods_per_year=26,IF(M1048=1,fpdate,N1047+14),IF(periods_per_year=52,IF(M1048=1,fpdate,N1047+7),"n/a")),IF(periods_per_year=24,DATE(YEAR(fpdate),MONTH(fpdate)+(M1048-1)/2+IF(AND(DAY(fpdate)&gt;=15,MOD(M1048,2)=0),1,0),IF(MOD(M1048,2)=0,IF(DAY(fpdate)&gt;=15,DAY(fpdate)-14,DAY(fpdate)+14),DAY(fpdate))),IF(DAY(DATE(YEAR(fpdate),MONTH(fpdate)+M1048-1,DAY(fpdate)))&lt;&gt;DAY(fpdate),DATE(YEAR(fpdate),MONTH(fpdate)+M1048,0),DATE(YEAR(fpdate),MONTH(fpdate)+M1048-1,DAY(fpdate))))))</f>
        <v/>
      </c>
      <c r="O1048" s="19" t="str">
        <f>IF(M1048="","",IF(variable,IF(M1048&lt;MortgageCalculator!$I$18*periods_per_year,start_rate,IF(MortgageCalculator!$I$22&gt;=0,MIN(MortgageCalculator!$I$19,start_rate+MortgageCalculator!$I$22*ROUNDUP((M1048-MortgageCalculator!$I$18*periods_per_year)/MortgageCalculator!$I$21,0)),MAX(MortgageCalculator!$I$20,start_rate+MortgageCalculator!$I$22*ROUNDUP((M1048-MortgageCalculator!$I$18*periods_per_year)/MortgageCalculator!$I$21,0)))),start_rate))</f>
        <v/>
      </c>
      <c r="P1048" s="20" t="str">
        <f>IF(M1048="","",ROUND((((1+O1048/CP)^(CP/periods_per_year))-1)*S1047,2))</f>
        <v/>
      </c>
      <c r="Q1048" s="20" t="str">
        <f>IF(M1048="","",IF(M1048=nper,S1047+P1048,MIN(S1047+P1048,IF(O1048=O1047,Q1047,ROUND(-PMT(((1+O1048/CP)^(CP/periods_per_year))-1,nper-M1048+1,S1047),2)))))</f>
        <v/>
      </c>
      <c r="R1048" s="20" t="str">
        <f t="shared" si="126"/>
        <v/>
      </c>
      <c r="S1048" s="20" t="str">
        <f t="shared" si="127"/>
        <v/>
      </c>
    </row>
    <row r="1049" spans="1:19" x14ac:dyDescent="0.2">
      <c r="A1049" s="10" t="str">
        <f t="shared" si="120"/>
        <v/>
      </c>
      <c r="B1049" s="11" t="str">
        <f t="shared" si="121"/>
        <v/>
      </c>
      <c r="C1049" s="15" t="str">
        <f t="shared" si="122"/>
        <v/>
      </c>
      <c r="D1049" s="12" t="str">
        <f>IF(A1049="","",IF(variable,IF(OR(A1049=1,A1049&lt;$I$18*periods_per_year),start_rate,MIN($I$19,IF(MOD(A1049-1,$I$21)=0,MAX($I$20,D1048+$I$22),D1048))),start_rate))</f>
        <v/>
      </c>
      <c r="E1049" s="13" t="str">
        <f t="shared" si="123"/>
        <v/>
      </c>
      <c r="F1049" s="13" t="str">
        <f>IF(A1049="","",IF(A1049=nper,J1048+E1049,MIN(J1048+E1049,IF(D1049=D1048,F1048,IF($E$8="Acc Bi-Weekly",ROUND((-PMT(((1+D1049/CP)^(CP/12))-1,(nper-A1049+1)*12/26,J1048))/2,2),IF($E$8="Acc Weekly",ROUND((-PMT(((1+D1049/CP)^(CP/12))-1,(nper-A1049+1)*12/52,J1048))/4,2),ROUND(-PMT(((1+D1049/CP)^(CP/periods_per_year))-1,nper-A1049+1,J1048),2)))))))</f>
        <v/>
      </c>
      <c r="G1049" s="13" t="str">
        <f>IF(OR(A1049="",A1049&lt;$X$2),"",IF(J1048&lt;=F1049,0,IF(IF(AND(A1049&gt;=$X$2,MOD(A1049-$X$2,int)=0),$X$3,0)+F1049&gt;=J1048+E1049,J1048+E1049-F1049,IF(AND(A1049&gt;=$X$2,MOD(A1049-$X$2,int)=0),$X$3,0)+IF(IF(AND(A1049&gt;=$X$2,MOD(A1049-$X$2,int)=0),$X$3,0)+IF(MOD(A1049-$X$6,periods_per_year)=0,$X$5,0)+F1049&lt;J1048+E1049,IF(MOD(A1049-$X$6,periods_per_year)=0,$X$5,0),J1048+E1049-IF(AND(A1049&gt;=$X$2,MOD(A1049-$X$2,int)=0),$X$3,0)-F1049))))</f>
        <v/>
      </c>
      <c r="H1049" s="14"/>
      <c r="I1049" s="13" t="str">
        <f t="shared" si="124"/>
        <v/>
      </c>
      <c r="J1049" s="13" t="str">
        <f t="shared" si="125"/>
        <v/>
      </c>
      <c r="M1049" s="17" t="str">
        <f>IF(S1048="","",IF(OR(M1048&gt;=nper,ROUND(S1048,2)&lt;=0),"",M1048+1))</f>
        <v/>
      </c>
      <c r="N1049" s="18" t="str">
        <f>IF(M1049="","",IF(OR(periods_per_year=26,periods_per_year=52),IF(periods_per_year=26,IF(M1049=1,fpdate,N1048+14),IF(periods_per_year=52,IF(M1049=1,fpdate,N1048+7),"n/a")),IF(periods_per_year=24,DATE(YEAR(fpdate),MONTH(fpdate)+(M1049-1)/2+IF(AND(DAY(fpdate)&gt;=15,MOD(M1049,2)=0),1,0),IF(MOD(M1049,2)=0,IF(DAY(fpdate)&gt;=15,DAY(fpdate)-14,DAY(fpdate)+14),DAY(fpdate))),IF(DAY(DATE(YEAR(fpdate),MONTH(fpdate)+M1049-1,DAY(fpdate)))&lt;&gt;DAY(fpdate),DATE(YEAR(fpdate),MONTH(fpdate)+M1049,0),DATE(YEAR(fpdate),MONTH(fpdate)+M1049-1,DAY(fpdate))))))</f>
        <v/>
      </c>
      <c r="O1049" s="19" t="str">
        <f>IF(M1049="","",IF(variable,IF(M1049&lt;MortgageCalculator!$I$18*periods_per_year,start_rate,IF(MortgageCalculator!$I$22&gt;=0,MIN(MortgageCalculator!$I$19,start_rate+MortgageCalculator!$I$22*ROUNDUP((M1049-MortgageCalculator!$I$18*periods_per_year)/MortgageCalculator!$I$21,0)),MAX(MortgageCalculator!$I$20,start_rate+MortgageCalculator!$I$22*ROUNDUP((M1049-MortgageCalculator!$I$18*periods_per_year)/MortgageCalculator!$I$21,0)))),start_rate))</f>
        <v/>
      </c>
      <c r="P1049" s="20" t="str">
        <f>IF(M1049="","",ROUND((((1+O1049/CP)^(CP/periods_per_year))-1)*S1048,2))</f>
        <v/>
      </c>
      <c r="Q1049" s="20" t="str">
        <f>IF(M1049="","",IF(M1049=nper,S1048+P1049,MIN(S1048+P1049,IF(O1049=O1048,Q1048,ROUND(-PMT(((1+O1049/CP)^(CP/periods_per_year))-1,nper-M1049+1,S1048),2)))))</f>
        <v/>
      </c>
      <c r="R1049" s="20" t="str">
        <f t="shared" si="126"/>
        <v/>
      </c>
      <c r="S1049" s="20" t="str">
        <f t="shared" si="127"/>
        <v/>
      </c>
    </row>
    <row r="1050" spans="1:19" x14ac:dyDescent="0.2">
      <c r="A1050" s="10" t="str">
        <f t="shared" si="120"/>
        <v/>
      </c>
      <c r="B1050" s="11" t="str">
        <f t="shared" si="121"/>
        <v/>
      </c>
      <c r="C1050" s="15" t="str">
        <f t="shared" si="122"/>
        <v/>
      </c>
      <c r="D1050" s="12" t="str">
        <f>IF(A1050="","",IF(variable,IF(OR(A1050=1,A1050&lt;$I$18*periods_per_year),start_rate,MIN($I$19,IF(MOD(A1050-1,$I$21)=0,MAX($I$20,D1049+$I$22),D1049))),start_rate))</f>
        <v/>
      </c>
      <c r="E1050" s="13" t="str">
        <f t="shared" si="123"/>
        <v/>
      </c>
      <c r="F1050" s="13" t="str">
        <f>IF(A1050="","",IF(A1050=nper,J1049+E1050,MIN(J1049+E1050,IF(D1050=D1049,F1049,IF($E$8="Acc Bi-Weekly",ROUND((-PMT(((1+D1050/CP)^(CP/12))-1,(nper-A1050+1)*12/26,J1049))/2,2),IF($E$8="Acc Weekly",ROUND((-PMT(((1+D1050/CP)^(CP/12))-1,(nper-A1050+1)*12/52,J1049))/4,2),ROUND(-PMT(((1+D1050/CP)^(CP/periods_per_year))-1,nper-A1050+1,J1049),2)))))))</f>
        <v/>
      </c>
      <c r="G1050" s="13" t="str">
        <f>IF(OR(A1050="",A1050&lt;$X$2),"",IF(J1049&lt;=F1050,0,IF(IF(AND(A1050&gt;=$X$2,MOD(A1050-$X$2,int)=0),$X$3,0)+F1050&gt;=J1049+E1050,J1049+E1050-F1050,IF(AND(A1050&gt;=$X$2,MOD(A1050-$X$2,int)=0),$X$3,0)+IF(IF(AND(A1050&gt;=$X$2,MOD(A1050-$X$2,int)=0),$X$3,0)+IF(MOD(A1050-$X$6,periods_per_year)=0,$X$5,0)+F1050&lt;J1049+E1050,IF(MOD(A1050-$X$6,periods_per_year)=0,$X$5,0),J1049+E1050-IF(AND(A1050&gt;=$X$2,MOD(A1050-$X$2,int)=0),$X$3,0)-F1050))))</f>
        <v/>
      </c>
      <c r="H1050" s="14"/>
      <c r="I1050" s="13" t="str">
        <f t="shared" si="124"/>
        <v/>
      </c>
      <c r="J1050" s="13" t="str">
        <f t="shared" si="125"/>
        <v/>
      </c>
      <c r="M1050" s="17" t="str">
        <f>IF(S1049="","",IF(OR(M1049&gt;=nper,ROUND(S1049,2)&lt;=0),"",M1049+1))</f>
        <v/>
      </c>
      <c r="N1050" s="18" t="str">
        <f>IF(M1050="","",IF(OR(periods_per_year=26,periods_per_year=52),IF(periods_per_year=26,IF(M1050=1,fpdate,N1049+14),IF(periods_per_year=52,IF(M1050=1,fpdate,N1049+7),"n/a")),IF(periods_per_year=24,DATE(YEAR(fpdate),MONTH(fpdate)+(M1050-1)/2+IF(AND(DAY(fpdate)&gt;=15,MOD(M1050,2)=0),1,0),IF(MOD(M1050,2)=0,IF(DAY(fpdate)&gt;=15,DAY(fpdate)-14,DAY(fpdate)+14),DAY(fpdate))),IF(DAY(DATE(YEAR(fpdate),MONTH(fpdate)+M1050-1,DAY(fpdate)))&lt;&gt;DAY(fpdate),DATE(YEAR(fpdate),MONTH(fpdate)+M1050,0),DATE(YEAR(fpdate),MONTH(fpdate)+M1050-1,DAY(fpdate))))))</f>
        <v/>
      </c>
      <c r="O1050" s="19" t="str">
        <f>IF(M1050="","",IF(variable,IF(M1050&lt;MortgageCalculator!$I$18*periods_per_year,start_rate,IF(MortgageCalculator!$I$22&gt;=0,MIN(MortgageCalculator!$I$19,start_rate+MortgageCalculator!$I$22*ROUNDUP((M1050-MortgageCalculator!$I$18*periods_per_year)/MortgageCalculator!$I$21,0)),MAX(MortgageCalculator!$I$20,start_rate+MortgageCalculator!$I$22*ROUNDUP((M1050-MortgageCalculator!$I$18*periods_per_year)/MortgageCalculator!$I$21,0)))),start_rate))</f>
        <v/>
      </c>
      <c r="P1050" s="20" t="str">
        <f>IF(M1050="","",ROUND((((1+O1050/CP)^(CP/periods_per_year))-1)*S1049,2))</f>
        <v/>
      </c>
      <c r="Q1050" s="20" t="str">
        <f>IF(M1050="","",IF(M1050=nper,S1049+P1050,MIN(S1049+P1050,IF(O1050=O1049,Q1049,ROUND(-PMT(((1+O1050/CP)^(CP/periods_per_year))-1,nper-M1050+1,S1049),2)))))</f>
        <v/>
      </c>
      <c r="R1050" s="20" t="str">
        <f t="shared" si="126"/>
        <v/>
      </c>
      <c r="S1050" s="20" t="str">
        <f t="shared" si="127"/>
        <v/>
      </c>
    </row>
    <row r="1051" spans="1:19" x14ac:dyDescent="0.2">
      <c r="A1051" s="10" t="str">
        <f t="shared" si="120"/>
        <v/>
      </c>
      <c r="B1051" s="11" t="str">
        <f t="shared" si="121"/>
        <v/>
      </c>
      <c r="C1051" s="15" t="str">
        <f t="shared" si="122"/>
        <v/>
      </c>
      <c r="D1051" s="12" t="str">
        <f>IF(A1051="","",IF(variable,IF(OR(A1051=1,A1051&lt;$I$18*periods_per_year),start_rate,MIN($I$19,IF(MOD(A1051-1,$I$21)=0,MAX($I$20,D1050+$I$22),D1050))),start_rate))</f>
        <v/>
      </c>
      <c r="E1051" s="13" t="str">
        <f t="shared" si="123"/>
        <v/>
      </c>
      <c r="F1051" s="13" t="str">
        <f>IF(A1051="","",IF(A1051=nper,J1050+E1051,MIN(J1050+E1051,IF(D1051=D1050,F1050,IF($E$8="Acc Bi-Weekly",ROUND((-PMT(((1+D1051/CP)^(CP/12))-1,(nper-A1051+1)*12/26,J1050))/2,2),IF($E$8="Acc Weekly",ROUND((-PMT(((1+D1051/CP)^(CP/12))-1,(nper-A1051+1)*12/52,J1050))/4,2),ROUND(-PMT(((1+D1051/CP)^(CP/periods_per_year))-1,nper-A1051+1,J1050),2)))))))</f>
        <v/>
      </c>
      <c r="G1051" s="13" t="str">
        <f>IF(OR(A1051="",A1051&lt;$X$2),"",IF(J1050&lt;=F1051,0,IF(IF(AND(A1051&gt;=$X$2,MOD(A1051-$X$2,int)=0),$X$3,0)+F1051&gt;=J1050+E1051,J1050+E1051-F1051,IF(AND(A1051&gt;=$X$2,MOD(A1051-$X$2,int)=0),$X$3,0)+IF(IF(AND(A1051&gt;=$X$2,MOD(A1051-$X$2,int)=0),$X$3,0)+IF(MOD(A1051-$X$6,periods_per_year)=0,$X$5,0)+F1051&lt;J1050+E1051,IF(MOD(A1051-$X$6,periods_per_year)=0,$X$5,0),J1050+E1051-IF(AND(A1051&gt;=$X$2,MOD(A1051-$X$2,int)=0),$X$3,0)-F1051))))</f>
        <v/>
      </c>
      <c r="H1051" s="14"/>
      <c r="I1051" s="13" t="str">
        <f t="shared" si="124"/>
        <v/>
      </c>
      <c r="J1051" s="13" t="str">
        <f t="shared" si="125"/>
        <v/>
      </c>
      <c r="M1051" s="17" t="str">
        <f>IF(S1050="","",IF(OR(M1050&gt;=nper,ROUND(S1050,2)&lt;=0),"",M1050+1))</f>
        <v/>
      </c>
      <c r="N1051" s="18" t="str">
        <f>IF(M1051="","",IF(OR(periods_per_year=26,periods_per_year=52),IF(periods_per_year=26,IF(M1051=1,fpdate,N1050+14),IF(periods_per_year=52,IF(M1051=1,fpdate,N1050+7),"n/a")),IF(periods_per_year=24,DATE(YEAR(fpdate),MONTH(fpdate)+(M1051-1)/2+IF(AND(DAY(fpdate)&gt;=15,MOD(M1051,2)=0),1,0),IF(MOD(M1051,2)=0,IF(DAY(fpdate)&gt;=15,DAY(fpdate)-14,DAY(fpdate)+14),DAY(fpdate))),IF(DAY(DATE(YEAR(fpdate),MONTH(fpdate)+M1051-1,DAY(fpdate)))&lt;&gt;DAY(fpdate),DATE(YEAR(fpdate),MONTH(fpdate)+M1051,0),DATE(YEAR(fpdate),MONTH(fpdate)+M1051-1,DAY(fpdate))))))</f>
        <v/>
      </c>
      <c r="O1051" s="19" t="str">
        <f>IF(M1051="","",IF(variable,IF(M1051&lt;MortgageCalculator!$I$18*periods_per_year,start_rate,IF(MortgageCalculator!$I$22&gt;=0,MIN(MortgageCalculator!$I$19,start_rate+MortgageCalculator!$I$22*ROUNDUP((M1051-MortgageCalculator!$I$18*periods_per_year)/MortgageCalculator!$I$21,0)),MAX(MortgageCalculator!$I$20,start_rate+MortgageCalculator!$I$22*ROUNDUP((M1051-MortgageCalculator!$I$18*periods_per_year)/MortgageCalculator!$I$21,0)))),start_rate))</f>
        <v/>
      </c>
      <c r="P1051" s="20" t="str">
        <f>IF(M1051="","",ROUND((((1+O1051/CP)^(CP/periods_per_year))-1)*S1050,2))</f>
        <v/>
      </c>
      <c r="Q1051" s="20" t="str">
        <f>IF(M1051="","",IF(M1051=nper,S1050+P1051,MIN(S1050+P1051,IF(O1051=O1050,Q1050,ROUND(-PMT(((1+O1051/CP)^(CP/periods_per_year))-1,nper-M1051+1,S1050),2)))))</f>
        <v/>
      </c>
      <c r="R1051" s="20" t="str">
        <f t="shared" si="126"/>
        <v/>
      </c>
      <c r="S1051" s="20" t="str">
        <f t="shared" si="127"/>
        <v/>
      </c>
    </row>
    <row r="1052" spans="1:19" x14ac:dyDescent="0.2">
      <c r="A1052" s="10" t="str">
        <f t="shared" si="120"/>
        <v/>
      </c>
      <c r="B1052" s="11" t="str">
        <f t="shared" si="121"/>
        <v/>
      </c>
      <c r="C1052" s="15" t="str">
        <f t="shared" si="122"/>
        <v/>
      </c>
      <c r="D1052" s="12" t="str">
        <f>IF(A1052="","",IF(variable,IF(OR(A1052=1,A1052&lt;$I$18*periods_per_year),start_rate,MIN($I$19,IF(MOD(A1052-1,$I$21)=0,MAX($I$20,D1051+$I$22),D1051))),start_rate))</f>
        <v/>
      </c>
      <c r="E1052" s="13" t="str">
        <f t="shared" si="123"/>
        <v/>
      </c>
      <c r="F1052" s="13" t="str">
        <f>IF(A1052="","",IF(A1052=nper,J1051+E1052,MIN(J1051+E1052,IF(D1052=D1051,F1051,IF($E$8="Acc Bi-Weekly",ROUND((-PMT(((1+D1052/CP)^(CP/12))-1,(nper-A1052+1)*12/26,J1051))/2,2),IF($E$8="Acc Weekly",ROUND((-PMT(((1+D1052/CP)^(CP/12))-1,(nper-A1052+1)*12/52,J1051))/4,2),ROUND(-PMT(((1+D1052/CP)^(CP/periods_per_year))-1,nper-A1052+1,J1051),2)))))))</f>
        <v/>
      </c>
      <c r="G1052" s="13" t="str">
        <f>IF(OR(A1052="",A1052&lt;$X$2),"",IF(J1051&lt;=F1052,0,IF(IF(AND(A1052&gt;=$X$2,MOD(A1052-$X$2,int)=0),$X$3,0)+F1052&gt;=J1051+E1052,J1051+E1052-F1052,IF(AND(A1052&gt;=$X$2,MOD(A1052-$X$2,int)=0),$X$3,0)+IF(IF(AND(A1052&gt;=$X$2,MOD(A1052-$X$2,int)=0),$X$3,0)+IF(MOD(A1052-$X$6,periods_per_year)=0,$X$5,0)+F1052&lt;J1051+E1052,IF(MOD(A1052-$X$6,periods_per_year)=0,$X$5,0),J1051+E1052-IF(AND(A1052&gt;=$X$2,MOD(A1052-$X$2,int)=0),$X$3,0)-F1052))))</f>
        <v/>
      </c>
      <c r="H1052" s="14"/>
      <c r="I1052" s="13" t="str">
        <f t="shared" si="124"/>
        <v/>
      </c>
      <c r="J1052" s="13" t="str">
        <f t="shared" si="125"/>
        <v/>
      </c>
      <c r="M1052" s="17" t="str">
        <f>IF(S1051="","",IF(OR(M1051&gt;=nper,ROUND(S1051,2)&lt;=0),"",M1051+1))</f>
        <v/>
      </c>
      <c r="N1052" s="18" t="str">
        <f>IF(M1052="","",IF(OR(periods_per_year=26,periods_per_year=52),IF(periods_per_year=26,IF(M1052=1,fpdate,N1051+14),IF(periods_per_year=52,IF(M1052=1,fpdate,N1051+7),"n/a")),IF(periods_per_year=24,DATE(YEAR(fpdate),MONTH(fpdate)+(M1052-1)/2+IF(AND(DAY(fpdate)&gt;=15,MOD(M1052,2)=0),1,0),IF(MOD(M1052,2)=0,IF(DAY(fpdate)&gt;=15,DAY(fpdate)-14,DAY(fpdate)+14),DAY(fpdate))),IF(DAY(DATE(YEAR(fpdate),MONTH(fpdate)+M1052-1,DAY(fpdate)))&lt;&gt;DAY(fpdate),DATE(YEAR(fpdate),MONTH(fpdate)+M1052,0),DATE(YEAR(fpdate),MONTH(fpdate)+M1052-1,DAY(fpdate))))))</f>
        <v/>
      </c>
      <c r="O1052" s="19" t="str">
        <f>IF(M1052="","",IF(variable,IF(M1052&lt;MortgageCalculator!$I$18*periods_per_year,start_rate,IF(MortgageCalculator!$I$22&gt;=0,MIN(MortgageCalculator!$I$19,start_rate+MortgageCalculator!$I$22*ROUNDUP((M1052-MortgageCalculator!$I$18*periods_per_year)/MortgageCalculator!$I$21,0)),MAX(MortgageCalculator!$I$20,start_rate+MortgageCalculator!$I$22*ROUNDUP((M1052-MortgageCalculator!$I$18*periods_per_year)/MortgageCalculator!$I$21,0)))),start_rate))</f>
        <v/>
      </c>
      <c r="P1052" s="20" t="str">
        <f>IF(M1052="","",ROUND((((1+O1052/CP)^(CP/periods_per_year))-1)*S1051,2))</f>
        <v/>
      </c>
      <c r="Q1052" s="20" t="str">
        <f>IF(M1052="","",IF(M1052=nper,S1051+P1052,MIN(S1051+P1052,IF(O1052=O1051,Q1051,ROUND(-PMT(((1+O1052/CP)^(CP/periods_per_year))-1,nper-M1052+1,S1051),2)))))</f>
        <v/>
      </c>
      <c r="R1052" s="20" t="str">
        <f t="shared" si="126"/>
        <v/>
      </c>
      <c r="S1052" s="20" t="str">
        <f t="shared" si="127"/>
        <v/>
      </c>
    </row>
    <row r="1053" spans="1:19" x14ac:dyDescent="0.2">
      <c r="A1053" s="10" t="str">
        <f t="shared" si="120"/>
        <v/>
      </c>
      <c r="B1053" s="11" t="str">
        <f t="shared" si="121"/>
        <v/>
      </c>
      <c r="C1053" s="15" t="str">
        <f t="shared" si="122"/>
        <v/>
      </c>
      <c r="D1053" s="12" t="str">
        <f>IF(A1053="","",IF(variable,IF(OR(A1053=1,A1053&lt;$I$18*periods_per_year),start_rate,MIN($I$19,IF(MOD(A1053-1,$I$21)=0,MAX($I$20,D1052+$I$22),D1052))),start_rate))</f>
        <v/>
      </c>
      <c r="E1053" s="13" t="str">
        <f t="shared" si="123"/>
        <v/>
      </c>
      <c r="F1053" s="13" t="str">
        <f>IF(A1053="","",IF(A1053=nper,J1052+E1053,MIN(J1052+E1053,IF(D1053=D1052,F1052,IF($E$8="Acc Bi-Weekly",ROUND((-PMT(((1+D1053/CP)^(CP/12))-1,(nper-A1053+1)*12/26,J1052))/2,2),IF($E$8="Acc Weekly",ROUND((-PMT(((1+D1053/CP)^(CP/12))-1,(nper-A1053+1)*12/52,J1052))/4,2),ROUND(-PMT(((1+D1053/CP)^(CP/periods_per_year))-1,nper-A1053+1,J1052),2)))))))</f>
        <v/>
      </c>
      <c r="G1053" s="13" t="str">
        <f>IF(OR(A1053="",A1053&lt;$X$2),"",IF(J1052&lt;=F1053,0,IF(IF(AND(A1053&gt;=$X$2,MOD(A1053-$X$2,int)=0),$X$3,0)+F1053&gt;=J1052+E1053,J1052+E1053-F1053,IF(AND(A1053&gt;=$X$2,MOD(A1053-$X$2,int)=0),$X$3,0)+IF(IF(AND(A1053&gt;=$X$2,MOD(A1053-$X$2,int)=0),$X$3,0)+IF(MOD(A1053-$X$6,periods_per_year)=0,$X$5,0)+F1053&lt;J1052+E1053,IF(MOD(A1053-$X$6,periods_per_year)=0,$X$5,0),J1052+E1053-IF(AND(A1053&gt;=$X$2,MOD(A1053-$X$2,int)=0),$X$3,0)-F1053))))</f>
        <v/>
      </c>
      <c r="H1053" s="14"/>
      <c r="I1053" s="13" t="str">
        <f t="shared" si="124"/>
        <v/>
      </c>
      <c r="J1053" s="13" t="str">
        <f t="shared" si="125"/>
        <v/>
      </c>
      <c r="M1053" s="17" t="str">
        <f>IF(S1052="","",IF(OR(M1052&gt;=nper,ROUND(S1052,2)&lt;=0),"",M1052+1))</f>
        <v/>
      </c>
      <c r="N1053" s="18" t="str">
        <f>IF(M1053="","",IF(OR(periods_per_year=26,periods_per_year=52),IF(periods_per_year=26,IF(M1053=1,fpdate,N1052+14),IF(periods_per_year=52,IF(M1053=1,fpdate,N1052+7),"n/a")),IF(periods_per_year=24,DATE(YEAR(fpdate),MONTH(fpdate)+(M1053-1)/2+IF(AND(DAY(fpdate)&gt;=15,MOD(M1053,2)=0),1,0),IF(MOD(M1053,2)=0,IF(DAY(fpdate)&gt;=15,DAY(fpdate)-14,DAY(fpdate)+14),DAY(fpdate))),IF(DAY(DATE(YEAR(fpdate),MONTH(fpdate)+M1053-1,DAY(fpdate)))&lt;&gt;DAY(fpdate),DATE(YEAR(fpdate),MONTH(fpdate)+M1053,0),DATE(YEAR(fpdate),MONTH(fpdate)+M1053-1,DAY(fpdate))))))</f>
        <v/>
      </c>
      <c r="O1053" s="19" t="str">
        <f>IF(M1053="","",IF(variable,IF(M1053&lt;MortgageCalculator!$I$18*periods_per_year,start_rate,IF(MortgageCalculator!$I$22&gt;=0,MIN(MortgageCalculator!$I$19,start_rate+MortgageCalculator!$I$22*ROUNDUP((M1053-MortgageCalculator!$I$18*periods_per_year)/MortgageCalculator!$I$21,0)),MAX(MortgageCalculator!$I$20,start_rate+MortgageCalculator!$I$22*ROUNDUP((M1053-MortgageCalculator!$I$18*periods_per_year)/MortgageCalculator!$I$21,0)))),start_rate))</f>
        <v/>
      </c>
      <c r="P1053" s="20" t="str">
        <f>IF(M1053="","",ROUND((((1+O1053/CP)^(CP/periods_per_year))-1)*S1052,2))</f>
        <v/>
      </c>
      <c r="Q1053" s="20" t="str">
        <f>IF(M1053="","",IF(M1053=nper,S1052+P1053,MIN(S1052+P1053,IF(O1053=O1052,Q1052,ROUND(-PMT(((1+O1053/CP)^(CP/periods_per_year))-1,nper-M1053+1,S1052),2)))))</f>
        <v/>
      </c>
      <c r="R1053" s="20" t="str">
        <f t="shared" si="126"/>
        <v/>
      </c>
      <c r="S1053" s="20" t="str">
        <f t="shared" si="127"/>
        <v/>
      </c>
    </row>
    <row r="1054" spans="1:19" x14ac:dyDescent="0.2">
      <c r="A1054" s="10" t="str">
        <f t="shared" si="120"/>
        <v/>
      </c>
      <c r="B1054" s="11" t="str">
        <f t="shared" si="121"/>
        <v/>
      </c>
      <c r="C1054" s="15" t="str">
        <f t="shared" si="122"/>
        <v/>
      </c>
      <c r="D1054" s="12" t="str">
        <f>IF(A1054="","",IF(variable,IF(OR(A1054=1,A1054&lt;$I$18*periods_per_year),start_rate,MIN($I$19,IF(MOD(A1054-1,$I$21)=0,MAX($I$20,D1053+$I$22),D1053))),start_rate))</f>
        <v/>
      </c>
      <c r="E1054" s="13" t="str">
        <f t="shared" si="123"/>
        <v/>
      </c>
      <c r="F1054" s="13" t="str">
        <f>IF(A1054="","",IF(A1054=nper,J1053+E1054,MIN(J1053+E1054,IF(D1054=D1053,F1053,IF($E$8="Acc Bi-Weekly",ROUND((-PMT(((1+D1054/CP)^(CP/12))-1,(nper-A1054+1)*12/26,J1053))/2,2),IF($E$8="Acc Weekly",ROUND((-PMT(((1+D1054/CP)^(CP/12))-1,(nper-A1054+1)*12/52,J1053))/4,2),ROUND(-PMT(((1+D1054/CP)^(CP/periods_per_year))-1,nper-A1054+1,J1053),2)))))))</f>
        <v/>
      </c>
      <c r="G1054" s="13" t="str">
        <f>IF(OR(A1054="",A1054&lt;$X$2),"",IF(J1053&lt;=F1054,0,IF(IF(AND(A1054&gt;=$X$2,MOD(A1054-$X$2,int)=0),$X$3,0)+F1054&gt;=J1053+E1054,J1053+E1054-F1054,IF(AND(A1054&gt;=$X$2,MOD(A1054-$X$2,int)=0),$X$3,0)+IF(IF(AND(A1054&gt;=$X$2,MOD(A1054-$X$2,int)=0),$X$3,0)+IF(MOD(A1054-$X$6,periods_per_year)=0,$X$5,0)+F1054&lt;J1053+E1054,IF(MOD(A1054-$X$6,periods_per_year)=0,$X$5,0),J1053+E1054-IF(AND(A1054&gt;=$X$2,MOD(A1054-$X$2,int)=0),$X$3,0)-F1054))))</f>
        <v/>
      </c>
      <c r="H1054" s="14"/>
      <c r="I1054" s="13" t="str">
        <f t="shared" si="124"/>
        <v/>
      </c>
      <c r="J1054" s="13" t="str">
        <f t="shared" si="125"/>
        <v/>
      </c>
      <c r="M1054" s="17" t="str">
        <f>IF(S1053="","",IF(OR(M1053&gt;=nper,ROUND(S1053,2)&lt;=0),"",M1053+1))</f>
        <v/>
      </c>
      <c r="N1054" s="18" t="str">
        <f>IF(M1054="","",IF(OR(periods_per_year=26,periods_per_year=52),IF(periods_per_year=26,IF(M1054=1,fpdate,N1053+14),IF(periods_per_year=52,IF(M1054=1,fpdate,N1053+7),"n/a")),IF(periods_per_year=24,DATE(YEAR(fpdate),MONTH(fpdate)+(M1054-1)/2+IF(AND(DAY(fpdate)&gt;=15,MOD(M1054,2)=0),1,0),IF(MOD(M1054,2)=0,IF(DAY(fpdate)&gt;=15,DAY(fpdate)-14,DAY(fpdate)+14),DAY(fpdate))),IF(DAY(DATE(YEAR(fpdate),MONTH(fpdate)+M1054-1,DAY(fpdate)))&lt;&gt;DAY(fpdate),DATE(YEAR(fpdate),MONTH(fpdate)+M1054,0),DATE(YEAR(fpdate),MONTH(fpdate)+M1054-1,DAY(fpdate))))))</f>
        <v/>
      </c>
      <c r="O1054" s="19" t="str">
        <f>IF(M1054="","",IF(variable,IF(M1054&lt;MortgageCalculator!$I$18*periods_per_year,start_rate,IF(MortgageCalculator!$I$22&gt;=0,MIN(MortgageCalculator!$I$19,start_rate+MortgageCalculator!$I$22*ROUNDUP((M1054-MortgageCalculator!$I$18*periods_per_year)/MortgageCalculator!$I$21,0)),MAX(MortgageCalculator!$I$20,start_rate+MortgageCalculator!$I$22*ROUNDUP((M1054-MortgageCalculator!$I$18*periods_per_year)/MortgageCalculator!$I$21,0)))),start_rate))</f>
        <v/>
      </c>
      <c r="P1054" s="20" t="str">
        <f>IF(M1054="","",ROUND((((1+O1054/CP)^(CP/periods_per_year))-1)*S1053,2))</f>
        <v/>
      </c>
      <c r="Q1054" s="20" t="str">
        <f>IF(M1054="","",IF(M1054=nper,S1053+P1054,MIN(S1053+P1054,IF(O1054=O1053,Q1053,ROUND(-PMT(((1+O1054/CP)^(CP/periods_per_year))-1,nper-M1054+1,S1053),2)))))</f>
        <v/>
      </c>
      <c r="R1054" s="20" t="str">
        <f t="shared" si="126"/>
        <v/>
      </c>
      <c r="S1054" s="20" t="str">
        <f t="shared" si="127"/>
        <v/>
      </c>
    </row>
    <row r="1055" spans="1:19" x14ac:dyDescent="0.2">
      <c r="A1055" s="10" t="str">
        <f t="shared" si="120"/>
        <v/>
      </c>
      <c r="B1055" s="11" t="str">
        <f t="shared" si="121"/>
        <v/>
      </c>
      <c r="C1055" s="15" t="str">
        <f t="shared" si="122"/>
        <v/>
      </c>
      <c r="D1055" s="12" t="str">
        <f>IF(A1055="","",IF(variable,IF(OR(A1055=1,A1055&lt;$I$18*periods_per_year),start_rate,MIN($I$19,IF(MOD(A1055-1,$I$21)=0,MAX($I$20,D1054+$I$22),D1054))),start_rate))</f>
        <v/>
      </c>
      <c r="E1055" s="13" t="str">
        <f t="shared" si="123"/>
        <v/>
      </c>
      <c r="F1055" s="13" t="str">
        <f>IF(A1055="","",IF(A1055=nper,J1054+E1055,MIN(J1054+E1055,IF(D1055=D1054,F1054,IF($E$8="Acc Bi-Weekly",ROUND((-PMT(((1+D1055/CP)^(CP/12))-1,(nper-A1055+1)*12/26,J1054))/2,2),IF($E$8="Acc Weekly",ROUND((-PMT(((1+D1055/CP)^(CP/12))-1,(nper-A1055+1)*12/52,J1054))/4,2),ROUND(-PMT(((1+D1055/CP)^(CP/periods_per_year))-1,nper-A1055+1,J1054),2)))))))</f>
        <v/>
      </c>
      <c r="G1055" s="13" t="str">
        <f>IF(OR(A1055="",A1055&lt;$X$2),"",IF(J1054&lt;=F1055,0,IF(IF(AND(A1055&gt;=$X$2,MOD(A1055-$X$2,int)=0),$X$3,0)+F1055&gt;=J1054+E1055,J1054+E1055-F1055,IF(AND(A1055&gt;=$X$2,MOD(A1055-$X$2,int)=0),$X$3,0)+IF(IF(AND(A1055&gt;=$X$2,MOD(A1055-$X$2,int)=0),$X$3,0)+IF(MOD(A1055-$X$6,periods_per_year)=0,$X$5,0)+F1055&lt;J1054+E1055,IF(MOD(A1055-$X$6,periods_per_year)=0,$X$5,0),J1054+E1055-IF(AND(A1055&gt;=$X$2,MOD(A1055-$X$2,int)=0),$X$3,0)-F1055))))</f>
        <v/>
      </c>
      <c r="H1055" s="14"/>
      <c r="I1055" s="13" t="str">
        <f t="shared" si="124"/>
        <v/>
      </c>
      <c r="J1055" s="13" t="str">
        <f t="shared" si="125"/>
        <v/>
      </c>
      <c r="M1055" s="17" t="str">
        <f>IF(S1054="","",IF(OR(M1054&gt;=nper,ROUND(S1054,2)&lt;=0),"",M1054+1))</f>
        <v/>
      </c>
      <c r="N1055" s="18" t="str">
        <f>IF(M1055="","",IF(OR(periods_per_year=26,periods_per_year=52),IF(periods_per_year=26,IF(M1055=1,fpdate,N1054+14),IF(periods_per_year=52,IF(M1055=1,fpdate,N1054+7),"n/a")),IF(periods_per_year=24,DATE(YEAR(fpdate),MONTH(fpdate)+(M1055-1)/2+IF(AND(DAY(fpdate)&gt;=15,MOD(M1055,2)=0),1,0),IF(MOD(M1055,2)=0,IF(DAY(fpdate)&gt;=15,DAY(fpdate)-14,DAY(fpdate)+14),DAY(fpdate))),IF(DAY(DATE(YEAR(fpdate),MONTH(fpdate)+M1055-1,DAY(fpdate)))&lt;&gt;DAY(fpdate),DATE(YEAR(fpdate),MONTH(fpdate)+M1055,0),DATE(YEAR(fpdate),MONTH(fpdate)+M1055-1,DAY(fpdate))))))</f>
        <v/>
      </c>
      <c r="O1055" s="19" t="str">
        <f>IF(M1055="","",IF(variable,IF(M1055&lt;MortgageCalculator!$I$18*periods_per_year,start_rate,IF(MortgageCalculator!$I$22&gt;=0,MIN(MortgageCalculator!$I$19,start_rate+MortgageCalculator!$I$22*ROUNDUP((M1055-MortgageCalculator!$I$18*periods_per_year)/MortgageCalculator!$I$21,0)),MAX(MortgageCalculator!$I$20,start_rate+MortgageCalculator!$I$22*ROUNDUP((M1055-MortgageCalculator!$I$18*periods_per_year)/MortgageCalculator!$I$21,0)))),start_rate))</f>
        <v/>
      </c>
      <c r="P1055" s="20" t="str">
        <f>IF(M1055="","",ROUND((((1+O1055/CP)^(CP/periods_per_year))-1)*S1054,2))</f>
        <v/>
      </c>
      <c r="Q1055" s="20" t="str">
        <f>IF(M1055="","",IF(M1055=nper,S1054+P1055,MIN(S1054+P1055,IF(O1055=O1054,Q1054,ROUND(-PMT(((1+O1055/CP)^(CP/periods_per_year))-1,nper-M1055+1,S1054),2)))))</f>
        <v/>
      </c>
      <c r="R1055" s="20" t="str">
        <f t="shared" si="126"/>
        <v/>
      </c>
      <c r="S1055" s="20" t="str">
        <f t="shared" si="127"/>
        <v/>
      </c>
    </row>
    <row r="1056" spans="1:19" x14ac:dyDescent="0.2">
      <c r="A1056" s="10" t="str">
        <f t="shared" si="120"/>
        <v/>
      </c>
      <c r="B1056" s="11" t="str">
        <f t="shared" si="121"/>
        <v/>
      </c>
      <c r="C1056" s="15" t="str">
        <f t="shared" si="122"/>
        <v/>
      </c>
      <c r="D1056" s="12" t="str">
        <f>IF(A1056="","",IF(variable,IF(OR(A1056=1,A1056&lt;$I$18*periods_per_year),start_rate,MIN($I$19,IF(MOD(A1056-1,$I$21)=0,MAX($I$20,D1055+$I$22),D1055))),start_rate))</f>
        <v/>
      </c>
      <c r="E1056" s="13" t="str">
        <f t="shared" si="123"/>
        <v/>
      </c>
      <c r="F1056" s="13" t="str">
        <f>IF(A1056="","",IF(A1056=nper,J1055+E1056,MIN(J1055+E1056,IF(D1056=D1055,F1055,IF($E$8="Acc Bi-Weekly",ROUND((-PMT(((1+D1056/CP)^(CP/12))-1,(nper-A1056+1)*12/26,J1055))/2,2),IF($E$8="Acc Weekly",ROUND((-PMT(((1+D1056/CP)^(CP/12))-1,(nper-A1056+1)*12/52,J1055))/4,2),ROUND(-PMT(((1+D1056/CP)^(CP/periods_per_year))-1,nper-A1056+1,J1055),2)))))))</f>
        <v/>
      </c>
      <c r="G1056" s="13" t="str">
        <f>IF(OR(A1056="",A1056&lt;$X$2),"",IF(J1055&lt;=F1056,0,IF(IF(AND(A1056&gt;=$X$2,MOD(A1056-$X$2,int)=0),$X$3,0)+F1056&gt;=J1055+E1056,J1055+E1056-F1056,IF(AND(A1056&gt;=$X$2,MOD(A1056-$X$2,int)=0),$X$3,0)+IF(IF(AND(A1056&gt;=$X$2,MOD(A1056-$X$2,int)=0),$X$3,0)+IF(MOD(A1056-$X$6,periods_per_year)=0,$X$5,0)+F1056&lt;J1055+E1056,IF(MOD(A1056-$X$6,periods_per_year)=0,$X$5,0),J1055+E1056-IF(AND(A1056&gt;=$X$2,MOD(A1056-$X$2,int)=0),$X$3,0)-F1056))))</f>
        <v/>
      </c>
      <c r="H1056" s="14"/>
      <c r="I1056" s="13" t="str">
        <f t="shared" si="124"/>
        <v/>
      </c>
      <c r="J1056" s="13" t="str">
        <f t="shared" si="125"/>
        <v/>
      </c>
      <c r="M1056" s="17" t="str">
        <f>IF(S1055="","",IF(OR(M1055&gt;=nper,ROUND(S1055,2)&lt;=0),"",M1055+1))</f>
        <v/>
      </c>
      <c r="N1056" s="18" t="str">
        <f>IF(M1056="","",IF(OR(periods_per_year=26,periods_per_year=52),IF(periods_per_year=26,IF(M1056=1,fpdate,N1055+14),IF(periods_per_year=52,IF(M1056=1,fpdate,N1055+7),"n/a")),IF(periods_per_year=24,DATE(YEAR(fpdate),MONTH(fpdate)+(M1056-1)/2+IF(AND(DAY(fpdate)&gt;=15,MOD(M1056,2)=0),1,0),IF(MOD(M1056,2)=0,IF(DAY(fpdate)&gt;=15,DAY(fpdate)-14,DAY(fpdate)+14),DAY(fpdate))),IF(DAY(DATE(YEAR(fpdate),MONTH(fpdate)+M1056-1,DAY(fpdate)))&lt;&gt;DAY(fpdate),DATE(YEAR(fpdate),MONTH(fpdate)+M1056,0),DATE(YEAR(fpdate),MONTH(fpdate)+M1056-1,DAY(fpdate))))))</f>
        <v/>
      </c>
      <c r="O1056" s="19" t="str">
        <f>IF(M1056="","",IF(variable,IF(M1056&lt;MortgageCalculator!$I$18*periods_per_year,start_rate,IF(MortgageCalculator!$I$22&gt;=0,MIN(MortgageCalculator!$I$19,start_rate+MortgageCalculator!$I$22*ROUNDUP((M1056-MortgageCalculator!$I$18*periods_per_year)/MortgageCalculator!$I$21,0)),MAX(MortgageCalculator!$I$20,start_rate+MortgageCalculator!$I$22*ROUNDUP((M1056-MortgageCalculator!$I$18*periods_per_year)/MortgageCalculator!$I$21,0)))),start_rate))</f>
        <v/>
      </c>
      <c r="P1056" s="20" t="str">
        <f>IF(M1056="","",ROUND((((1+O1056/CP)^(CP/periods_per_year))-1)*S1055,2))</f>
        <v/>
      </c>
      <c r="Q1056" s="20" t="str">
        <f>IF(M1056="","",IF(M1056=nper,S1055+P1056,MIN(S1055+P1056,IF(O1056=O1055,Q1055,ROUND(-PMT(((1+O1056/CP)^(CP/periods_per_year))-1,nper-M1056+1,S1055),2)))))</f>
        <v/>
      </c>
      <c r="R1056" s="20" t="str">
        <f t="shared" si="126"/>
        <v/>
      </c>
      <c r="S1056" s="20" t="str">
        <f t="shared" si="127"/>
        <v/>
      </c>
    </row>
    <row r="1057" spans="1:19" x14ac:dyDescent="0.2">
      <c r="A1057" s="10" t="str">
        <f t="shared" si="120"/>
        <v/>
      </c>
      <c r="B1057" s="11" t="str">
        <f t="shared" si="121"/>
        <v/>
      </c>
      <c r="C1057" s="15" t="str">
        <f t="shared" si="122"/>
        <v/>
      </c>
      <c r="D1057" s="12" t="str">
        <f>IF(A1057="","",IF(variable,IF(OR(A1057=1,A1057&lt;$I$18*periods_per_year),start_rate,MIN($I$19,IF(MOD(A1057-1,$I$21)=0,MAX($I$20,D1056+$I$22),D1056))),start_rate))</f>
        <v/>
      </c>
      <c r="E1057" s="13" t="str">
        <f t="shared" si="123"/>
        <v/>
      </c>
      <c r="F1057" s="13" t="str">
        <f>IF(A1057="","",IF(A1057=nper,J1056+E1057,MIN(J1056+E1057,IF(D1057=D1056,F1056,IF($E$8="Acc Bi-Weekly",ROUND((-PMT(((1+D1057/CP)^(CP/12))-1,(nper-A1057+1)*12/26,J1056))/2,2),IF($E$8="Acc Weekly",ROUND((-PMT(((1+D1057/CP)^(CP/12))-1,(nper-A1057+1)*12/52,J1056))/4,2),ROUND(-PMT(((1+D1057/CP)^(CP/periods_per_year))-1,nper-A1057+1,J1056),2)))))))</f>
        <v/>
      </c>
      <c r="G1057" s="13" t="str">
        <f>IF(OR(A1057="",A1057&lt;$X$2),"",IF(J1056&lt;=F1057,0,IF(IF(AND(A1057&gt;=$X$2,MOD(A1057-$X$2,int)=0),$X$3,0)+F1057&gt;=J1056+E1057,J1056+E1057-F1057,IF(AND(A1057&gt;=$X$2,MOD(A1057-$X$2,int)=0),$X$3,0)+IF(IF(AND(A1057&gt;=$X$2,MOD(A1057-$X$2,int)=0),$X$3,0)+IF(MOD(A1057-$X$6,periods_per_year)=0,$X$5,0)+F1057&lt;J1056+E1057,IF(MOD(A1057-$X$6,periods_per_year)=0,$X$5,0),J1056+E1057-IF(AND(A1057&gt;=$X$2,MOD(A1057-$X$2,int)=0),$X$3,0)-F1057))))</f>
        <v/>
      </c>
      <c r="H1057" s="14"/>
      <c r="I1057" s="13" t="str">
        <f t="shared" si="124"/>
        <v/>
      </c>
      <c r="J1057" s="13" t="str">
        <f t="shared" si="125"/>
        <v/>
      </c>
      <c r="M1057" s="17" t="str">
        <f>IF(S1056="","",IF(OR(M1056&gt;=nper,ROUND(S1056,2)&lt;=0),"",M1056+1))</f>
        <v/>
      </c>
      <c r="N1057" s="18" t="str">
        <f>IF(M1057="","",IF(OR(periods_per_year=26,periods_per_year=52),IF(periods_per_year=26,IF(M1057=1,fpdate,N1056+14),IF(periods_per_year=52,IF(M1057=1,fpdate,N1056+7),"n/a")),IF(periods_per_year=24,DATE(YEAR(fpdate),MONTH(fpdate)+(M1057-1)/2+IF(AND(DAY(fpdate)&gt;=15,MOD(M1057,2)=0),1,0),IF(MOD(M1057,2)=0,IF(DAY(fpdate)&gt;=15,DAY(fpdate)-14,DAY(fpdate)+14),DAY(fpdate))),IF(DAY(DATE(YEAR(fpdate),MONTH(fpdate)+M1057-1,DAY(fpdate)))&lt;&gt;DAY(fpdate),DATE(YEAR(fpdate),MONTH(fpdate)+M1057,0),DATE(YEAR(fpdate),MONTH(fpdate)+M1057-1,DAY(fpdate))))))</f>
        <v/>
      </c>
      <c r="O1057" s="19" t="str">
        <f>IF(M1057="","",IF(variable,IF(M1057&lt;MortgageCalculator!$I$18*periods_per_year,start_rate,IF(MortgageCalculator!$I$22&gt;=0,MIN(MortgageCalculator!$I$19,start_rate+MortgageCalculator!$I$22*ROUNDUP((M1057-MortgageCalculator!$I$18*periods_per_year)/MortgageCalculator!$I$21,0)),MAX(MortgageCalculator!$I$20,start_rate+MortgageCalculator!$I$22*ROUNDUP((M1057-MortgageCalculator!$I$18*periods_per_year)/MortgageCalculator!$I$21,0)))),start_rate))</f>
        <v/>
      </c>
      <c r="P1057" s="20" t="str">
        <f>IF(M1057="","",ROUND((((1+O1057/CP)^(CP/periods_per_year))-1)*S1056,2))</f>
        <v/>
      </c>
      <c r="Q1057" s="20" t="str">
        <f>IF(M1057="","",IF(M1057=nper,S1056+P1057,MIN(S1056+P1057,IF(O1057=O1056,Q1056,ROUND(-PMT(((1+O1057/CP)^(CP/periods_per_year))-1,nper-M1057+1,S1056),2)))))</f>
        <v/>
      </c>
      <c r="R1057" s="20" t="str">
        <f t="shared" si="126"/>
        <v/>
      </c>
      <c r="S1057" s="20" t="str">
        <f t="shared" si="127"/>
        <v/>
      </c>
    </row>
    <row r="1058" spans="1:19" x14ac:dyDescent="0.2">
      <c r="A1058" s="10" t="str">
        <f t="shared" si="120"/>
        <v/>
      </c>
      <c r="B1058" s="11" t="str">
        <f t="shared" si="121"/>
        <v/>
      </c>
      <c r="C1058" s="15" t="str">
        <f t="shared" si="122"/>
        <v/>
      </c>
      <c r="D1058" s="12" t="str">
        <f>IF(A1058="","",IF(variable,IF(OR(A1058=1,A1058&lt;$I$18*periods_per_year),start_rate,MIN($I$19,IF(MOD(A1058-1,$I$21)=0,MAX($I$20,D1057+$I$22),D1057))),start_rate))</f>
        <v/>
      </c>
      <c r="E1058" s="13" t="str">
        <f t="shared" si="123"/>
        <v/>
      </c>
      <c r="F1058" s="13" t="str">
        <f>IF(A1058="","",IF(A1058=nper,J1057+E1058,MIN(J1057+E1058,IF(D1058=D1057,F1057,IF($E$8="Acc Bi-Weekly",ROUND((-PMT(((1+D1058/CP)^(CP/12))-1,(nper-A1058+1)*12/26,J1057))/2,2),IF($E$8="Acc Weekly",ROUND((-PMT(((1+D1058/CP)^(CP/12))-1,(nper-A1058+1)*12/52,J1057))/4,2),ROUND(-PMT(((1+D1058/CP)^(CP/periods_per_year))-1,nper-A1058+1,J1057),2)))))))</f>
        <v/>
      </c>
      <c r="G1058" s="13" t="str">
        <f>IF(OR(A1058="",A1058&lt;$X$2),"",IF(J1057&lt;=F1058,0,IF(IF(AND(A1058&gt;=$X$2,MOD(A1058-$X$2,int)=0),$X$3,0)+F1058&gt;=J1057+E1058,J1057+E1058-F1058,IF(AND(A1058&gt;=$X$2,MOD(A1058-$X$2,int)=0),$X$3,0)+IF(IF(AND(A1058&gt;=$X$2,MOD(A1058-$X$2,int)=0),$X$3,0)+IF(MOD(A1058-$X$6,periods_per_year)=0,$X$5,0)+F1058&lt;J1057+E1058,IF(MOD(A1058-$X$6,periods_per_year)=0,$X$5,0),J1057+E1058-IF(AND(A1058&gt;=$X$2,MOD(A1058-$X$2,int)=0),$X$3,0)-F1058))))</f>
        <v/>
      </c>
      <c r="H1058" s="14"/>
      <c r="I1058" s="13" t="str">
        <f t="shared" si="124"/>
        <v/>
      </c>
      <c r="J1058" s="13" t="str">
        <f t="shared" si="125"/>
        <v/>
      </c>
      <c r="M1058" s="17" t="str">
        <f>IF(S1057="","",IF(OR(M1057&gt;=nper,ROUND(S1057,2)&lt;=0),"",M1057+1))</f>
        <v/>
      </c>
      <c r="N1058" s="18" t="str">
        <f>IF(M1058="","",IF(OR(periods_per_year=26,periods_per_year=52),IF(periods_per_year=26,IF(M1058=1,fpdate,N1057+14),IF(periods_per_year=52,IF(M1058=1,fpdate,N1057+7),"n/a")),IF(periods_per_year=24,DATE(YEAR(fpdate),MONTH(fpdate)+(M1058-1)/2+IF(AND(DAY(fpdate)&gt;=15,MOD(M1058,2)=0),1,0),IF(MOD(M1058,2)=0,IF(DAY(fpdate)&gt;=15,DAY(fpdate)-14,DAY(fpdate)+14),DAY(fpdate))),IF(DAY(DATE(YEAR(fpdate),MONTH(fpdate)+M1058-1,DAY(fpdate)))&lt;&gt;DAY(fpdate),DATE(YEAR(fpdate),MONTH(fpdate)+M1058,0),DATE(YEAR(fpdate),MONTH(fpdate)+M1058-1,DAY(fpdate))))))</f>
        <v/>
      </c>
      <c r="O1058" s="19" t="str">
        <f>IF(M1058="","",IF(variable,IF(M1058&lt;MortgageCalculator!$I$18*periods_per_year,start_rate,IF(MortgageCalculator!$I$22&gt;=0,MIN(MortgageCalculator!$I$19,start_rate+MortgageCalculator!$I$22*ROUNDUP((M1058-MortgageCalculator!$I$18*periods_per_year)/MortgageCalculator!$I$21,0)),MAX(MortgageCalculator!$I$20,start_rate+MortgageCalculator!$I$22*ROUNDUP((M1058-MortgageCalculator!$I$18*periods_per_year)/MortgageCalculator!$I$21,0)))),start_rate))</f>
        <v/>
      </c>
      <c r="P1058" s="20" t="str">
        <f>IF(M1058="","",ROUND((((1+O1058/CP)^(CP/periods_per_year))-1)*S1057,2))</f>
        <v/>
      </c>
      <c r="Q1058" s="20" t="str">
        <f>IF(M1058="","",IF(M1058=nper,S1057+P1058,MIN(S1057+P1058,IF(O1058=O1057,Q1057,ROUND(-PMT(((1+O1058/CP)^(CP/periods_per_year))-1,nper-M1058+1,S1057),2)))))</f>
        <v/>
      </c>
      <c r="R1058" s="20" t="str">
        <f t="shared" si="126"/>
        <v/>
      </c>
      <c r="S1058" s="20" t="str">
        <f t="shared" si="127"/>
        <v/>
      </c>
    </row>
    <row r="1059" spans="1:19" x14ac:dyDescent="0.2">
      <c r="A1059" s="10" t="str">
        <f t="shared" si="120"/>
        <v/>
      </c>
      <c r="B1059" s="11" t="str">
        <f t="shared" si="121"/>
        <v/>
      </c>
      <c r="C1059" s="15" t="str">
        <f t="shared" si="122"/>
        <v/>
      </c>
      <c r="D1059" s="12" t="str">
        <f>IF(A1059="","",IF(variable,IF(OR(A1059=1,A1059&lt;$I$18*periods_per_year),start_rate,MIN($I$19,IF(MOD(A1059-1,$I$21)=0,MAX($I$20,D1058+$I$22),D1058))),start_rate))</f>
        <v/>
      </c>
      <c r="E1059" s="13" t="str">
        <f t="shared" si="123"/>
        <v/>
      </c>
      <c r="F1059" s="13" t="str">
        <f>IF(A1059="","",IF(A1059=nper,J1058+E1059,MIN(J1058+E1059,IF(D1059=D1058,F1058,IF($E$8="Acc Bi-Weekly",ROUND((-PMT(((1+D1059/CP)^(CP/12))-1,(nper-A1059+1)*12/26,J1058))/2,2),IF($E$8="Acc Weekly",ROUND((-PMT(((1+D1059/CP)^(CP/12))-1,(nper-A1059+1)*12/52,J1058))/4,2),ROUND(-PMT(((1+D1059/CP)^(CP/periods_per_year))-1,nper-A1059+1,J1058),2)))))))</f>
        <v/>
      </c>
      <c r="G1059" s="13" t="str">
        <f>IF(OR(A1059="",A1059&lt;$X$2),"",IF(J1058&lt;=F1059,0,IF(IF(AND(A1059&gt;=$X$2,MOD(A1059-$X$2,int)=0),$X$3,0)+F1059&gt;=J1058+E1059,J1058+E1059-F1059,IF(AND(A1059&gt;=$X$2,MOD(A1059-$X$2,int)=0),$X$3,0)+IF(IF(AND(A1059&gt;=$X$2,MOD(A1059-$X$2,int)=0),$X$3,0)+IF(MOD(A1059-$X$6,periods_per_year)=0,$X$5,0)+F1059&lt;J1058+E1059,IF(MOD(A1059-$X$6,periods_per_year)=0,$X$5,0),J1058+E1059-IF(AND(A1059&gt;=$X$2,MOD(A1059-$X$2,int)=0),$X$3,0)-F1059))))</f>
        <v/>
      </c>
      <c r="H1059" s="14"/>
      <c r="I1059" s="13" t="str">
        <f t="shared" si="124"/>
        <v/>
      </c>
      <c r="J1059" s="13" t="str">
        <f t="shared" si="125"/>
        <v/>
      </c>
      <c r="M1059" s="17" t="str">
        <f>IF(S1058="","",IF(OR(M1058&gt;=nper,ROUND(S1058,2)&lt;=0),"",M1058+1))</f>
        <v/>
      </c>
      <c r="N1059" s="18" t="str">
        <f>IF(M1059="","",IF(OR(periods_per_year=26,periods_per_year=52),IF(periods_per_year=26,IF(M1059=1,fpdate,N1058+14),IF(periods_per_year=52,IF(M1059=1,fpdate,N1058+7),"n/a")),IF(periods_per_year=24,DATE(YEAR(fpdate),MONTH(fpdate)+(M1059-1)/2+IF(AND(DAY(fpdate)&gt;=15,MOD(M1059,2)=0),1,0),IF(MOD(M1059,2)=0,IF(DAY(fpdate)&gt;=15,DAY(fpdate)-14,DAY(fpdate)+14),DAY(fpdate))),IF(DAY(DATE(YEAR(fpdate),MONTH(fpdate)+M1059-1,DAY(fpdate)))&lt;&gt;DAY(fpdate),DATE(YEAR(fpdate),MONTH(fpdate)+M1059,0),DATE(YEAR(fpdate),MONTH(fpdate)+M1059-1,DAY(fpdate))))))</f>
        <v/>
      </c>
      <c r="O1059" s="19" t="str">
        <f>IF(M1059="","",IF(variable,IF(M1059&lt;MortgageCalculator!$I$18*periods_per_year,start_rate,IF(MortgageCalculator!$I$22&gt;=0,MIN(MortgageCalculator!$I$19,start_rate+MortgageCalculator!$I$22*ROUNDUP((M1059-MortgageCalculator!$I$18*periods_per_year)/MortgageCalculator!$I$21,0)),MAX(MortgageCalculator!$I$20,start_rate+MortgageCalculator!$I$22*ROUNDUP((M1059-MortgageCalculator!$I$18*periods_per_year)/MortgageCalculator!$I$21,0)))),start_rate))</f>
        <v/>
      </c>
      <c r="P1059" s="20" t="str">
        <f>IF(M1059="","",ROUND((((1+O1059/CP)^(CP/periods_per_year))-1)*S1058,2))</f>
        <v/>
      </c>
      <c r="Q1059" s="20" t="str">
        <f>IF(M1059="","",IF(M1059=nper,S1058+P1059,MIN(S1058+P1059,IF(O1059=O1058,Q1058,ROUND(-PMT(((1+O1059/CP)^(CP/periods_per_year))-1,nper-M1059+1,S1058),2)))))</f>
        <v/>
      </c>
      <c r="R1059" s="20" t="str">
        <f t="shared" si="126"/>
        <v/>
      </c>
      <c r="S1059" s="20" t="str">
        <f t="shared" si="127"/>
        <v/>
      </c>
    </row>
    <row r="1060" spans="1:19" x14ac:dyDescent="0.2">
      <c r="A1060" s="10" t="str">
        <f t="shared" si="120"/>
        <v/>
      </c>
      <c r="B1060" s="11" t="str">
        <f t="shared" si="121"/>
        <v/>
      </c>
      <c r="C1060" s="15" t="str">
        <f t="shared" si="122"/>
        <v/>
      </c>
      <c r="D1060" s="12" t="str">
        <f>IF(A1060="","",IF(variable,IF(OR(A1060=1,A1060&lt;$I$18*periods_per_year),start_rate,MIN($I$19,IF(MOD(A1060-1,$I$21)=0,MAX($I$20,D1059+$I$22),D1059))),start_rate))</f>
        <v/>
      </c>
      <c r="E1060" s="13" t="str">
        <f t="shared" si="123"/>
        <v/>
      </c>
      <c r="F1060" s="13" t="str">
        <f>IF(A1060="","",IF(A1060=nper,J1059+E1060,MIN(J1059+E1060,IF(D1060=D1059,F1059,IF($E$8="Acc Bi-Weekly",ROUND((-PMT(((1+D1060/CP)^(CP/12))-1,(nper-A1060+1)*12/26,J1059))/2,2),IF($E$8="Acc Weekly",ROUND((-PMT(((1+D1060/CP)^(CP/12))-1,(nper-A1060+1)*12/52,J1059))/4,2),ROUND(-PMT(((1+D1060/CP)^(CP/periods_per_year))-1,nper-A1060+1,J1059),2)))))))</f>
        <v/>
      </c>
      <c r="G1060" s="13" t="str">
        <f>IF(OR(A1060="",A1060&lt;$X$2),"",IF(J1059&lt;=F1060,0,IF(IF(AND(A1060&gt;=$X$2,MOD(A1060-$X$2,int)=0),$X$3,0)+F1060&gt;=J1059+E1060,J1059+E1060-F1060,IF(AND(A1060&gt;=$X$2,MOD(A1060-$X$2,int)=0),$X$3,0)+IF(IF(AND(A1060&gt;=$X$2,MOD(A1060-$X$2,int)=0),$X$3,0)+IF(MOD(A1060-$X$6,periods_per_year)=0,$X$5,0)+F1060&lt;J1059+E1060,IF(MOD(A1060-$X$6,periods_per_year)=0,$X$5,0),J1059+E1060-IF(AND(A1060&gt;=$X$2,MOD(A1060-$X$2,int)=0),$X$3,0)-F1060))))</f>
        <v/>
      </c>
      <c r="H1060" s="14"/>
      <c r="I1060" s="13" t="str">
        <f t="shared" si="124"/>
        <v/>
      </c>
      <c r="J1060" s="13" t="str">
        <f t="shared" si="125"/>
        <v/>
      </c>
      <c r="M1060" s="17" t="str">
        <f>IF(S1059="","",IF(OR(M1059&gt;=nper,ROUND(S1059,2)&lt;=0),"",M1059+1))</f>
        <v/>
      </c>
      <c r="N1060" s="18" t="str">
        <f>IF(M1060="","",IF(OR(periods_per_year=26,periods_per_year=52),IF(periods_per_year=26,IF(M1060=1,fpdate,N1059+14),IF(periods_per_year=52,IF(M1060=1,fpdate,N1059+7),"n/a")),IF(periods_per_year=24,DATE(YEAR(fpdate),MONTH(fpdate)+(M1060-1)/2+IF(AND(DAY(fpdate)&gt;=15,MOD(M1060,2)=0),1,0),IF(MOD(M1060,2)=0,IF(DAY(fpdate)&gt;=15,DAY(fpdate)-14,DAY(fpdate)+14),DAY(fpdate))),IF(DAY(DATE(YEAR(fpdate),MONTH(fpdate)+M1060-1,DAY(fpdate)))&lt;&gt;DAY(fpdate),DATE(YEAR(fpdate),MONTH(fpdate)+M1060,0),DATE(YEAR(fpdate),MONTH(fpdate)+M1060-1,DAY(fpdate))))))</f>
        <v/>
      </c>
      <c r="O1060" s="19" t="str">
        <f>IF(M1060="","",IF(variable,IF(M1060&lt;MortgageCalculator!$I$18*periods_per_year,start_rate,IF(MortgageCalculator!$I$22&gt;=0,MIN(MortgageCalculator!$I$19,start_rate+MortgageCalculator!$I$22*ROUNDUP((M1060-MortgageCalculator!$I$18*periods_per_year)/MortgageCalculator!$I$21,0)),MAX(MortgageCalculator!$I$20,start_rate+MortgageCalculator!$I$22*ROUNDUP((M1060-MortgageCalculator!$I$18*periods_per_year)/MortgageCalculator!$I$21,0)))),start_rate))</f>
        <v/>
      </c>
      <c r="P1060" s="20" t="str">
        <f>IF(M1060="","",ROUND((((1+O1060/CP)^(CP/periods_per_year))-1)*S1059,2))</f>
        <v/>
      </c>
      <c r="Q1060" s="20" t="str">
        <f>IF(M1060="","",IF(M1060=nper,S1059+P1060,MIN(S1059+P1060,IF(O1060=O1059,Q1059,ROUND(-PMT(((1+O1060/CP)^(CP/periods_per_year))-1,nper-M1060+1,S1059),2)))))</f>
        <v/>
      </c>
      <c r="R1060" s="20" t="str">
        <f t="shared" si="126"/>
        <v/>
      </c>
      <c r="S1060" s="20" t="str">
        <f t="shared" si="127"/>
        <v/>
      </c>
    </row>
    <row r="1061" spans="1:19" x14ac:dyDescent="0.2">
      <c r="A1061" s="10" t="str">
        <f t="shared" si="120"/>
        <v/>
      </c>
      <c r="B1061" s="11" t="str">
        <f t="shared" si="121"/>
        <v/>
      </c>
      <c r="C1061" s="15" t="str">
        <f t="shared" si="122"/>
        <v/>
      </c>
      <c r="D1061" s="12" t="str">
        <f>IF(A1061="","",IF(variable,IF(OR(A1061=1,A1061&lt;$I$18*periods_per_year),start_rate,MIN($I$19,IF(MOD(A1061-1,$I$21)=0,MAX($I$20,D1060+$I$22),D1060))),start_rate))</f>
        <v/>
      </c>
      <c r="E1061" s="13" t="str">
        <f t="shared" si="123"/>
        <v/>
      </c>
      <c r="F1061" s="13" t="str">
        <f>IF(A1061="","",IF(A1061=nper,J1060+E1061,MIN(J1060+E1061,IF(D1061=D1060,F1060,IF($E$8="Acc Bi-Weekly",ROUND((-PMT(((1+D1061/CP)^(CP/12))-1,(nper-A1061+1)*12/26,J1060))/2,2),IF($E$8="Acc Weekly",ROUND((-PMT(((1+D1061/CP)^(CP/12))-1,(nper-A1061+1)*12/52,J1060))/4,2),ROUND(-PMT(((1+D1061/CP)^(CP/periods_per_year))-1,nper-A1061+1,J1060),2)))))))</f>
        <v/>
      </c>
      <c r="G1061" s="13" t="str">
        <f>IF(OR(A1061="",A1061&lt;$X$2),"",IF(J1060&lt;=F1061,0,IF(IF(AND(A1061&gt;=$X$2,MOD(A1061-$X$2,int)=0),$X$3,0)+F1061&gt;=J1060+E1061,J1060+E1061-F1061,IF(AND(A1061&gt;=$X$2,MOD(A1061-$X$2,int)=0),$X$3,0)+IF(IF(AND(A1061&gt;=$X$2,MOD(A1061-$X$2,int)=0),$X$3,0)+IF(MOD(A1061-$X$6,periods_per_year)=0,$X$5,0)+F1061&lt;J1060+E1061,IF(MOD(A1061-$X$6,periods_per_year)=0,$X$5,0),J1060+E1061-IF(AND(A1061&gt;=$X$2,MOD(A1061-$X$2,int)=0),$X$3,0)-F1061))))</f>
        <v/>
      </c>
      <c r="H1061" s="14"/>
      <c r="I1061" s="13" t="str">
        <f t="shared" si="124"/>
        <v/>
      </c>
      <c r="J1061" s="13" t="str">
        <f t="shared" si="125"/>
        <v/>
      </c>
      <c r="M1061" s="17" t="str">
        <f>IF(S1060="","",IF(OR(M1060&gt;=nper,ROUND(S1060,2)&lt;=0),"",M1060+1))</f>
        <v/>
      </c>
      <c r="N1061" s="18" t="str">
        <f>IF(M1061="","",IF(OR(periods_per_year=26,periods_per_year=52),IF(periods_per_year=26,IF(M1061=1,fpdate,N1060+14),IF(periods_per_year=52,IF(M1061=1,fpdate,N1060+7),"n/a")),IF(periods_per_year=24,DATE(YEAR(fpdate),MONTH(fpdate)+(M1061-1)/2+IF(AND(DAY(fpdate)&gt;=15,MOD(M1061,2)=0),1,0),IF(MOD(M1061,2)=0,IF(DAY(fpdate)&gt;=15,DAY(fpdate)-14,DAY(fpdate)+14),DAY(fpdate))),IF(DAY(DATE(YEAR(fpdate),MONTH(fpdate)+M1061-1,DAY(fpdate)))&lt;&gt;DAY(fpdate),DATE(YEAR(fpdate),MONTH(fpdate)+M1061,0),DATE(YEAR(fpdate),MONTH(fpdate)+M1061-1,DAY(fpdate))))))</f>
        <v/>
      </c>
      <c r="O1061" s="19" t="str">
        <f>IF(M1061="","",IF(variable,IF(M1061&lt;MortgageCalculator!$I$18*periods_per_year,start_rate,IF(MortgageCalculator!$I$22&gt;=0,MIN(MortgageCalculator!$I$19,start_rate+MortgageCalculator!$I$22*ROUNDUP((M1061-MortgageCalculator!$I$18*periods_per_year)/MortgageCalculator!$I$21,0)),MAX(MortgageCalculator!$I$20,start_rate+MortgageCalculator!$I$22*ROUNDUP((M1061-MortgageCalculator!$I$18*periods_per_year)/MortgageCalculator!$I$21,0)))),start_rate))</f>
        <v/>
      </c>
      <c r="P1061" s="20" t="str">
        <f>IF(M1061="","",ROUND((((1+O1061/CP)^(CP/periods_per_year))-1)*S1060,2))</f>
        <v/>
      </c>
      <c r="Q1061" s="20" t="str">
        <f>IF(M1061="","",IF(M1061=nper,S1060+P1061,MIN(S1060+P1061,IF(O1061=O1060,Q1060,ROUND(-PMT(((1+O1061/CP)^(CP/periods_per_year))-1,nper-M1061+1,S1060),2)))))</f>
        <v/>
      </c>
      <c r="R1061" s="20" t="str">
        <f t="shared" si="126"/>
        <v/>
      </c>
      <c r="S1061" s="20" t="str">
        <f t="shared" si="127"/>
        <v/>
      </c>
    </row>
    <row r="1062" spans="1:19" x14ac:dyDescent="0.2">
      <c r="A1062" s="10" t="str">
        <f t="shared" si="120"/>
        <v/>
      </c>
      <c r="B1062" s="11" t="str">
        <f t="shared" si="121"/>
        <v/>
      </c>
      <c r="C1062" s="15" t="str">
        <f t="shared" si="122"/>
        <v/>
      </c>
      <c r="D1062" s="12" t="str">
        <f>IF(A1062="","",IF(variable,IF(OR(A1062=1,A1062&lt;$I$18*periods_per_year),start_rate,MIN($I$19,IF(MOD(A1062-1,$I$21)=0,MAX($I$20,D1061+$I$22),D1061))),start_rate))</f>
        <v/>
      </c>
      <c r="E1062" s="13" t="str">
        <f t="shared" si="123"/>
        <v/>
      </c>
      <c r="F1062" s="13" t="str">
        <f>IF(A1062="","",IF(A1062=nper,J1061+E1062,MIN(J1061+E1062,IF(D1062=D1061,F1061,IF($E$8="Acc Bi-Weekly",ROUND((-PMT(((1+D1062/CP)^(CP/12))-1,(nper-A1062+1)*12/26,J1061))/2,2),IF($E$8="Acc Weekly",ROUND((-PMT(((1+D1062/CP)^(CP/12))-1,(nper-A1062+1)*12/52,J1061))/4,2),ROUND(-PMT(((1+D1062/CP)^(CP/periods_per_year))-1,nper-A1062+1,J1061),2)))))))</f>
        <v/>
      </c>
      <c r="G1062" s="13" t="str">
        <f>IF(OR(A1062="",A1062&lt;$X$2),"",IF(J1061&lt;=F1062,0,IF(IF(AND(A1062&gt;=$X$2,MOD(A1062-$X$2,int)=0),$X$3,0)+F1062&gt;=J1061+E1062,J1061+E1062-F1062,IF(AND(A1062&gt;=$X$2,MOD(A1062-$X$2,int)=0),$X$3,0)+IF(IF(AND(A1062&gt;=$X$2,MOD(A1062-$X$2,int)=0),$X$3,0)+IF(MOD(A1062-$X$6,periods_per_year)=0,$X$5,0)+F1062&lt;J1061+E1062,IF(MOD(A1062-$X$6,periods_per_year)=0,$X$5,0),J1061+E1062-IF(AND(A1062&gt;=$X$2,MOD(A1062-$X$2,int)=0),$X$3,0)-F1062))))</f>
        <v/>
      </c>
      <c r="H1062" s="14"/>
      <c r="I1062" s="13" t="str">
        <f t="shared" si="124"/>
        <v/>
      </c>
      <c r="J1062" s="13" t="str">
        <f t="shared" si="125"/>
        <v/>
      </c>
      <c r="M1062" s="17" t="str">
        <f>IF(S1061="","",IF(OR(M1061&gt;=nper,ROUND(S1061,2)&lt;=0),"",M1061+1))</f>
        <v/>
      </c>
      <c r="N1062" s="18" t="str">
        <f>IF(M1062="","",IF(OR(periods_per_year=26,periods_per_year=52),IF(periods_per_year=26,IF(M1062=1,fpdate,N1061+14),IF(periods_per_year=52,IF(M1062=1,fpdate,N1061+7),"n/a")),IF(periods_per_year=24,DATE(YEAR(fpdate),MONTH(fpdate)+(M1062-1)/2+IF(AND(DAY(fpdate)&gt;=15,MOD(M1062,2)=0),1,0),IF(MOD(M1062,2)=0,IF(DAY(fpdate)&gt;=15,DAY(fpdate)-14,DAY(fpdate)+14),DAY(fpdate))),IF(DAY(DATE(YEAR(fpdate),MONTH(fpdate)+M1062-1,DAY(fpdate)))&lt;&gt;DAY(fpdate),DATE(YEAR(fpdate),MONTH(fpdate)+M1062,0),DATE(YEAR(fpdate),MONTH(fpdate)+M1062-1,DAY(fpdate))))))</f>
        <v/>
      </c>
      <c r="O1062" s="19" t="str">
        <f>IF(M1062="","",IF(variable,IF(M1062&lt;MortgageCalculator!$I$18*periods_per_year,start_rate,IF(MortgageCalculator!$I$22&gt;=0,MIN(MortgageCalculator!$I$19,start_rate+MortgageCalculator!$I$22*ROUNDUP((M1062-MortgageCalculator!$I$18*periods_per_year)/MortgageCalculator!$I$21,0)),MAX(MortgageCalculator!$I$20,start_rate+MortgageCalculator!$I$22*ROUNDUP((M1062-MortgageCalculator!$I$18*periods_per_year)/MortgageCalculator!$I$21,0)))),start_rate))</f>
        <v/>
      </c>
      <c r="P1062" s="20" t="str">
        <f>IF(M1062="","",ROUND((((1+O1062/CP)^(CP/periods_per_year))-1)*S1061,2))</f>
        <v/>
      </c>
      <c r="Q1062" s="20" t="str">
        <f>IF(M1062="","",IF(M1062=nper,S1061+P1062,MIN(S1061+P1062,IF(O1062=O1061,Q1061,ROUND(-PMT(((1+O1062/CP)^(CP/periods_per_year))-1,nper-M1062+1,S1061),2)))))</f>
        <v/>
      </c>
      <c r="R1062" s="20" t="str">
        <f t="shared" si="126"/>
        <v/>
      </c>
      <c r="S1062" s="20" t="str">
        <f t="shared" si="127"/>
        <v/>
      </c>
    </row>
    <row r="1063" spans="1:19" x14ac:dyDescent="0.2">
      <c r="A1063" s="10" t="str">
        <f t="shared" si="120"/>
        <v/>
      </c>
      <c r="B1063" s="11" t="str">
        <f t="shared" si="121"/>
        <v/>
      </c>
      <c r="C1063" s="15" t="str">
        <f t="shared" si="122"/>
        <v/>
      </c>
      <c r="D1063" s="12" t="str">
        <f>IF(A1063="","",IF(variable,IF(OR(A1063=1,A1063&lt;$I$18*periods_per_year),start_rate,MIN($I$19,IF(MOD(A1063-1,$I$21)=0,MAX($I$20,D1062+$I$22),D1062))),start_rate))</f>
        <v/>
      </c>
      <c r="E1063" s="13" t="str">
        <f t="shared" si="123"/>
        <v/>
      </c>
      <c r="F1063" s="13" t="str">
        <f>IF(A1063="","",IF(A1063=nper,J1062+E1063,MIN(J1062+E1063,IF(D1063=D1062,F1062,IF($E$8="Acc Bi-Weekly",ROUND((-PMT(((1+D1063/CP)^(CP/12))-1,(nper-A1063+1)*12/26,J1062))/2,2),IF($E$8="Acc Weekly",ROUND((-PMT(((1+D1063/CP)^(CP/12))-1,(nper-A1063+1)*12/52,J1062))/4,2),ROUND(-PMT(((1+D1063/CP)^(CP/periods_per_year))-1,nper-A1063+1,J1062),2)))))))</f>
        <v/>
      </c>
      <c r="G1063" s="13" t="str">
        <f>IF(OR(A1063="",A1063&lt;$X$2),"",IF(J1062&lt;=F1063,0,IF(IF(AND(A1063&gt;=$X$2,MOD(A1063-$X$2,int)=0),$X$3,0)+F1063&gt;=J1062+E1063,J1062+E1063-F1063,IF(AND(A1063&gt;=$X$2,MOD(A1063-$X$2,int)=0),$X$3,0)+IF(IF(AND(A1063&gt;=$X$2,MOD(A1063-$X$2,int)=0),$X$3,0)+IF(MOD(A1063-$X$6,periods_per_year)=0,$X$5,0)+F1063&lt;J1062+E1063,IF(MOD(A1063-$X$6,periods_per_year)=0,$X$5,0),J1062+E1063-IF(AND(A1063&gt;=$X$2,MOD(A1063-$X$2,int)=0),$X$3,0)-F1063))))</f>
        <v/>
      </c>
      <c r="H1063" s="14"/>
      <c r="I1063" s="13" t="str">
        <f t="shared" si="124"/>
        <v/>
      </c>
      <c r="J1063" s="13" t="str">
        <f t="shared" si="125"/>
        <v/>
      </c>
      <c r="M1063" s="17" t="str">
        <f>IF(S1062="","",IF(OR(M1062&gt;=nper,ROUND(S1062,2)&lt;=0),"",M1062+1))</f>
        <v/>
      </c>
      <c r="N1063" s="18" t="str">
        <f>IF(M1063="","",IF(OR(periods_per_year=26,periods_per_year=52),IF(periods_per_year=26,IF(M1063=1,fpdate,N1062+14),IF(periods_per_year=52,IF(M1063=1,fpdate,N1062+7),"n/a")),IF(periods_per_year=24,DATE(YEAR(fpdate),MONTH(fpdate)+(M1063-1)/2+IF(AND(DAY(fpdate)&gt;=15,MOD(M1063,2)=0),1,0),IF(MOD(M1063,2)=0,IF(DAY(fpdate)&gt;=15,DAY(fpdate)-14,DAY(fpdate)+14),DAY(fpdate))),IF(DAY(DATE(YEAR(fpdate),MONTH(fpdate)+M1063-1,DAY(fpdate)))&lt;&gt;DAY(fpdate),DATE(YEAR(fpdate),MONTH(fpdate)+M1063,0),DATE(YEAR(fpdate),MONTH(fpdate)+M1063-1,DAY(fpdate))))))</f>
        <v/>
      </c>
      <c r="O1063" s="19" t="str">
        <f>IF(M1063="","",IF(variable,IF(M1063&lt;MortgageCalculator!$I$18*periods_per_year,start_rate,IF(MortgageCalculator!$I$22&gt;=0,MIN(MortgageCalculator!$I$19,start_rate+MortgageCalculator!$I$22*ROUNDUP((M1063-MortgageCalculator!$I$18*periods_per_year)/MortgageCalculator!$I$21,0)),MAX(MortgageCalculator!$I$20,start_rate+MortgageCalculator!$I$22*ROUNDUP((M1063-MortgageCalculator!$I$18*periods_per_year)/MortgageCalculator!$I$21,0)))),start_rate))</f>
        <v/>
      </c>
      <c r="P1063" s="20" t="str">
        <f>IF(M1063="","",ROUND((((1+O1063/CP)^(CP/periods_per_year))-1)*S1062,2))</f>
        <v/>
      </c>
      <c r="Q1063" s="20" t="str">
        <f>IF(M1063="","",IF(M1063=nper,S1062+P1063,MIN(S1062+P1063,IF(O1063=O1062,Q1062,ROUND(-PMT(((1+O1063/CP)^(CP/periods_per_year))-1,nper-M1063+1,S1062),2)))))</f>
        <v/>
      </c>
      <c r="R1063" s="20" t="str">
        <f t="shared" si="126"/>
        <v/>
      </c>
      <c r="S1063" s="20" t="str">
        <f t="shared" si="127"/>
        <v/>
      </c>
    </row>
    <row r="1064" spans="1:19" x14ac:dyDescent="0.2">
      <c r="A1064" s="10" t="str">
        <f t="shared" si="120"/>
        <v/>
      </c>
      <c r="B1064" s="11" t="str">
        <f t="shared" si="121"/>
        <v/>
      </c>
      <c r="C1064" s="15" t="str">
        <f t="shared" si="122"/>
        <v/>
      </c>
      <c r="D1064" s="12" t="str">
        <f>IF(A1064="","",IF(variable,IF(OR(A1064=1,A1064&lt;$I$18*periods_per_year),start_rate,MIN($I$19,IF(MOD(A1064-1,$I$21)=0,MAX($I$20,D1063+$I$22),D1063))),start_rate))</f>
        <v/>
      </c>
      <c r="E1064" s="13" t="str">
        <f t="shared" si="123"/>
        <v/>
      </c>
      <c r="F1064" s="13" t="str">
        <f>IF(A1064="","",IF(A1064=nper,J1063+E1064,MIN(J1063+E1064,IF(D1064=D1063,F1063,IF($E$8="Acc Bi-Weekly",ROUND((-PMT(((1+D1064/CP)^(CP/12))-1,(nper-A1064+1)*12/26,J1063))/2,2),IF($E$8="Acc Weekly",ROUND((-PMT(((1+D1064/CP)^(CP/12))-1,(nper-A1064+1)*12/52,J1063))/4,2),ROUND(-PMT(((1+D1064/CP)^(CP/periods_per_year))-1,nper-A1064+1,J1063),2)))))))</f>
        <v/>
      </c>
      <c r="G1064" s="13" t="str">
        <f>IF(OR(A1064="",A1064&lt;$X$2),"",IF(J1063&lt;=F1064,0,IF(IF(AND(A1064&gt;=$X$2,MOD(A1064-$X$2,int)=0),$X$3,0)+F1064&gt;=J1063+E1064,J1063+E1064-F1064,IF(AND(A1064&gt;=$X$2,MOD(A1064-$X$2,int)=0),$X$3,0)+IF(IF(AND(A1064&gt;=$X$2,MOD(A1064-$X$2,int)=0),$X$3,0)+IF(MOD(A1064-$X$6,periods_per_year)=0,$X$5,0)+F1064&lt;J1063+E1064,IF(MOD(A1064-$X$6,periods_per_year)=0,$X$5,0),J1063+E1064-IF(AND(A1064&gt;=$X$2,MOD(A1064-$X$2,int)=0),$X$3,0)-F1064))))</f>
        <v/>
      </c>
      <c r="H1064" s="14"/>
      <c r="I1064" s="13" t="str">
        <f t="shared" si="124"/>
        <v/>
      </c>
      <c r="J1064" s="13" t="str">
        <f t="shared" si="125"/>
        <v/>
      </c>
      <c r="M1064" s="17" t="str">
        <f>IF(S1063="","",IF(OR(M1063&gt;=nper,ROUND(S1063,2)&lt;=0),"",M1063+1))</f>
        <v/>
      </c>
      <c r="N1064" s="18" t="str">
        <f>IF(M1064="","",IF(OR(periods_per_year=26,periods_per_year=52),IF(periods_per_year=26,IF(M1064=1,fpdate,N1063+14),IF(periods_per_year=52,IF(M1064=1,fpdate,N1063+7),"n/a")),IF(periods_per_year=24,DATE(YEAR(fpdate),MONTH(fpdate)+(M1064-1)/2+IF(AND(DAY(fpdate)&gt;=15,MOD(M1064,2)=0),1,0),IF(MOD(M1064,2)=0,IF(DAY(fpdate)&gt;=15,DAY(fpdate)-14,DAY(fpdate)+14),DAY(fpdate))),IF(DAY(DATE(YEAR(fpdate),MONTH(fpdate)+M1064-1,DAY(fpdate)))&lt;&gt;DAY(fpdate),DATE(YEAR(fpdate),MONTH(fpdate)+M1064,0),DATE(YEAR(fpdate),MONTH(fpdate)+M1064-1,DAY(fpdate))))))</f>
        <v/>
      </c>
      <c r="O1064" s="19" t="str">
        <f>IF(M1064="","",IF(variable,IF(M1064&lt;MortgageCalculator!$I$18*periods_per_year,start_rate,IF(MortgageCalculator!$I$22&gt;=0,MIN(MortgageCalculator!$I$19,start_rate+MortgageCalculator!$I$22*ROUNDUP((M1064-MortgageCalculator!$I$18*periods_per_year)/MortgageCalculator!$I$21,0)),MAX(MortgageCalculator!$I$20,start_rate+MortgageCalculator!$I$22*ROUNDUP((M1064-MortgageCalculator!$I$18*periods_per_year)/MortgageCalculator!$I$21,0)))),start_rate))</f>
        <v/>
      </c>
      <c r="P1064" s="20" t="str">
        <f>IF(M1064="","",ROUND((((1+O1064/CP)^(CP/periods_per_year))-1)*S1063,2))</f>
        <v/>
      </c>
      <c r="Q1064" s="20" t="str">
        <f>IF(M1064="","",IF(M1064=nper,S1063+P1064,MIN(S1063+P1064,IF(O1064=O1063,Q1063,ROUND(-PMT(((1+O1064/CP)^(CP/periods_per_year))-1,nper-M1064+1,S1063),2)))))</f>
        <v/>
      </c>
      <c r="R1064" s="20" t="str">
        <f t="shared" si="126"/>
        <v/>
      </c>
      <c r="S1064" s="20" t="str">
        <f t="shared" si="127"/>
        <v/>
      </c>
    </row>
    <row r="1065" spans="1:19" x14ac:dyDescent="0.2">
      <c r="A1065" s="10" t="str">
        <f t="shared" si="120"/>
        <v/>
      </c>
      <c r="B1065" s="11" t="str">
        <f t="shared" si="121"/>
        <v/>
      </c>
      <c r="C1065" s="15" t="str">
        <f t="shared" si="122"/>
        <v/>
      </c>
      <c r="D1065" s="12" t="str">
        <f>IF(A1065="","",IF(variable,IF(OR(A1065=1,A1065&lt;$I$18*periods_per_year),start_rate,MIN($I$19,IF(MOD(A1065-1,$I$21)=0,MAX($I$20,D1064+$I$22),D1064))),start_rate))</f>
        <v/>
      </c>
      <c r="E1065" s="13" t="str">
        <f t="shared" si="123"/>
        <v/>
      </c>
      <c r="F1065" s="13" t="str">
        <f>IF(A1065="","",IF(A1065=nper,J1064+E1065,MIN(J1064+E1065,IF(D1065=D1064,F1064,IF($E$8="Acc Bi-Weekly",ROUND((-PMT(((1+D1065/CP)^(CP/12))-1,(nper-A1065+1)*12/26,J1064))/2,2),IF($E$8="Acc Weekly",ROUND((-PMT(((1+D1065/CP)^(CP/12))-1,(nper-A1065+1)*12/52,J1064))/4,2),ROUND(-PMT(((1+D1065/CP)^(CP/periods_per_year))-1,nper-A1065+1,J1064),2)))))))</f>
        <v/>
      </c>
      <c r="G1065" s="13" t="str">
        <f>IF(OR(A1065="",A1065&lt;$X$2),"",IF(J1064&lt;=F1065,0,IF(IF(AND(A1065&gt;=$X$2,MOD(A1065-$X$2,int)=0),$X$3,0)+F1065&gt;=J1064+E1065,J1064+E1065-F1065,IF(AND(A1065&gt;=$X$2,MOD(A1065-$X$2,int)=0),$X$3,0)+IF(IF(AND(A1065&gt;=$X$2,MOD(A1065-$X$2,int)=0),$X$3,0)+IF(MOD(A1065-$X$6,periods_per_year)=0,$X$5,0)+F1065&lt;J1064+E1065,IF(MOD(A1065-$X$6,periods_per_year)=0,$X$5,0),J1064+E1065-IF(AND(A1065&gt;=$X$2,MOD(A1065-$X$2,int)=0),$X$3,0)-F1065))))</f>
        <v/>
      </c>
      <c r="H1065" s="14"/>
      <c r="I1065" s="13" t="str">
        <f t="shared" si="124"/>
        <v/>
      </c>
      <c r="J1065" s="13" t="str">
        <f t="shared" si="125"/>
        <v/>
      </c>
      <c r="M1065" s="17" t="str">
        <f>IF(S1064="","",IF(OR(M1064&gt;=nper,ROUND(S1064,2)&lt;=0),"",M1064+1))</f>
        <v/>
      </c>
      <c r="N1065" s="18" t="str">
        <f>IF(M1065="","",IF(OR(periods_per_year=26,periods_per_year=52),IF(periods_per_year=26,IF(M1065=1,fpdate,N1064+14),IF(periods_per_year=52,IF(M1065=1,fpdate,N1064+7),"n/a")),IF(periods_per_year=24,DATE(YEAR(fpdate),MONTH(fpdate)+(M1065-1)/2+IF(AND(DAY(fpdate)&gt;=15,MOD(M1065,2)=0),1,0),IF(MOD(M1065,2)=0,IF(DAY(fpdate)&gt;=15,DAY(fpdate)-14,DAY(fpdate)+14),DAY(fpdate))),IF(DAY(DATE(YEAR(fpdate),MONTH(fpdate)+M1065-1,DAY(fpdate)))&lt;&gt;DAY(fpdate),DATE(YEAR(fpdate),MONTH(fpdate)+M1065,0),DATE(YEAR(fpdate),MONTH(fpdate)+M1065-1,DAY(fpdate))))))</f>
        <v/>
      </c>
      <c r="O1065" s="19" t="str">
        <f>IF(M1065="","",IF(variable,IF(M1065&lt;MortgageCalculator!$I$18*periods_per_year,start_rate,IF(MortgageCalculator!$I$22&gt;=0,MIN(MortgageCalculator!$I$19,start_rate+MortgageCalculator!$I$22*ROUNDUP((M1065-MortgageCalculator!$I$18*periods_per_year)/MortgageCalculator!$I$21,0)),MAX(MortgageCalculator!$I$20,start_rate+MortgageCalculator!$I$22*ROUNDUP((M1065-MortgageCalculator!$I$18*periods_per_year)/MortgageCalculator!$I$21,0)))),start_rate))</f>
        <v/>
      </c>
      <c r="P1065" s="20" t="str">
        <f>IF(M1065="","",ROUND((((1+O1065/CP)^(CP/periods_per_year))-1)*S1064,2))</f>
        <v/>
      </c>
      <c r="Q1065" s="20" t="str">
        <f>IF(M1065="","",IF(M1065=nper,S1064+P1065,MIN(S1064+P1065,IF(O1065=O1064,Q1064,ROUND(-PMT(((1+O1065/CP)^(CP/periods_per_year))-1,nper-M1065+1,S1064),2)))))</f>
        <v/>
      </c>
      <c r="R1065" s="20" t="str">
        <f t="shared" si="126"/>
        <v/>
      </c>
      <c r="S1065" s="20" t="str">
        <f t="shared" si="127"/>
        <v/>
      </c>
    </row>
    <row r="1066" spans="1:19" x14ac:dyDescent="0.2">
      <c r="A1066" s="10" t="str">
        <f t="shared" si="120"/>
        <v/>
      </c>
      <c r="B1066" s="11" t="str">
        <f t="shared" si="121"/>
        <v/>
      </c>
      <c r="C1066" s="15" t="str">
        <f t="shared" si="122"/>
        <v/>
      </c>
      <c r="D1066" s="12" t="str">
        <f>IF(A1066="","",IF(variable,IF(OR(A1066=1,A1066&lt;$I$18*periods_per_year),start_rate,MIN($I$19,IF(MOD(A1066-1,$I$21)=0,MAX($I$20,D1065+$I$22),D1065))),start_rate))</f>
        <v/>
      </c>
      <c r="E1066" s="13" t="str">
        <f t="shared" si="123"/>
        <v/>
      </c>
      <c r="F1066" s="13" t="str">
        <f>IF(A1066="","",IF(A1066=nper,J1065+E1066,MIN(J1065+E1066,IF(D1066=D1065,F1065,IF($E$8="Acc Bi-Weekly",ROUND((-PMT(((1+D1066/CP)^(CP/12))-1,(nper-A1066+1)*12/26,J1065))/2,2),IF($E$8="Acc Weekly",ROUND((-PMT(((1+D1066/CP)^(CP/12))-1,(nper-A1066+1)*12/52,J1065))/4,2),ROUND(-PMT(((1+D1066/CP)^(CP/periods_per_year))-1,nper-A1066+1,J1065),2)))))))</f>
        <v/>
      </c>
      <c r="G1066" s="13" t="str">
        <f>IF(OR(A1066="",A1066&lt;$X$2),"",IF(J1065&lt;=F1066,0,IF(IF(AND(A1066&gt;=$X$2,MOD(A1066-$X$2,int)=0),$X$3,0)+F1066&gt;=J1065+E1066,J1065+E1066-F1066,IF(AND(A1066&gt;=$X$2,MOD(A1066-$X$2,int)=0),$X$3,0)+IF(IF(AND(A1066&gt;=$X$2,MOD(A1066-$X$2,int)=0),$X$3,0)+IF(MOD(A1066-$X$6,periods_per_year)=0,$X$5,0)+F1066&lt;J1065+E1066,IF(MOD(A1066-$X$6,periods_per_year)=0,$X$5,0),J1065+E1066-IF(AND(A1066&gt;=$X$2,MOD(A1066-$X$2,int)=0),$X$3,0)-F1066))))</f>
        <v/>
      </c>
      <c r="H1066" s="14"/>
      <c r="I1066" s="13" t="str">
        <f t="shared" si="124"/>
        <v/>
      </c>
      <c r="J1066" s="13" t="str">
        <f t="shared" si="125"/>
        <v/>
      </c>
      <c r="M1066" s="17" t="str">
        <f>IF(S1065="","",IF(OR(M1065&gt;=nper,ROUND(S1065,2)&lt;=0),"",M1065+1))</f>
        <v/>
      </c>
      <c r="N1066" s="18" t="str">
        <f>IF(M1066="","",IF(OR(periods_per_year=26,periods_per_year=52),IF(periods_per_year=26,IF(M1066=1,fpdate,N1065+14),IF(periods_per_year=52,IF(M1066=1,fpdate,N1065+7),"n/a")),IF(periods_per_year=24,DATE(YEAR(fpdate),MONTH(fpdate)+(M1066-1)/2+IF(AND(DAY(fpdate)&gt;=15,MOD(M1066,2)=0),1,0),IF(MOD(M1066,2)=0,IF(DAY(fpdate)&gt;=15,DAY(fpdate)-14,DAY(fpdate)+14),DAY(fpdate))),IF(DAY(DATE(YEAR(fpdate),MONTH(fpdate)+M1066-1,DAY(fpdate)))&lt;&gt;DAY(fpdate),DATE(YEAR(fpdate),MONTH(fpdate)+M1066,0),DATE(YEAR(fpdate),MONTH(fpdate)+M1066-1,DAY(fpdate))))))</f>
        <v/>
      </c>
      <c r="O1066" s="19" t="str">
        <f>IF(M1066="","",IF(variable,IF(M1066&lt;MortgageCalculator!$I$18*periods_per_year,start_rate,IF(MortgageCalculator!$I$22&gt;=0,MIN(MortgageCalculator!$I$19,start_rate+MortgageCalculator!$I$22*ROUNDUP((M1066-MortgageCalculator!$I$18*periods_per_year)/MortgageCalculator!$I$21,0)),MAX(MortgageCalculator!$I$20,start_rate+MortgageCalculator!$I$22*ROUNDUP((M1066-MortgageCalculator!$I$18*periods_per_year)/MortgageCalculator!$I$21,0)))),start_rate))</f>
        <v/>
      </c>
      <c r="P1066" s="20" t="str">
        <f>IF(M1066="","",ROUND((((1+O1066/CP)^(CP/periods_per_year))-1)*S1065,2))</f>
        <v/>
      </c>
      <c r="Q1066" s="20" t="str">
        <f>IF(M1066="","",IF(M1066=nper,S1065+P1066,MIN(S1065+P1066,IF(O1066=O1065,Q1065,ROUND(-PMT(((1+O1066/CP)^(CP/periods_per_year))-1,nper-M1066+1,S1065),2)))))</f>
        <v/>
      </c>
      <c r="R1066" s="20" t="str">
        <f t="shared" si="126"/>
        <v/>
      </c>
      <c r="S1066" s="20" t="str">
        <f t="shared" si="127"/>
        <v/>
      </c>
    </row>
    <row r="1067" spans="1:19" x14ac:dyDescent="0.2">
      <c r="A1067" s="10" t="str">
        <f t="shared" si="120"/>
        <v/>
      </c>
      <c r="B1067" s="11" t="str">
        <f t="shared" si="121"/>
        <v/>
      </c>
      <c r="C1067" s="15" t="str">
        <f t="shared" si="122"/>
        <v/>
      </c>
      <c r="D1067" s="12" t="str">
        <f>IF(A1067="","",IF(variable,IF(OR(A1067=1,A1067&lt;$I$18*periods_per_year),start_rate,MIN($I$19,IF(MOD(A1067-1,$I$21)=0,MAX($I$20,D1066+$I$22),D1066))),start_rate))</f>
        <v/>
      </c>
      <c r="E1067" s="13" t="str">
        <f t="shared" si="123"/>
        <v/>
      </c>
      <c r="F1067" s="13" t="str">
        <f>IF(A1067="","",IF(A1067=nper,J1066+E1067,MIN(J1066+E1067,IF(D1067=D1066,F1066,IF($E$8="Acc Bi-Weekly",ROUND((-PMT(((1+D1067/CP)^(CP/12))-1,(nper-A1067+1)*12/26,J1066))/2,2),IF($E$8="Acc Weekly",ROUND((-PMT(((1+D1067/CP)^(CP/12))-1,(nper-A1067+1)*12/52,J1066))/4,2),ROUND(-PMT(((1+D1067/CP)^(CP/periods_per_year))-1,nper-A1067+1,J1066),2)))))))</f>
        <v/>
      </c>
      <c r="G1067" s="13" t="str">
        <f>IF(OR(A1067="",A1067&lt;$X$2),"",IF(J1066&lt;=F1067,0,IF(IF(AND(A1067&gt;=$X$2,MOD(A1067-$X$2,int)=0),$X$3,0)+F1067&gt;=J1066+E1067,J1066+E1067-F1067,IF(AND(A1067&gt;=$X$2,MOD(A1067-$X$2,int)=0),$X$3,0)+IF(IF(AND(A1067&gt;=$X$2,MOD(A1067-$X$2,int)=0),$X$3,0)+IF(MOD(A1067-$X$6,periods_per_year)=0,$X$5,0)+F1067&lt;J1066+E1067,IF(MOD(A1067-$X$6,periods_per_year)=0,$X$5,0),J1066+E1067-IF(AND(A1067&gt;=$X$2,MOD(A1067-$X$2,int)=0),$X$3,0)-F1067))))</f>
        <v/>
      </c>
      <c r="H1067" s="14"/>
      <c r="I1067" s="13" t="str">
        <f t="shared" si="124"/>
        <v/>
      </c>
      <c r="J1067" s="13" t="str">
        <f t="shared" si="125"/>
        <v/>
      </c>
      <c r="M1067" s="17" t="str">
        <f>IF(S1066="","",IF(OR(M1066&gt;=nper,ROUND(S1066,2)&lt;=0),"",M1066+1))</f>
        <v/>
      </c>
      <c r="N1067" s="18" t="str">
        <f>IF(M1067="","",IF(OR(periods_per_year=26,periods_per_year=52),IF(periods_per_year=26,IF(M1067=1,fpdate,N1066+14),IF(periods_per_year=52,IF(M1067=1,fpdate,N1066+7),"n/a")),IF(periods_per_year=24,DATE(YEAR(fpdate),MONTH(fpdate)+(M1067-1)/2+IF(AND(DAY(fpdate)&gt;=15,MOD(M1067,2)=0),1,0),IF(MOD(M1067,2)=0,IF(DAY(fpdate)&gt;=15,DAY(fpdate)-14,DAY(fpdate)+14),DAY(fpdate))),IF(DAY(DATE(YEAR(fpdate),MONTH(fpdate)+M1067-1,DAY(fpdate)))&lt;&gt;DAY(fpdate),DATE(YEAR(fpdate),MONTH(fpdate)+M1067,0),DATE(YEAR(fpdate),MONTH(fpdate)+M1067-1,DAY(fpdate))))))</f>
        <v/>
      </c>
      <c r="O1067" s="19" t="str">
        <f>IF(M1067="","",IF(variable,IF(M1067&lt;MortgageCalculator!$I$18*periods_per_year,start_rate,IF(MortgageCalculator!$I$22&gt;=0,MIN(MortgageCalculator!$I$19,start_rate+MortgageCalculator!$I$22*ROUNDUP((M1067-MortgageCalculator!$I$18*periods_per_year)/MortgageCalculator!$I$21,0)),MAX(MortgageCalculator!$I$20,start_rate+MortgageCalculator!$I$22*ROUNDUP((M1067-MortgageCalculator!$I$18*periods_per_year)/MortgageCalculator!$I$21,0)))),start_rate))</f>
        <v/>
      </c>
      <c r="P1067" s="20" t="str">
        <f>IF(M1067="","",ROUND((((1+O1067/CP)^(CP/periods_per_year))-1)*S1066,2))</f>
        <v/>
      </c>
      <c r="Q1067" s="20" t="str">
        <f>IF(M1067="","",IF(M1067=nper,S1066+P1067,MIN(S1066+P1067,IF(O1067=O1066,Q1066,ROUND(-PMT(((1+O1067/CP)^(CP/periods_per_year))-1,nper-M1067+1,S1066),2)))))</f>
        <v/>
      </c>
      <c r="R1067" s="20" t="str">
        <f t="shared" si="126"/>
        <v/>
      </c>
      <c r="S1067" s="20" t="str">
        <f t="shared" si="127"/>
        <v/>
      </c>
    </row>
    <row r="1068" spans="1:19" x14ac:dyDescent="0.2">
      <c r="A1068" s="10" t="str">
        <f t="shared" ref="A1068:A1131" si="128">IF(J1067="","",IF(OR(A1067&gt;=nper,ROUND(J1067,2)&lt;=0),"",A1067+1))</f>
        <v/>
      </c>
      <c r="B1068" s="11" t="str">
        <f t="shared" ref="B1068:B1131" si="129">IF(A1068="","",IF(OR(periods_per_year=26,periods_per_year=52),IF(periods_per_year=26,IF(A1068=1,fpdate,B1067+14),IF(periods_per_year=52,IF(A1068=1,fpdate,B1067+7),"n/a")),IF(periods_per_year=24,DATE(YEAR(fpdate),MONTH(fpdate)+(A1068-1)/2+IF(AND(DAY(fpdate)&gt;=15,MOD(A1068,2)=0),1,0),IF(MOD(A1068,2)=0,IF(DAY(fpdate)&gt;=15,DAY(fpdate)-14,DAY(fpdate)+14),DAY(fpdate))),IF(DAY(DATE(YEAR(fpdate),MONTH(fpdate)+A1068-1,DAY(fpdate)))&lt;&gt;DAY(fpdate),DATE(YEAR(fpdate),MONTH(fpdate)+A1068,0),DATE(YEAR(fpdate),MONTH(fpdate)+A1068-1,DAY(fpdate))))))</f>
        <v/>
      </c>
      <c r="C1068" s="15" t="str">
        <f t="shared" ref="C1068:C1131" si="130">IF(A1068="","",IF(MOD(A1068,periods_per_year)=0,A1068/periods_per_year,""))</f>
        <v/>
      </c>
      <c r="D1068" s="12" t="str">
        <f>IF(A1068="","",IF(variable,IF(OR(A1068=1,A1068&lt;$I$18*periods_per_year),start_rate,MIN($I$19,IF(MOD(A1068-1,$I$21)=0,MAX($I$20,D1067+$I$22),D1067))),start_rate))</f>
        <v/>
      </c>
      <c r="E1068" s="13" t="str">
        <f t="shared" ref="E1068:E1131" si="131">IF(A1068="","",ROUND((((1+D1068/CP)^(CP/periods_per_year))-1)*J1067,2))</f>
        <v/>
      </c>
      <c r="F1068" s="13" t="str">
        <f>IF(A1068="","",IF(A1068=nper,J1067+E1068,MIN(J1067+E1068,IF(D1068=D1067,F1067,IF($E$8="Acc Bi-Weekly",ROUND((-PMT(((1+D1068/CP)^(CP/12))-1,(nper-A1068+1)*12/26,J1067))/2,2),IF($E$8="Acc Weekly",ROUND((-PMT(((1+D1068/CP)^(CP/12))-1,(nper-A1068+1)*12/52,J1067))/4,2),ROUND(-PMT(((1+D1068/CP)^(CP/periods_per_year))-1,nper-A1068+1,J1067),2)))))))</f>
        <v/>
      </c>
      <c r="G1068" s="13" t="str">
        <f>IF(OR(A1068="",A1068&lt;$X$2),"",IF(J1067&lt;=F1068,0,IF(IF(AND(A1068&gt;=$X$2,MOD(A1068-$X$2,int)=0),$X$3,0)+F1068&gt;=J1067+E1068,J1067+E1068-F1068,IF(AND(A1068&gt;=$X$2,MOD(A1068-$X$2,int)=0),$X$3,0)+IF(IF(AND(A1068&gt;=$X$2,MOD(A1068-$X$2,int)=0),$X$3,0)+IF(MOD(A1068-$X$6,periods_per_year)=0,$X$5,0)+F1068&lt;J1067+E1068,IF(MOD(A1068-$X$6,periods_per_year)=0,$X$5,0),J1067+E1068-IF(AND(A1068&gt;=$X$2,MOD(A1068-$X$2,int)=0),$X$3,0)-F1068))))</f>
        <v/>
      </c>
      <c r="H1068" s="14"/>
      <c r="I1068" s="13" t="str">
        <f t="shared" ref="I1068:I1131" si="132">IF(A1068="","",F1068-E1068+H1068+IF(G1068="",0,G1068))</f>
        <v/>
      </c>
      <c r="J1068" s="13" t="str">
        <f t="shared" ref="J1068:J1131" si="133">IF(A1068="","",J1067-I1068)</f>
        <v/>
      </c>
      <c r="M1068" s="17" t="str">
        <f>IF(S1067="","",IF(OR(M1067&gt;=nper,ROUND(S1067,2)&lt;=0),"",M1067+1))</f>
        <v/>
      </c>
      <c r="N1068" s="18" t="str">
        <f>IF(M1068="","",IF(OR(periods_per_year=26,periods_per_year=52),IF(periods_per_year=26,IF(M1068=1,fpdate,N1067+14),IF(periods_per_year=52,IF(M1068=1,fpdate,N1067+7),"n/a")),IF(periods_per_year=24,DATE(YEAR(fpdate),MONTH(fpdate)+(M1068-1)/2+IF(AND(DAY(fpdate)&gt;=15,MOD(M1068,2)=0),1,0),IF(MOD(M1068,2)=0,IF(DAY(fpdate)&gt;=15,DAY(fpdate)-14,DAY(fpdate)+14),DAY(fpdate))),IF(DAY(DATE(YEAR(fpdate),MONTH(fpdate)+M1068-1,DAY(fpdate)))&lt;&gt;DAY(fpdate),DATE(YEAR(fpdate),MONTH(fpdate)+M1068,0),DATE(YEAR(fpdate),MONTH(fpdate)+M1068-1,DAY(fpdate))))))</f>
        <v/>
      </c>
      <c r="O1068" s="19" t="str">
        <f>IF(M1068="","",IF(variable,IF(M1068&lt;MortgageCalculator!$I$18*periods_per_year,start_rate,IF(MortgageCalculator!$I$22&gt;=0,MIN(MortgageCalculator!$I$19,start_rate+MortgageCalculator!$I$22*ROUNDUP((M1068-MortgageCalculator!$I$18*periods_per_year)/MortgageCalculator!$I$21,0)),MAX(MortgageCalculator!$I$20,start_rate+MortgageCalculator!$I$22*ROUNDUP((M1068-MortgageCalculator!$I$18*periods_per_year)/MortgageCalculator!$I$21,0)))),start_rate))</f>
        <v/>
      </c>
      <c r="P1068" s="20" t="str">
        <f>IF(M1068="","",ROUND((((1+O1068/CP)^(CP/periods_per_year))-1)*S1067,2))</f>
        <v/>
      </c>
      <c r="Q1068" s="20" t="str">
        <f>IF(M1068="","",IF(M1068=nper,S1067+P1068,MIN(S1067+P1068,IF(O1068=O1067,Q1067,ROUND(-PMT(((1+O1068/CP)^(CP/periods_per_year))-1,nper-M1068+1,S1067),2)))))</f>
        <v/>
      </c>
      <c r="R1068" s="20" t="str">
        <f t="shared" ref="R1068:R1131" si="134">IF(M1068="","",Q1068-P1068)</f>
        <v/>
      </c>
      <c r="S1068" s="20" t="str">
        <f t="shared" ref="S1068:S1131" si="135">IF(M1068="","",S1067-R1068)</f>
        <v/>
      </c>
    </row>
    <row r="1069" spans="1:19" x14ac:dyDescent="0.2">
      <c r="A1069" s="10" t="str">
        <f t="shared" si="128"/>
        <v/>
      </c>
      <c r="B1069" s="11" t="str">
        <f t="shared" si="129"/>
        <v/>
      </c>
      <c r="C1069" s="15" t="str">
        <f t="shared" si="130"/>
        <v/>
      </c>
      <c r="D1069" s="12" t="str">
        <f>IF(A1069="","",IF(variable,IF(OR(A1069=1,A1069&lt;$I$18*periods_per_year),start_rate,MIN($I$19,IF(MOD(A1069-1,$I$21)=0,MAX($I$20,D1068+$I$22),D1068))),start_rate))</f>
        <v/>
      </c>
      <c r="E1069" s="13" t="str">
        <f t="shared" si="131"/>
        <v/>
      </c>
      <c r="F1069" s="13" t="str">
        <f>IF(A1069="","",IF(A1069=nper,J1068+E1069,MIN(J1068+E1069,IF(D1069=D1068,F1068,IF($E$8="Acc Bi-Weekly",ROUND((-PMT(((1+D1069/CP)^(CP/12))-1,(nper-A1069+1)*12/26,J1068))/2,2),IF($E$8="Acc Weekly",ROUND((-PMT(((1+D1069/CP)^(CP/12))-1,(nper-A1069+1)*12/52,J1068))/4,2),ROUND(-PMT(((1+D1069/CP)^(CP/periods_per_year))-1,nper-A1069+1,J1068),2)))))))</f>
        <v/>
      </c>
      <c r="G1069" s="13" t="str">
        <f>IF(OR(A1069="",A1069&lt;$X$2),"",IF(J1068&lt;=F1069,0,IF(IF(AND(A1069&gt;=$X$2,MOD(A1069-$X$2,int)=0),$X$3,0)+F1069&gt;=J1068+E1069,J1068+E1069-F1069,IF(AND(A1069&gt;=$X$2,MOD(A1069-$X$2,int)=0),$X$3,0)+IF(IF(AND(A1069&gt;=$X$2,MOD(A1069-$X$2,int)=0),$X$3,0)+IF(MOD(A1069-$X$6,periods_per_year)=0,$X$5,0)+F1069&lt;J1068+E1069,IF(MOD(A1069-$X$6,periods_per_year)=0,$X$5,0),J1068+E1069-IF(AND(A1069&gt;=$X$2,MOD(A1069-$X$2,int)=0),$X$3,0)-F1069))))</f>
        <v/>
      </c>
      <c r="H1069" s="14"/>
      <c r="I1069" s="13" t="str">
        <f t="shared" si="132"/>
        <v/>
      </c>
      <c r="J1069" s="13" t="str">
        <f t="shared" si="133"/>
        <v/>
      </c>
      <c r="M1069" s="17" t="str">
        <f>IF(S1068="","",IF(OR(M1068&gt;=nper,ROUND(S1068,2)&lt;=0),"",M1068+1))</f>
        <v/>
      </c>
      <c r="N1069" s="18" t="str">
        <f>IF(M1069="","",IF(OR(periods_per_year=26,periods_per_year=52),IF(periods_per_year=26,IF(M1069=1,fpdate,N1068+14),IF(periods_per_year=52,IF(M1069=1,fpdate,N1068+7),"n/a")),IF(periods_per_year=24,DATE(YEAR(fpdate),MONTH(fpdate)+(M1069-1)/2+IF(AND(DAY(fpdate)&gt;=15,MOD(M1069,2)=0),1,0),IF(MOD(M1069,2)=0,IF(DAY(fpdate)&gt;=15,DAY(fpdate)-14,DAY(fpdate)+14),DAY(fpdate))),IF(DAY(DATE(YEAR(fpdate),MONTH(fpdate)+M1069-1,DAY(fpdate)))&lt;&gt;DAY(fpdate),DATE(YEAR(fpdate),MONTH(fpdate)+M1069,0),DATE(YEAR(fpdate),MONTH(fpdate)+M1069-1,DAY(fpdate))))))</f>
        <v/>
      </c>
      <c r="O1069" s="19" t="str">
        <f>IF(M1069="","",IF(variable,IF(M1069&lt;MortgageCalculator!$I$18*periods_per_year,start_rate,IF(MortgageCalculator!$I$22&gt;=0,MIN(MortgageCalculator!$I$19,start_rate+MortgageCalculator!$I$22*ROUNDUP((M1069-MortgageCalculator!$I$18*periods_per_year)/MortgageCalculator!$I$21,0)),MAX(MortgageCalculator!$I$20,start_rate+MortgageCalculator!$I$22*ROUNDUP((M1069-MortgageCalculator!$I$18*periods_per_year)/MortgageCalculator!$I$21,0)))),start_rate))</f>
        <v/>
      </c>
      <c r="P1069" s="20" t="str">
        <f>IF(M1069="","",ROUND((((1+O1069/CP)^(CP/periods_per_year))-1)*S1068,2))</f>
        <v/>
      </c>
      <c r="Q1069" s="20" t="str">
        <f>IF(M1069="","",IF(M1069=nper,S1068+P1069,MIN(S1068+P1069,IF(O1069=O1068,Q1068,ROUND(-PMT(((1+O1069/CP)^(CP/periods_per_year))-1,nper-M1069+1,S1068),2)))))</f>
        <v/>
      </c>
      <c r="R1069" s="20" t="str">
        <f t="shared" si="134"/>
        <v/>
      </c>
      <c r="S1069" s="20" t="str">
        <f t="shared" si="135"/>
        <v/>
      </c>
    </row>
    <row r="1070" spans="1:19" x14ac:dyDescent="0.2">
      <c r="A1070" s="10" t="str">
        <f t="shared" si="128"/>
        <v/>
      </c>
      <c r="B1070" s="11" t="str">
        <f t="shared" si="129"/>
        <v/>
      </c>
      <c r="C1070" s="15" t="str">
        <f t="shared" si="130"/>
        <v/>
      </c>
      <c r="D1070" s="12" t="str">
        <f>IF(A1070="","",IF(variable,IF(OR(A1070=1,A1070&lt;$I$18*periods_per_year),start_rate,MIN($I$19,IF(MOD(A1070-1,$I$21)=0,MAX($I$20,D1069+$I$22),D1069))),start_rate))</f>
        <v/>
      </c>
      <c r="E1070" s="13" t="str">
        <f t="shared" si="131"/>
        <v/>
      </c>
      <c r="F1070" s="13" t="str">
        <f>IF(A1070="","",IF(A1070=nper,J1069+E1070,MIN(J1069+E1070,IF(D1070=D1069,F1069,IF($E$8="Acc Bi-Weekly",ROUND((-PMT(((1+D1070/CP)^(CP/12))-1,(nper-A1070+1)*12/26,J1069))/2,2),IF($E$8="Acc Weekly",ROUND((-PMT(((1+D1070/CP)^(CP/12))-1,(nper-A1070+1)*12/52,J1069))/4,2),ROUND(-PMT(((1+D1070/CP)^(CP/periods_per_year))-1,nper-A1070+1,J1069),2)))))))</f>
        <v/>
      </c>
      <c r="G1070" s="13" t="str">
        <f>IF(OR(A1070="",A1070&lt;$X$2),"",IF(J1069&lt;=F1070,0,IF(IF(AND(A1070&gt;=$X$2,MOD(A1070-$X$2,int)=0),$X$3,0)+F1070&gt;=J1069+E1070,J1069+E1070-F1070,IF(AND(A1070&gt;=$X$2,MOD(A1070-$X$2,int)=0),$X$3,0)+IF(IF(AND(A1070&gt;=$X$2,MOD(A1070-$X$2,int)=0),$X$3,0)+IF(MOD(A1070-$X$6,periods_per_year)=0,$X$5,0)+F1070&lt;J1069+E1070,IF(MOD(A1070-$X$6,periods_per_year)=0,$X$5,0),J1069+E1070-IF(AND(A1070&gt;=$X$2,MOD(A1070-$X$2,int)=0),$X$3,0)-F1070))))</f>
        <v/>
      </c>
      <c r="H1070" s="14"/>
      <c r="I1070" s="13" t="str">
        <f t="shared" si="132"/>
        <v/>
      </c>
      <c r="J1070" s="13" t="str">
        <f t="shared" si="133"/>
        <v/>
      </c>
      <c r="M1070" s="17" t="str">
        <f>IF(S1069="","",IF(OR(M1069&gt;=nper,ROUND(S1069,2)&lt;=0),"",M1069+1))</f>
        <v/>
      </c>
      <c r="N1070" s="18" t="str">
        <f>IF(M1070="","",IF(OR(periods_per_year=26,periods_per_year=52),IF(periods_per_year=26,IF(M1070=1,fpdate,N1069+14),IF(periods_per_year=52,IF(M1070=1,fpdate,N1069+7),"n/a")),IF(periods_per_year=24,DATE(YEAR(fpdate),MONTH(fpdate)+(M1070-1)/2+IF(AND(DAY(fpdate)&gt;=15,MOD(M1070,2)=0),1,0),IF(MOD(M1070,2)=0,IF(DAY(fpdate)&gt;=15,DAY(fpdate)-14,DAY(fpdate)+14),DAY(fpdate))),IF(DAY(DATE(YEAR(fpdate),MONTH(fpdate)+M1070-1,DAY(fpdate)))&lt;&gt;DAY(fpdate),DATE(YEAR(fpdate),MONTH(fpdate)+M1070,0),DATE(YEAR(fpdate),MONTH(fpdate)+M1070-1,DAY(fpdate))))))</f>
        <v/>
      </c>
      <c r="O1070" s="19" t="str">
        <f>IF(M1070="","",IF(variable,IF(M1070&lt;MortgageCalculator!$I$18*periods_per_year,start_rate,IF(MortgageCalculator!$I$22&gt;=0,MIN(MortgageCalculator!$I$19,start_rate+MortgageCalculator!$I$22*ROUNDUP((M1070-MortgageCalculator!$I$18*periods_per_year)/MortgageCalculator!$I$21,0)),MAX(MortgageCalculator!$I$20,start_rate+MortgageCalculator!$I$22*ROUNDUP((M1070-MortgageCalculator!$I$18*periods_per_year)/MortgageCalculator!$I$21,0)))),start_rate))</f>
        <v/>
      </c>
      <c r="P1070" s="20" t="str">
        <f>IF(M1070="","",ROUND((((1+O1070/CP)^(CP/periods_per_year))-1)*S1069,2))</f>
        <v/>
      </c>
      <c r="Q1070" s="20" t="str">
        <f>IF(M1070="","",IF(M1070=nper,S1069+P1070,MIN(S1069+P1070,IF(O1070=O1069,Q1069,ROUND(-PMT(((1+O1070/CP)^(CP/periods_per_year))-1,nper-M1070+1,S1069),2)))))</f>
        <v/>
      </c>
      <c r="R1070" s="20" t="str">
        <f t="shared" si="134"/>
        <v/>
      </c>
      <c r="S1070" s="20" t="str">
        <f t="shared" si="135"/>
        <v/>
      </c>
    </row>
    <row r="1071" spans="1:19" x14ac:dyDescent="0.2">
      <c r="A1071" s="10" t="str">
        <f t="shared" si="128"/>
        <v/>
      </c>
      <c r="B1071" s="11" t="str">
        <f t="shared" si="129"/>
        <v/>
      </c>
      <c r="C1071" s="15" t="str">
        <f t="shared" si="130"/>
        <v/>
      </c>
      <c r="D1071" s="12" t="str">
        <f>IF(A1071="","",IF(variable,IF(OR(A1071=1,A1071&lt;$I$18*periods_per_year),start_rate,MIN($I$19,IF(MOD(A1071-1,$I$21)=0,MAX($I$20,D1070+$I$22),D1070))),start_rate))</f>
        <v/>
      </c>
      <c r="E1071" s="13" t="str">
        <f t="shared" si="131"/>
        <v/>
      </c>
      <c r="F1071" s="13" t="str">
        <f>IF(A1071="","",IF(A1071=nper,J1070+E1071,MIN(J1070+E1071,IF(D1071=D1070,F1070,IF($E$8="Acc Bi-Weekly",ROUND((-PMT(((1+D1071/CP)^(CP/12))-1,(nper-A1071+1)*12/26,J1070))/2,2),IF($E$8="Acc Weekly",ROUND((-PMT(((1+D1071/CP)^(CP/12))-1,(nper-A1071+1)*12/52,J1070))/4,2),ROUND(-PMT(((1+D1071/CP)^(CP/periods_per_year))-1,nper-A1071+1,J1070),2)))))))</f>
        <v/>
      </c>
      <c r="G1071" s="13" t="str">
        <f>IF(OR(A1071="",A1071&lt;$X$2),"",IF(J1070&lt;=F1071,0,IF(IF(AND(A1071&gt;=$X$2,MOD(A1071-$X$2,int)=0),$X$3,0)+F1071&gt;=J1070+E1071,J1070+E1071-F1071,IF(AND(A1071&gt;=$X$2,MOD(A1071-$X$2,int)=0),$X$3,0)+IF(IF(AND(A1071&gt;=$X$2,MOD(A1071-$X$2,int)=0),$X$3,0)+IF(MOD(A1071-$X$6,periods_per_year)=0,$X$5,0)+F1071&lt;J1070+E1071,IF(MOD(A1071-$X$6,periods_per_year)=0,$X$5,0),J1070+E1071-IF(AND(A1071&gt;=$X$2,MOD(A1071-$X$2,int)=0),$X$3,0)-F1071))))</f>
        <v/>
      </c>
      <c r="H1071" s="14"/>
      <c r="I1071" s="13" t="str">
        <f t="shared" si="132"/>
        <v/>
      </c>
      <c r="J1071" s="13" t="str">
        <f t="shared" si="133"/>
        <v/>
      </c>
      <c r="M1071" s="17" t="str">
        <f>IF(S1070="","",IF(OR(M1070&gt;=nper,ROUND(S1070,2)&lt;=0),"",M1070+1))</f>
        <v/>
      </c>
      <c r="N1071" s="18" t="str">
        <f>IF(M1071="","",IF(OR(periods_per_year=26,periods_per_year=52),IF(periods_per_year=26,IF(M1071=1,fpdate,N1070+14),IF(periods_per_year=52,IF(M1071=1,fpdate,N1070+7),"n/a")),IF(periods_per_year=24,DATE(YEAR(fpdate),MONTH(fpdate)+(M1071-1)/2+IF(AND(DAY(fpdate)&gt;=15,MOD(M1071,2)=0),1,0),IF(MOD(M1071,2)=0,IF(DAY(fpdate)&gt;=15,DAY(fpdate)-14,DAY(fpdate)+14),DAY(fpdate))),IF(DAY(DATE(YEAR(fpdate),MONTH(fpdate)+M1071-1,DAY(fpdate)))&lt;&gt;DAY(fpdate),DATE(YEAR(fpdate),MONTH(fpdate)+M1071,0),DATE(YEAR(fpdate),MONTH(fpdate)+M1071-1,DAY(fpdate))))))</f>
        <v/>
      </c>
      <c r="O1071" s="19" t="str">
        <f>IF(M1071="","",IF(variable,IF(M1071&lt;MortgageCalculator!$I$18*periods_per_year,start_rate,IF(MortgageCalculator!$I$22&gt;=0,MIN(MortgageCalculator!$I$19,start_rate+MortgageCalculator!$I$22*ROUNDUP((M1071-MortgageCalculator!$I$18*periods_per_year)/MortgageCalculator!$I$21,0)),MAX(MortgageCalculator!$I$20,start_rate+MortgageCalculator!$I$22*ROUNDUP((M1071-MortgageCalculator!$I$18*periods_per_year)/MortgageCalculator!$I$21,0)))),start_rate))</f>
        <v/>
      </c>
      <c r="P1071" s="20" t="str">
        <f>IF(M1071="","",ROUND((((1+O1071/CP)^(CP/periods_per_year))-1)*S1070,2))</f>
        <v/>
      </c>
      <c r="Q1071" s="20" t="str">
        <f>IF(M1071="","",IF(M1071=nper,S1070+P1071,MIN(S1070+P1071,IF(O1071=O1070,Q1070,ROUND(-PMT(((1+O1071/CP)^(CP/periods_per_year))-1,nper-M1071+1,S1070),2)))))</f>
        <v/>
      </c>
      <c r="R1071" s="20" t="str">
        <f t="shared" si="134"/>
        <v/>
      </c>
      <c r="S1071" s="20" t="str">
        <f t="shared" si="135"/>
        <v/>
      </c>
    </row>
    <row r="1072" spans="1:19" x14ac:dyDescent="0.2">
      <c r="A1072" s="10" t="str">
        <f t="shared" si="128"/>
        <v/>
      </c>
      <c r="B1072" s="11" t="str">
        <f t="shared" si="129"/>
        <v/>
      </c>
      <c r="C1072" s="15" t="str">
        <f t="shared" si="130"/>
        <v/>
      </c>
      <c r="D1072" s="12" t="str">
        <f>IF(A1072="","",IF(variable,IF(OR(A1072=1,A1072&lt;$I$18*periods_per_year),start_rate,MIN($I$19,IF(MOD(A1072-1,$I$21)=0,MAX($I$20,D1071+$I$22),D1071))),start_rate))</f>
        <v/>
      </c>
      <c r="E1072" s="13" t="str">
        <f t="shared" si="131"/>
        <v/>
      </c>
      <c r="F1072" s="13" t="str">
        <f>IF(A1072="","",IF(A1072=nper,J1071+E1072,MIN(J1071+E1072,IF(D1072=D1071,F1071,IF($E$8="Acc Bi-Weekly",ROUND((-PMT(((1+D1072/CP)^(CP/12))-1,(nper-A1072+1)*12/26,J1071))/2,2),IF($E$8="Acc Weekly",ROUND((-PMT(((1+D1072/CP)^(CP/12))-1,(nper-A1072+1)*12/52,J1071))/4,2),ROUND(-PMT(((1+D1072/CP)^(CP/periods_per_year))-1,nper-A1072+1,J1071),2)))))))</f>
        <v/>
      </c>
      <c r="G1072" s="13" t="str">
        <f>IF(OR(A1072="",A1072&lt;$X$2),"",IF(J1071&lt;=F1072,0,IF(IF(AND(A1072&gt;=$X$2,MOD(A1072-$X$2,int)=0),$X$3,0)+F1072&gt;=J1071+E1072,J1071+E1072-F1072,IF(AND(A1072&gt;=$X$2,MOD(A1072-$X$2,int)=0),$X$3,0)+IF(IF(AND(A1072&gt;=$X$2,MOD(A1072-$X$2,int)=0),$X$3,0)+IF(MOD(A1072-$X$6,periods_per_year)=0,$X$5,0)+F1072&lt;J1071+E1072,IF(MOD(A1072-$X$6,periods_per_year)=0,$X$5,0),J1071+E1072-IF(AND(A1072&gt;=$X$2,MOD(A1072-$X$2,int)=0),$X$3,0)-F1072))))</f>
        <v/>
      </c>
      <c r="H1072" s="14"/>
      <c r="I1072" s="13" t="str">
        <f t="shared" si="132"/>
        <v/>
      </c>
      <c r="J1072" s="13" t="str">
        <f t="shared" si="133"/>
        <v/>
      </c>
      <c r="M1072" s="17" t="str">
        <f>IF(S1071="","",IF(OR(M1071&gt;=nper,ROUND(S1071,2)&lt;=0),"",M1071+1))</f>
        <v/>
      </c>
      <c r="N1072" s="18" t="str">
        <f>IF(M1072="","",IF(OR(periods_per_year=26,periods_per_year=52),IF(periods_per_year=26,IF(M1072=1,fpdate,N1071+14),IF(periods_per_year=52,IF(M1072=1,fpdate,N1071+7),"n/a")),IF(periods_per_year=24,DATE(YEAR(fpdate),MONTH(fpdate)+(M1072-1)/2+IF(AND(DAY(fpdate)&gt;=15,MOD(M1072,2)=0),1,0),IF(MOD(M1072,2)=0,IF(DAY(fpdate)&gt;=15,DAY(fpdate)-14,DAY(fpdate)+14),DAY(fpdate))),IF(DAY(DATE(YEAR(fpdate),MONTH(fpdate)+M1072-1,DAY(fpdate)))&lt;&gt;DAY(fpdate),DATE(YEAR(fpdate),MONTH(fpdate)+M1072,0),DATE(YEAR(fpdate),MONTH(fpdate)+M1072-1,DAY(fpdate))))))</f>
        <v/>
      </c>
      <c r="O1072" s="19" t="str">
        <f>IF(M1072="","",IF(variable,IF(M1072&lt;MortgageCalculator!$I$18*periods_per_year,start_rate,IF(MortgageCalculator!$I$22&gt;=0,MIN(MortgageCalculator!$I$19,start_rate+MortgageCalculator!$I$22*ROUNDUP((M1072-MortgageCalculator!$I$18*periods_per_year)/MortgageCalculator!$I$21,0)),MAX(MortgageCalculator!$I$20,start_rate+MortgageCalculator!$I$22*ROUNDUP((M1072-MortgageCalculator!$I$18*periods_per_year)/MortgageCalculator!$I$21,0)))),start_rate))</f>
        <v/>
      </c>
      <c r="P1072" s="20" t="str">
        <f>IF(M1072="","",ROUND((((1+O1072/CP)^(CP/periods_per_year))-1)*S1071,2))</f>
        <v/>
      </c>
      <c r="Q1072" s="20" t="str">
        <f>IF(M1072="","",IF(M1072=nper,S1071+P1072,MIN(S1071+P1072,IF(O1072=O1071,Q1071,ROUND(-PMT(((1+O1072/CP)^(CP/periods_per_year))-1,nper-M1072+1,S1071),2)))))</f>
        <v/>
      </c>
      <c r="R1072" s="20" t="str">
        <f t="shared" si="134"/>
        <v/>
      </c>
      <c r="S1072" s="20" t="str">
        <f t="shared" si="135"/>
        <v/>
      </c>
    </row>
    <row r="1073" spans="1:19" x14ac:dyDescent="0.2">
      <c r="A1073" s="10" t="str">
        <f t="shared" si="128"/>
        <v/>
      </c>
      <c r="B1073" s="11" t="str">
        <f t="shared" si="129"/>
        <v/>
      </c>
      <c r="C1073" s="15" t="str">
        <f t="shared" si="130"/>
        <v/>
      </c>
      <c r="D1073" s="12" t="str">
        <f>IF(A1073="","",IF(variable,IF(OR(A1073=1,A1073&lt;$I$18*periods_per_year),start_rate,MIN($I$19,IF(MOD(A1073-1,$I$21)=0,MAX($I$20,D1072+$I$22),D1072))),start_rate))</f>
        <v/>
      </c>
      <c r="E1073" s="13" t="str">
        <f t="shared" si="131"/>
        <v/>
      </c>
      <c r="F1073" s="13" t="str">
        <f>IF(A1073="","",IF(A1073=nper,J1072+E1073,MIN(J1072+E1073,IF(D1073=D1072,F1072,IF($E$8="Acc Bi-Weekly",ROUND((-PMT(((1+D1073/CP)^(CP/12))-1,(nper-A1073+1)*12/26,J1072))/2,2),IF($E$8="Acc Weekly",ROUND((-PMT(((1+D1073/CP)^(CP/12))-1,(nper-A1073+1)*12/52,J1072))/4,2),ROUND(-PMT(((1+D1073/CP)^(CP/periods_per_year))-1,nper-A1073+1,J1072),2)))))))</f>
        <v/>
      </c>
      <c r="G1073" s="13" t="str">
        <f>IF(OR(A1073="",A1073&lt;$X$2),"",IF(J1072&lt;=F1073,0,IF(IF(AND(A1073&gt;=$X$2,MOD(A1073-$X$2,int)=0),$X$3,0)+F1073&gt;=J1072+E1073,J1072+E1073-F1073,IF(AND(A1073&gt;=$X$2,MOD(A1073-$X$2,int)=0),$X$3,0)+IF(IF(AND(A1073&gt;=$X$2,MOD(A1073-$X$2,int)=0),$X$3,0)+IF(MOD(A1073-$X$6,periods_per_year)=0,$X$5,0)+F1073&lt;J1072+E1073,IF(MOD(A1073-$X$6,periods_per_year)=0,$X$5,0),J1072+E1073-IF(AND(A1073&gt;=$X$2,MOD(A1073-$X$2,int)=0),$X$3,0)-F1073))))</f>
        <v/>
      </c>
      <c r="H1073" s="14"/>
      <c r="I1073" s="13" t="str">
        <f t="shared" si="132"/>
        <v/>
      </c>
      <c r="J1073" s="13" t="str">
        <f t="shared" si="133"/>
        <v/>
      </c>
      <c r="M1073" s="17" t="str">
        <f>IF(S1072="","",IF(OR(M1072&gt;=nper,ROUND(S1072,2)&lt;=0),"",M1072+1))</f>
        <v/>
      </c>
      <c r="N1073" s="18" t="str">
        <f>IF(M1073="","",IF(OR(periods_per_year=26,periods_per_year=52),IF(periods_per_year=26,IF(M1073=1,fpdate,N1072+14),IF(periods_per_year=52,IF(M1073=1,fpdate,N1072+7),"n/a")),IF(periods_per_year=24,DATE(YEAR(fpdate),MONTH(fpdate)+(M1073-1)/2+IF(AND(DAY(fpdate)&gt;=15,MOD(M1073,2)=0),1,0),IF(MOD(M1073,2)=0,IF(DAY(fpdate)&gt;=15,DAY(fpdate)-14,DAY(fpdate)+14),DAY(fpdate))),IF(DAY(DATE(YEAR(fpdate),MONTH(fpdate)+M1073-1,DAY(fpdate)))&lt;&gt;DAY(fpdate),DATE(YEAR(fpdate),MONTH(fpdate)+M1073,0),DATE(YEAR(fpdate),MONTH(fpdate)+M1073-1,DAY(fpdate))))))</f>
        <v/>
      </c>
      <c r="O1073" s="19" t="str">
        <f>IF(M1073="","",IF(variable,IF(M1073&lt;MortgageCalculator!$I$18*periods_per_year,start_rate,IF(MortgageCalculator!$I$22&gt;=0,MIN(MortgageCalculator!$I$19,start_rate+MortgageCalculator!$I$22*ROUNDUP((M1073-MortgageCalculator!$I$18*periods_per_year)/MortgageCalculator!$I$21,0)),MAX(MortgageCalculator!$I$20,start_rate+MortgageCalculator!$I$22*ROUNDUP((M1073-MortgageCalculator!$I$18*periods_per_year)/MortgageCalculator!$I$21,0)))),start_rate))</f>
        <v/>
      </c>
      <c r="P1073" s="20" t="str">
        <f>IF(M1073="","",ROUND((((1+O1073/CP)^(CP/periods_per_year))-1)*S1072,2))</f>
        <v/>
      </c>
      <c r="Q1073" s="20" t="str">
        <f>IF(M1073="","",IF(M1073=nper,S1072+P1073,MIN(S1072+P1073,IF(O1073=O1072,Q1072,ROUND(-PMT(((1+O1073/CP)^(CP/periods_per_year))-1,nper-M1073+1,S1072),2)))))</f>
        <v/>
      </c>
      <c r="R1073" s="20" t="str">
        <f t="shared" si="134"/>
        <v/>
      </c>
      <c r="S1073" s="20" t="str">
        <f t="shared" si="135"/>
        <v/>
      </c>
    </row>
    <row r="1074" spans="1:19" x14ac:dyDescent="0.2">
      <c r="A1074" s="10" t="str">
        <f t="shared" si="128"/>
        <v/>
      </c>
      <c r="B1074" s="11" t="str">
        <f t="shared" si="129"/>
        <v/>
      </c>
      <c r="C1074" s="15" t="str">
        <f t="shared" si="130"/>
        <v/>
      </c>
      <c r="D1074" s="12" t="str">
        <f>IF(A1074="","",IF(variable,IF(OR(A1074=1,A1074&lt;$I$18*periods_per_year),start_rate,MIN($I$19,IF(MOD(A1074-1,$I$21)=0,MAX($I$20,D1073+$I$22),D1073))),start_rate))</f>
        <v/>
      </c>
      <c r="E1074" s="13" t="str">
        <f t="shared" si="131"/>
        <v/>
      </c>
      <c r="F1074" s="13" t="str">
        <f>IF(A1074="","",IF(A1074=nper,J1073+E1074,MIN(J1073+E1074,IF(D1074=D1073,F1073,IF($E$8="Acc Bi-Weekly",ROUND((-PMT(((1+D1074/CP)^(CP/12))-1,(nper-A1074+1)*12/26,J1073))/2,2),IF($E$8="Acc Weekly",ROUND((-PMT(((1+D1074/CP)^(CP/12))-1,(nper-A1074+1)*12/52,J1073))/4,2),ROUND(-PMT(((1+D1074/CP)^(CP/periods_per_year))-1,nper-A1074+1,J1073),2)))))))</f>
        <v/>
      </c>
      <c r="G1074" s="13" t="str">
        <f>IF(OR(A1074="",A1074&lt;$X$2),"",IF(J1073&lt;=F1074,0,IF(IF(AND(A1074&gt;=$X$2,MOD(A1074-$X$2,int)=0),$X$3,0)+F1074&gt;=J1073+E1074,J1073+E1074-F1074,IF(AND(A1074&gt;=$X$2,MOD(A1074-$X$2,int)=0),$X$3,0)+IF(IF(AND(A1074&gt;=$X$2,MOD(A1074-$X$2,int)=0),$X$3,0)+IF(MOD(A1074-$X$6,periods_per_year)=0,$X$5,0)+F1074&lt;J1073+E1074,IF(MOD(A1074-$X$6,periods_per_year)=0,$X$5,0),J1073+E1074-IF(AND(A1074&gt;=$X$2,MOD(A1074-$X$2,int)=0),$X$3,0)-F1074))))</f>
        <v/>
      </c>
      <c r="H1074" s="14"/>
      <c r="I1074" s="13" t="str">
        <f t="shared" si="132"/>
        <v/>
      </c>
      <c r="J1074" s="13" t="str">
        <f t="shared" si="133"/>
        <v/>
      </c>
      <c r="M1074" s="17" t="str">
        <f>IF(S1073="","",IF(OR(M1073&gt;=nper,ROUND(S1073,2)&lt;=0),"",M1073+1))</f>
        <v/>
      </c>
      <c r="N1074" s="18" t="str">
        <f>IF(M1074="","",IF(OR(periods_per_year=26,periods_per_year=52),IF(periods_per_year=26,IF(M1074=1,fpdate,N1073+14),IF(periods_per_year=52,IF(M1074=1,fpdate,N1073+7),"n/a")),IF(periods_per_year=24,DATE(YEAR(fpdate),MONTH(fpdate)+(M1074-1)/2+IF(AND(DAY(fpdate)&gt;=15,MOD(M1074,2)=0),1,0),IF(MOD(M1074,2)=0,IF(DAY(fpdate)&gt;=15,DAY(fpdate)-14,DAY(fpdate)+14),DAY(fpdate))),IF(DAY(DATE(YEAR(fpdate),MONTH(fpdate)+M1074-1,DAY(fpdate)))&lt;&gt;DAY(fpdate),DATE(YEAR(fpdate),MONTH(fpdate)+M1074,0),DATE(YEAR(fpdate),MONTH(fpdate)+M1074-1,DAY(fpdate))))))</f>
        <v/>
      </c>
      <c r="O1074" s="19" t="str">
        <f>IF(M1074="","",IF(variable,IF(M1074&lt;MortgageCalculator!$I$18*periods_per_year,start_rate,IF(MortgageCalculator!$I$22&gt;=0,MIN(MortgageCalculator!$I$19,start_rate+MortgageCalculator!$I$22*ROUNDUP((M1074-MortgageCalculator!$I$18*periods_per_year)/MortgageCalculator!$I$21,0)),MAX(MortgageCalculator!$I$20,start_rate+MortgageCalculator!$I$22*ROUNDUP((M1074-MortgageCalculator!$I$18*periods_per_year)/MortgageCalculator!$I$21,0)))),start_rate))</f>
        <v/>
      </c>
      <c r="P1074" s="20" t="str">
        <f>IF(M1074="","",ROUND((((1+O1074/CP)^(CP/periods_per_year))-1)*S1073,2))</f>
        <v/>
      </c>
      <c r="Q1074" s="20" t="str">
        <f>IF(M1074="","",IF(M1074=nper,S1073+P1074,MIN(S1073+P1074,IF(O1074=O1073,Q1073,ROUND(-PMT(((1+O1074/CP)^(CP/periods_per_year))-1,nper-M1074+1,S1073),2)))))</f>
        <v/>
      </c>
      <c r="R1074" s="20" t="str">
        <f t="shared" si="134"/>
        <v/>
      </c>
      <c r="S1074" s="20" t="str">
        <f t="shared" si="135"/>
        <v/>
      </c>
    </row>
    <row r="1075" spans="1:19" x14ac:dyDescent="0.2">
      <c r="A1075" s="10" t="str">
        <f t="shared" si="128"/>
        <v/>
      </c>
      <c r="B1075" s="11" t="str">
        <f t="shared" si="129"/>
        <v/>
      </c>
      <c r="C1075" s="15" t="str">
        <f t="shared" si="130"/>
        <v/>
      </c>
      <c r="D1075" s="12" t="str">
        <f>IF(A1075="","",IF(variable,IF(OR(A1075=1,A1075&lt;$I$18*periods_per_year),start_rate,MIN($I$19,IF(MOD(A1075-1,$I$21)=0,MAX($I$20,D1074+$I$22),D1074))),start_rate))</f>
        <v/>
      </c>
      <c r="E1075" s="13" t="str">
        <f t="shared" si="131"/>
        <v/>
      </c>
      <c r="F1075" s="13" t="str">
        <f>IF(A1075="","",IF(A1075=nper,J1074+E1075,MIN(J1074+E1075,IF(D1075=D1074,F1074,IF($E$8="Acc Bi-Weekly",ROUND((-PMT(((1+D1075/CP)^(CP/12))-1,(nper-A1075+1)*12/26,J1074))/2,2),IF($E$8="Acc Weekly",ROUND((-PMT(((1+D1075/CP)^(CP/12))-1,(nper-A1075+1)*12/52,J1074))/4,2),ROUND(-PMT(((1+D1075/CP)^(CP/periods_per_year))-1,nper-A1075+1,J1074),2)))))))</f>
        <v/>
      </c>
      <c r="G1075" s="13" t="str">
        <f>IF(OR(A1075="",A1075&lt;$X$2),"",IF(J1074&lt;=F1075,0,IF(IF(AND(A1075&gt;=$X$2,MOD(A1075-$X$2,int)=0),$X$3,0)+F1075&gt;=J1074+E1075,J1074+E1075-F1075,IF(AND(A1075&gt;=$X$2,MOD(A1075-$X$2,int)=0),$X$3,0)+IF(IF(AND(A1075&gt;=$X$2,MOD(A1075-$X$2,int)=0),$X$3,0)+IF(MOD(A1075-$X$6,periods_per_year)=0,$X$5,0)+F1075&lt;J1074+E1075,IF(MOD(A1075-$X$6,periods_per_year)=0,$X$5,0),J1074+E1075-IF(AND(A1075&gt;=$X$2,MOD(A1075-$X$2,int)=0),$X$3,0)-F1075))))</f>
        <v/>
      </c>
      <c r="H1075" s="14"/>
      <c r="I1075" s="13" t="str">
        <f t="shared" si="132"/>
        <v/>
      </c>
      <c r="J1075" s="13" t="str">
        <f t="shared" si="133"/>
        <v/>
      </c>
      <c r="M1075" s="17" t="str">
        <f>IF(S1074="","",IF(OR(M1074&gt;=nper,ROUND(S1074,2)&lt;=0),"",M1074+1))</f>
        <v/>
      </c>
      <c r="N1075" s="18" t="str">
        <f>IF(M1075="","",IF(OR(periods_per_year=26,periods_per_year=52),IF(periods_per_year=26,IF(M1075=1,fpdate,N1074+14),IF(periods_per_year=52,IF(M1075=1,fpdate,N1074+7),"n/a")),IF(periods_per_year=24,DATE(YEAR(fpdate),MONTH(fpdate)+(M1075-1)/2+IF(AND(DAY(fpdate)&gt;=15,MOD(M1075,2)=0),1,0),IF(MOD(M1075,2)=0,IF(DAY(fpdate)&gt;=15,DAY(fpdate)-14,DAY(fpdate)+14),DAY(fpdate))),IF(DAY(DATE(YEAR(fpdate),MONTH(fpdate)+M1075-1,DAY(fpdate)))&lt;&gt;DAY(fpdate),DATE(YEAR(fpdate),MONTH(fpdate)+M1075,0),DATE(YEAR(fpdate),MONTH(fpdate)+M1075-1,DAY(fpdate))))))</f>
        <v/>
      </c>
      <c r="O1075" s="19" t="str">
        <f>IF(M1075="","",IF(variable,IF(M1075&lt;MortgageCalculator!$I$18*periods_per_year,start_rate,IF(MortgageCalculator!$I$22&gt;=0,MIN(MortgageCalculator!$I$19,start_rate+MortgageCalculator!$I$22*ROUNDUP((M1075-MortgageCalculator!$I$18*periods_per_year)/MortgageCalculator!$I$21,0)),MAX(MortgageCalculator!$I$20,start_rate+MortgageCalculator!$I$22*ROUNDUP((M1075-MortgageCalculator!$I$18*periods_per_year)/MortgageCalculator!$I$21,0)))),start_rate))</f>
        <v/>
      </c>
      <c r="P1075" s="20" t="str">
        <f>IF(M1075="","",ROUND((((1+O1075/CP)^(CP/periods_per_year))-1)*S1074,2))</f>
        <v/>
      </c>
      <c r="Q1075" s="20" t="str">
        <f>IF(M1075="","",IF(M1075=nper,S1074+P1075,MIN(S1074+P1075,IF(O1075=O1074,Q1074,ROUND(-PMT(((1+O1075/CP)^(CP/periods_per_year))-1,nper-M1075+1,S1074),2)))))</f>
        <v/>
      </c>
      <c r="R1075" s="20" t="str">
        <f t="shared" si="134"/>
        <v/>
      </c>
      <c r="S1075" s="20" t="str">
        <f t="shared" si="135"/>
        <v/>
      </c>
    </row>
    <row r="1076" spans="1:19" x14ac:dyDescent="0.2">
      <c r="A1076" s="10" t="str">
        <f t="shared" si="128"/>
        <v/>
      </c>
      <c r="B1076" s="11" t="str">
        <f t="shared" si="129"/>
        <v/>
      </c>
      <c r="C1076" s="15" t="str">
        <f t="shared" si="130"/>
        <v/>
      </c>
      <c r="D1076" s="12" t="str">
        <f>IF(A1076="","",IF(variable,IF(OR(A1076=1,A1076&lt;$I$18*periods_per_year),start_rate,MIN($I$19,IF(MOD(A1076-1,$I$21)=0,MAX($I$20,D1075+$I$22),D1075))),start_rate))</f>
        <v/>
      </c>
      <c r="E1076" s="13" t="str">
        <f t="shared" si="131"/>
        <v/>
      </c>
      <c r="F1076" s="13" t="str">
        <f>IF(A1076="","",IF(A1076=nper,J1075+E1076,MIN(J1075+E1076,IF(D1076=D1075,F1075,IF($E$8="Acc Bi-Weekly",ROUND((-PMT(((1+D1076/CP)^(CP/12))-1,(nper-A1076+1)*12/26,J1075))/2,2),IF($E$8="Acc Weekly",ROUND((-PMT(((1+D1076/CP)^(CP/12))-1,(nper-A1076+1)*12/52,J1075))/4,2),ROUND(-PMT(((1+D1076/CP)^(CP/periods_per_year))-1,nper-A1076+1,J1075),2)))))))</f>
        <v/>
      </c>
      <c r="G1076" s="13" t="str">
        <f>IF(OR(A1076="",A1076&lt;$X$2),"",IF(J1075&lt;=F1076,0,IF(IF(AND(A1076&gt;=$X$2,MOD(A1076-$X$2,int)=0),$X$3,0)+F1076&gt;=J1075+E1076,J1075+E1076-F1076,IF(AND(A1076&gt;=$X$2,MOD(A1076-$X$2,int)=0),$X$3,0)+IF(IF(AND(A1076&gt;=$X$2,MOD(A1076-$X$2,int)=0),$X$3,0)+IF(MOD(A1076-$X$6,periods_per_year)=0,$X$5,0)+F1076&lt;J1075+E1076,IF(MOD(A1076-$X$6,periods_per_year)=0,$X$5,0),J1075+E1076-IF(AND(A1076&gt;=$X$2,MOD(A1076-$X$2,int)=0),$X$3,0)-F1076))))</f>
        <v/>
      </c>
      <c r="H1076" s="14"/>
      <c r="I1076" s="13" t="str">
        <f t="shared" si="132"/>
        <v/>
      </c>
      <c r="J1076" s="13" t="str">
        <f t="shared" si="133"/>
        <v/>
      </c>
      <c r="M1076" s="17" t="str">
        <f>IF(S1075="","",IF(OR(M1075&gt;=nper,ROUND(S1075,2)&lt;=0),"",M1075+1))</f>
        <v/>
      </c>
      <c r="N1076" s="18" t="str">
        <f>IF(M1076="","",IF(OR(periods_per_year=26,periods_per_year=52),IF(periods_per_year=26,IF(M1076=1,fpdate,N1075+14),IF(periods_per_year=52,IF(M1076=1,fpdate,N1075+7),"n/a")),IF(periods_per_year=24,DATE(YEAR(fpdate),MONTH(fpdate)+(M1076-1)/2+IF(AND(DAY(fpdate)&gt;=15,MOD(M1076,2)=0),1,0),IF(MOD(M1076,2)=0,IF(DAY(fpdate)&gt;=15,DAY(fpdate)-14,DAY(fpdate)+14),DAY(fpdate))),IF(DAY(DATE(YEAR(fpdate),MONTH(fpdate)+M1076-1,DAY(fpdate)))&lt;&gt;DAY(fpdate),DATE(YEAR(fpdate),MONTH(fpdate)+M1076,0),DATE(YEAR(fpdate),MONTH(fpdate)+M1076-1,DAY(fpdate))))))</f>
        <v/>
      </c>
      <c r="O1076" s="19" t="str">
        <f>IF(M1076="","",IF(variable,IF(M1076&lt;MortgageCalculator!$I$18*periods_per_year,start_rate,IF(MortgageCalculator!$I$22&gt;=0,MIN(MortgageCalculator!$I$19,start_rate+MortgageCalculator!$I$22*ROUNDUP((M1076-MortgageCalculator!$I$18*periods_per_year)/MortgageCalculator!$I$21,0)),MAX(MortgageCalculator!$I$20,start_rate+MortgageCalculator!$I$22*ROUNDUP((M1076-MortgageCalculator!$I$18*periods_per_year)/MortgageCalculator!$I$21,0)))),start_rate))</f>
        <v/>
      </c>
      <c r="P1076" s="20" t="str">
        <f>IF(M1076="","",ROUND((((1+O1076/CP)^(CP/periods_per_year))-1)*S1075,2))</f>
        <v/>
      </c>
      <c r="Q1076" s="20" t="str">
        <f>IF(M1076="","",IF(M1076=nper,S1075+P1076,MIN(S1075+P1076,IF(O1076=O1075,Q1075,ROUND(-PMT(((1+O1076/CP)^(CP/periods_per_year))-1,nper-M1076+1,S1075),2)))))</f>
        <v/>
      </c>
      <c r="R1076" s="20" t="str">
        <f t="shared" si="134"/>
        <v/>
      </c>
      <c r="S1076" s="20" t="str">
        <f t="shared" si="135"/>
        <v/>
      </c>
    </row>
    <row r="1077" spans="1:19" x14ac:dyDescent="0.2">
      <c r="A1077" s="10" t="str">
        <f t="shared" si="128"/>
        <v/>
      </c>
      <c r="B1077" s="11" t="str">
        <f t="shared" si="129"/>
        <v/>
      </c>
      <c r="C1077" s="15" t="str">
        <f t="shared" si="130"/>
        <v/>
      </c>
      <c r="D1077" s="12" t="str">
        <f>IF(A1077="","",IF(variable,IF(OR(A1077=1,A1077&lt;$I$18*periods_per_year),start_rate,MIN($I$19,IF(MOD(A1077-1,$I$21)=0,MAX($I$20,D1076+$I$22),D1076))),start_rate))</f>
        <v/>
      </c>
      <c r="E1077" s="13" t="str">
        <f t="shared" si="131"/>
        <v/>
      </c>
      <c r="F1077" s="13" t="str">
        <f>IF(A1077="","",IF(A1077=nper,J1076+E1077,MIN(J1076+E1077,IF(D1077=D1076,F1076,IF($E$8="Acc Bi-Weekly",ROUND((-PMT(((1+D1077/CP)^(CP/12))-1,(nper-A1077+1)*12/26,J1076))/2,2),IF($E$8="Acc Weekly",ROUND((-PMT(((1+D1077/CP)^(CP/12))-1,(nper-A1077+1)*12/52,J1076))/4,2),ROUND(-PMT(((1+D1077/CP)^(CP/periods_per_year))-1,nper-A1077+1,J1076),2)))))))</f>
        <v/>
      </c>
      <c r="G1077" s="13" t="str">
        <f>IF(OR(A1077="",A1077&lt;$X$2),"",IF(J1076&lt;=F1077,0,IF(IF(AND(A1077&gt;=$X$2,MOD(A1077-$X$2,int)=0),$X$3,0)+F1077&gt;=J1076+E1077,J1076+E1077-F1077,IF(AND(A1077&gt;=$X$2,MOD(A1077-$X$2,int)=0),$X$3,0)+IF(IF(AND(A1077&gt;=$X$2,MOD(A1077-$X$2,int)=0),$X$3,0)+IF(MOD(A1077-$X$6,periods_per_year)=0,$X$5,0)+F1077&lt;J1076+E1077,IF(MOD(A1077-$X$6,periods_per_year)=0,$X$5,0),J1076+E1077-IF(AND(A1077&gt;=$X$2,MOD(A1077-$X$2,int)=0),$X$3,0)-F1077))))</f>
        <v/>
      </c>
      <c r="H1077" s="14"/>
      <c r="I1077" s="13" t="str">
        <f t="shared" si="132"/>
        <v/>
      </c>
      <c r="J1077" s="13" t="str">
        <f t="shared" si="133"/>
        <v/>
      </c>
      <c r="M1077" s="17" t="str">
        <f>IF(S1076="","",IF(OR(M1076&gt;=nper,ROUND(S1076,2)&lt;=0),"",M1076+1))</f>
        <v/>
      </c>
      <c r="N1077" s="18" t="str">
        <f>IF(M1077="","",IF(OR(periods_per_year=26,periods_per_year=52),IF(periods_per_year=26,IF(M1077=1,fpdate,N1076+14),IF(periods_per_year=52,IF(M1077=1,fpdate,N1076+7),"n/a")),IF(periods_per_year=24,DATE(YEAR(fpdate),MONTH(fpdate)+(M1077-1)/2+IF(AND(DAY(fpdate)&gt;=15,MOD(M1077,2)=0),1,0),IF(MOD(M1077,2)=0,IF(DAY(fpdate)&gt;=15,DAY(fpdate)-14,DAY(fpdate)+14),DAY(fpdate))),IF(DAY(DATE(YEAR(fpdate),MONTH(fpdate)+M1077-1,DAY(fpdate)))&lt;&gt;DAY(fpdate),DATE(YEAR(fpdate),MONTH(fpdate)+M1077,0),DATE(YEAR(fpdate),MONTH(fpdate)+M1077-1,DAY(fpdate))))))</f>
        <v/>
      </c>
      <c r="O1077" s="19" t="str">
        <f>IF(M1077="","",IF(variable,IF(M1077&lt;MortgageCalculator!$I$18*periods_per_year,start_rate,IF(MortgageCalculator!$I$22&gt;=0,MIN(MortgageCalculator!$I$19,start_rate+MortgageCalculator!$I$22*ROUNDUP((M1077-MortgageCalculator!$I$18*periods_per_year)/MortgageCalculator!$I$21,0)),MAX(MortgageCalculator!$I$20,start_rate+MortgageCalculator!$I$22*ROUNDUP((M1077-MortgageCalculator!$I$18*periods_per_year)/MortgageCalculator!$I$21,0)))),start_rate))</f>
        <v/>
      </c>
      <c r="P1077" s="20" t="str">
        <f>IF(M1077="","",ROUND((((1+O1077/CP)^(CP/periods_per_year))-1)*S1076,2))</f>
        <v/>
      </c>
      <c r="Q1077" s="20" t="str">
        <f>IF(M1077="","",IF(M1077=nper,S1076+P1077,MIN(S1076+P1077,IF(O1077=O1076,Q1076,ROUND(-PMT(((1+O1077/CP)^(CP/periods_per_year))-1,nper-M1077+1,S1076),2)))))</f>
        <v/>
      </c>
      <c r="R1077" s="20" t="str">
        <f t="shared" si="134"/>
        <v/>
      </c>
      <c r="S1077" s="20" t="str">
        <f t="shared" si="135"/>
        <v/>
      </c>
    </row>
    <row r="1078" spans="1:19" x14ac:dyDescent="0.2">
      <c r="A1078" s="10" t="str">
        <f t="shared" si="128"/>
        <v/>
      </c>
      <c r="B1078" s="11" t="str">
        <f t="shared" si="129"/>
        <v/>
      </c>
      <c r="C1078" s="15" t="str">
        <f t="shared" si="130"/>
        <v/>
      </c>
      <c r="D1078" s="12" t="str">
        <f>IF(A1078="","",IF(variable,IF(OR(A1078=1,A1078&lt;$I$18*periods_per_year),start_rate,MIN($I$19,IF(MOD(A1078-1,$I$21)=0,MAX($I$20,D1077+$I$22),D1077))),start_rate))</f>
        <v/>
      </c>
      <c r="E1078" s="13" t="str">
        <f t="shared" si="131"/>
        <v/>
      </c>
      <c r="F1078" s="13" t="str">
        <f>IF(A1078="","",IF(A1078=nper,J1077+E1078,MIN(J1077+E1078,IF(D1078=D1077,F1077,IF($E$8="Acc Bi-Weekly",ROUND((-PMT(((1+D1078/CP)^(CP/12))-1,(nper-A1078+1)*12/26,J1077))/2,2),IF($E$8="Acc Weekly",ROUND((-PMT(((1+D1078/CP)^(CP/12))-1,(nper-A1078+1)*12/52,J1077))/4,2),ROUND(-PMT(((1+D1078/CP)^(CP/periods_per_year))-1,nper-A1078+1,J1077),2)))))))</f>
        <v/>
      </c>
      <c r="G1078" s="13" t="str">
        <f>IF(OR(A1078="",A1078&lt;$X$2),"",IF(J1077&lt;=F1078,0,IF(IF(AND(A1078&gt;=$X$2,MOD(A1078-$X$2,int)=0),$X$3,0)+F1078&gt;=J1077+E1078,J1077+E1078-F1078,IF(AND(A1078&gt;=$X$2,MOD(A1078-$X$2,int)=0),$X$3,0)+IF(IF(AND(A1078&gt;=$X$2,MOD(A1078-$X$2,int)=0),$X$3,0)+IF(MOD(A1078-$X$6,periods_per_year)=0,$X$5,0)+F1078&lt;J1077+E1078,IF(MOD(A1078-$X$6,periods_per_year)=0,$X$5,0),J1077+E1078-IF(AND(A1078&gt;=$X$2,MOD(A1078-$X$2,int)=0),$X$3,0)-F1078))))</f>
        <v/>
      </c>
      <c r="H1078" s="14"/>
      <c r="I1078" s="13" t="str">
        <f t="shared" si="132"/>
        <v/>
      </c>
      <c r="J1078" s="13" t="str">
        <f t="shared" si="133"/>
        <v/>
      </c>
      <c r="M1078" s="17" t="str">
        <f>IF(S1077="","",IF(OR(M1077&gt;=nper,ROUND(S1077,2)&lt;=0),"",M1077+1))</f>
        <v/>
      </c>
      <c r="N1078" s="18" t="str">
        <f>IF(M1078="","",IF(OR(periods_per_year=26,periods_per_year=52),IF(periods_per_year=26,IF(M1078=1,fpdate,N1077+14),IF(periods_per_year=52,IF(M1078=1,fpdate,N1077+7),"n/a")),IF(periods_per_year=24,DATE(YEAR(fpdate),MONTH(fpdate)+(M1078-1)/2+IF(AND(DAY(fpdate)&gt;=15,MOD(M1078,2)=0),1,0),IF(MOD(M1078,2)=0,IF(DAY(fpdate)&gt;=15,DAY(fpdate)-14,DAY(fpdate)+14),DAY(fpdate))),IF(DAY(DATE(YEAR(fpdate),MONTH(fpdate)+M1078-1,DAY(fpdate)))&lt;&gt;DAY(fpdate),DATE(YEAR(fpdate),MONTH(fpdate)+M1078,0),DATE(YEAR(fpdate),MONTH(fpdate)+M1078-1,DAY(fpdate))))))</f>
        <v/>
      </c>
      <c r="O1078" s="19" t="str">
        <f>IF(M1078="","",IF(variable,IF(M1078&lt;MortgageCalculator!$I$18*periods_per_year,start_rate,IF(MortgageCalculator!$I$22&gt;=0,MIN(MortgageCalculator!$I$19,start_rate+MortgageCalculator!$I$22*ROUNDUP((M1078-MortgageCalculator!$I$18*periods_per_year)/MortgageCalculator!$I$21,0)),MAX(MortgageCalculator!$I$20,start_rate+MortgageCalculator!$I$22*ROUNDUP((M1078-MortgageCalculator!$I$18*periods_per_year)/MortgageCalculator!$I$21,0)))),start_rate))</f>
        <v/>
      </c>
      <c r="P1078" s="20" t="str">
        <f>IF(M1078="","",ROUND((((1+O1078/CP)^(CP/periods_per_year))-1)*S1077,2))</f>
        <v/>
      </c>
      <c r="Q1078" s="20" t="str">
        <f>IF(M1078="","",IF(M1078=nper,S1077+P1078,MIN(S1077+P1078,IF(O1078=O1077,Q1077,ROUND(-PMT(((1+O1078/CP)^(CP/periods_per_year))-1,nper-M1078+1,S1077),2)))))</f>
        <v/>
      </c>
      <c r="R1078" s="20" t="str">
        <f t="shared" si="134"/>
        <v/>
      </c>
      <c r="S1078" s="20" t="str">
        <f t="shared" si="135"/>
        <v/>
      </c>
    </row>
    <row r="1079" spans="1:19" x14ac:dyDescent="0.2">
      <c r="A1079" s="10" t="str">
        <f t="shared" si="128"/>
        <v/>
      </c>
      <c r="B1079" s="11" t="str">
        <f t="shared" si="129"/>
        <v/>
      </c>
      <c r="C1079" s="15" t="str">
        <f t="shared" si="130"/>
        <v/>
      </c>
      <c r="D1079" s="12" t="str">
        <f>IF(A1079="","",IF(variable,IF(OR(A1079=1,A1079&lt;$I$18*periods_per_year),start_rate,MIN($I$19,IF(MOD(A1079-1,$I$21)=0,MAX($I$20,D1078+$I$22),D1078))),start_rate))</f>
        <v/>
      </c>
      <c r="E1079" s="13" t="str">
        <f t="shared" si="131"/>
        <v/>
      </c>
      <c r="F1079" s="13" t="str">
        <f>IF(A1079="","",IF(A1079=nper,J1078+E1079,MIN(J1078+E1079,IF(D1079=D1078,F1078,IF($E$8="Acc Bi-Weekly",ROUND((-PMT(((1+D1079/CP)^(CP/12))-1,(nper-A1079+1)*12/26,J1078))/2,2),IF($E$8="Acc Weekly",ROUND((-PMT(((1+D1079/CP)^(CP/12))-1,(nper-A1079+1)*12/52,J1078))/4,2),ROUND(-PMT(((1+D1079/CP)^(CP/periods_per_year))-1,nper-A1079+1,J1078),2)))))))</f>
        <v/>
      </c>
      <c r="G1079" s="13" t="str">
        <f>IF(OR(A1079="",A1079&lt;$X$2),"",IF(J1078&lt;=F1079,0,IF(IF(AND(A1079&gt;=$X$2,MOD(A1079-$X$2,int)=0),$X$3,0)+F1079&gt;=J1078+E1079,J1078+E1079-F1079,IF(AND(A1079&gt;=$X$2,MOD(A1079-$X$2,int)=0),$X$3,0)+IF(IF(AND(A1079&gt;=$X$2,MOD(A1079-$X$2,int)=0),$X$3,0)+IF(MOD(A1079-$X$6,periods_per_year)=0,$X$5,0)+F1079&lt;J1078+E1079,IF(MOD(A1079-$X$6,periods_per_year)=0,$X$5,0),J1078+E1079-IF(AND(A1079&gt;=$X$2,MOD(A1079-$X$2,int)=0),$X$3,0)-F1079))))</f>
        <v/>
      </c>
      <c r="H1079" s="14"/>
      <c r="I1079" s="13" t="str">
        <f t="shared" si="132"/>
        <v/>
      </c>
      <c r="J1079" s="13" t="str">
        <f t="shared" si="133"/>
        <v/>
      </c>
      <c r="M1079" s="17" t="str">
        <f>IF(S1078="","",IF(OR(M1078&gt;=nper,ROUND(S1078,2)&lt;=0),"",M1078+1))</f>
        <v/>
      </c>
      <c r="N1079" s="18" t="str">
        <f>IF(M1079="","",IF(OR(periods_per_year=26,periods_per_year=52),IF(periods_per_year=26,IF(M1079=1,fpdate,N1078+14),IF(periods_per_year=52,IF(M1079=1,fpdate,N1078+7),"n/a")),IF(periods_per_year=24,DATE(YEAR(fpdate),MONTH(fpdate)+(M1079-1)/2+IF(AND(DAY(fpdate)&gt;=15,MOD(M1079,2)=0),1,0),IF(MOD(M1079,2)=0,IF(DAY(fpdate)&gt;=15,DAY(fpdate)-14,DAY(fpdate)+14),DAY(fpdate))),IF(DAY(DATE(YEAR(fpdate),MONTH(fpdate)+M1079-1,DAY(fpdate)))&lt;&gt;DAY(fpdate),DATE(YEAR(fpdate),MONTH(fpdate)+M1079,0),DATE(YEAR(fpdate),MONTH(fpdate)+M1079-1,DAY(fpdate))))))</f>
        <v/>
      </c>
      <c r="O1079" s="19" t="str">
        <f>IF(M1079="","",IF(variable,IF(M1079&lt;MortgageCalculator!$I$18*periods_per_year,start_rate,IF(MortgageCalculator!$I$22&gt;=0,MIN(MortgageCalculator!$I$19,start_rate+MortgageCalculator!$I$22*ROUNDUP((M1079-MortgageCalculator!$I$18*periods_per_year)/MortgageCalculator!$I$21,0)),MAX(MortgageCalculator!$I$20,start_rate+MortgageCalculator!$I$22*ROUNDUP((M1079-MortgageCalculator!$I$18*periods_per_year)/MortgageCalculator!$I$21,0)))),start_rate))</f>
        <v/>
      </c>
      <c r="P1079" s="20" t="str">
        <f>IF(M1079="","",ROUND((((1+O1079/CP)^(CP/periods_per_year))-1)*S1078,2))</f>
        <v/>
      </c>
      <c r="Q1079" s="20" t="str">
        <f>IF(M1079="","",IF(M1079=nper,S1078+P1079,MIN(S1078+P1079,IF(O1079=O1078,Q1078,ROUND(-PMT(((1+O1079/CP)^(CP/periods_per_year))-1,nper-M1079+1,S1078),2)))))</f>
        <v/>
      </c>
      <c r="R1079" s="20" t="str">
        <f t="shared" si="134"/>
        <v/>
      </c>
      <c r="S1079" s="20" t="str">
        <f t="shared" si="135"/>
        <v/>
      </c>
    </row>
    <row r="1080" spans="1:19" x14ac:dyDescent="0.2">
      <c r="A1080" s="10" t="str">
        <f t="shared" si="128"/>
        <v/>
      </c>
      <c r="B1080" s="11" t="str">
        <f t="shared" si="129"/>
        <v/>
      </c>
      <c r="C1080" s="15" t="str">
        <f t="shared" si="130"/>
        <v/>
      </c>
      <c r="D1080" s="12" t="str">
        <f>IF(A1080="","",IF(variable,IF(OR(A1080=1,A1080&lt;$I$18*periods_per_year),start_rate,MIN($I$19,IF(MOD(A1080-1,$I$21)=0,MAX($I$20,D1079+$I$22),D1079))),start_rate))</f>
        <v/>
      </c>
      <c r="E1080" s="13" t="str">
        <f t="shared" si="131"/>
        <v/>
      </c>
      <c r="F1080" s="13" t="str">
        <f>IF(A1080="","",IF(A1080=nper,J1079+E1080,MIN(J1079+E1080,IF(D1080=D1079,F1079,IF($E$8="Acc Bi-Weekly",ROUND((-PMT(((1+D1080/CP)^(CP/12))-1,(nper-A1080+1)*12/26,J1079))/2,2),IF($E$8="Acc Weekly",ROUND((-PMT(((1+D1080/CP)^(CP/12))-1,(nper-A1080+1)*12/52,J1079))/4,2),ROUND(-PMT(((1+D1080/CP)^(CP/periods_per_year))-1,nper-A1080+1,J1079),2)))))))</f>
        <v/>
      </c>
      <c r="G1080" s="13" t="str">
        <f>IF(OR(A1080="",A1080&lt;$X$2),"",IF(J1079&lt;=F1080,0,IF(IF(AND(A1080&gt;=$X$2,MOD(A1080-$X$2,int)=0),$X$3,0)+F1080&gt;=J1079+E1080,J1079+E1080-F1080,IF(AND(A1080&gt;=$X$2,MOD(A1080-$X$2,int)=0),$X$3,0)+IF(IF(AND(A1080&gt;=$X$2,MOD(A1080-$X$2,int)=0),$X$3,0)+IF(MOD(A1080-$X$6,periods_per_year)=0,$X$5,0)+F1080&lt;J1079+E1080,IF(MOD(A1080-$X$6,periods_per_year)=0,$X$5,0),J1079+E1080-IF(AND(A1080&gt;=$X$2,MOD(A1080-$X$2,int)=0),$X$3,0)-F1080))))</f>
        <v/>
      </c>
      <c r="H1080" s="14"/>
      <c r="I1080" s="13" t="str">
        <f t="shared" si="132"/>
        <v/>
      </c>
      <c r="J1080" s="13" t="str">
        <f t="shared" si="133"/>
        <v/>
      </c>
      <c r="M1080" s="17" t="str">
        <f>IF(S1079="","",IF(OR(M1079&gt;=nper,ROUND(S1079,2)&lt;=0),"",M1079+1))</f>
        <v/>
      </c>
      <c r="N1080" s="18" t="str">
        <f>IF(M1080="","",IF(OR(periods_per_year=26,periods_per_year=52),IF(periods_per_year=26,IF(M1080=1,fpdate,N1079+14),IF(periods_per_year=52,IF(M1080=1,fpdate,N1079+7),"n/a")),IF(periods_per_year=24,DATE(YEAR(fpdate),MONTH(fpdate)+(M1080-1)/2+IF(AND(DAY(fpdate)&gt;=15,MOD(M1080,2)=0),1,0),IF(MOD(M1080,2)=0,IF(DAY(fpdate)&gt;=15,DAY(fpdate)-14,DAY(fpdate)+14),DAY(fpdate))),IF(DAY(DATE(YEAR(fpdate),MONTH(fpdate)+M1080-1,DAY(fpdate)))&lt;&gt;DAY(fpdate),DATE(YEAR(fpdate),MONTH(fpdate)+M1080,0),DATE(YEAR(fpdate),MONTH(fpdate)+M1080-1,DAY(fpdate))))))</f>
        <v/>
      </c>
      <c r="O1080" s="19" t="str">
        <f>IF(M1080="","",IF(variable,IF(M1080&lt;MortgageCalculator!$I$18*periods_per_year,start_rate,IF(MortgageCalculator!$I$22&gt;=0,MIN(MortgageCalculator!$I$19,start_rate+MortgageCalculator!$I$22*ROUNDUP((M1080-MortgageCalculator!$I$18*periods_per_year)/MortgageCalculator!$I$21,0)),MAX(MortgageCalculator!$I$20,start_rate+MortgageCalculator!$I$22*ROUNDUP((M1080-MortgageCalculator!$I$18*periods_per_year)/MortgageCalculator!$I$21,0)))),start_rate))</f>
        <v/>
      </c>
      <c r="P1080" s="20" t="str">
        <f>IF(M1080="","",ROUND((((1+O1080/CP)^(CP/periods_per_year))-1)*S1079,2))</f>
        <v/>
      </c>
      <c r="Q1080" s="20" t="str">
        <f>IF(M1080="","",IF(M1080=nper,S1079+P1080,MIN(S1079+P1080,IF(O1080=O1079,Q1079,ROUND(-PMT(((1+O1080/CP)^(CP/periods_per_year))-1,nper-M1080+1,S1079),2)))))</f>
        <v/>
      </c>
      <c r="R1080" s="20" t="str">
        <f t="shared" si="134"/>
        <v/>
      </c>
      <c r="S1080" s="20" t="str">
        <f t="shared" si="135"/>
        <v/>
      </c>
    </row>
    <row r="1081" spans="1:19" x14ac:dyDescent="0.2">
      <c r="A1081" s="10" t="str">
        <f t="shared" si="128"/>
        <v/>
      </c>
      <c r="B1081" s="11" t="str">
        <f t="shared" si="129"/>
        <v/>
      </c>
      <c r="C1081" s="15" t="str">
        <f t="shared" si="130"/>
        <v/>
      </c>
      <c r="D1081" s="12" t="str">
        <f>IF(A1081="","",IF(variable,IF(OR(A1081=1,A1081&lt;$I$18*periods_per_year),start_rate,MIN($I$19,IF(MOD(A1081-1,$I$21)=0,MAX($I$20,D1080+$I$22),D1080))),start_rate))</f>
        <v/>
      </c>
      <c r="E1081" s="13" t="str">
        <f t="shared" si="131"/>
        <v/>
      </c>
      <c r="F1081" s="13" t="str">
        <f>IF(A1081="","",IF(A1081=nper,J1080+E1081,MIN(J1080+E1081,IF(D1081=D1080,F1080,IF($E$8="Acc Bi-Weekly",ROUND((-PMT(((1+D1081/CP)^(CP/12))-1,(nper-A1081+1)*12/26,J1080))/2,2),IF($E$8="Acc Weekly",ROUND((-PMT(((1+D1081/CP)^(CP/12))-1,(nper-A1081+1)*12/52,J1080))/4,2),ROUND(-PMT(((1+D1081/CP)^(CP/periods_per_year))-1,nper-A1081+1,J1080),2)))))))</f>
        <v/>
      </c>
      <c r="G1081" s="13" t="str">
        <f>IF(OR(A1081="",A1081&lt;$X$2),"",IF(J1080&lt;=F1081,0,IF(IF(AND(A1081&gt;=$X$2,MOD(A1081-$X$2,int)=0),$X$3,0)+F1081&gt;=J1080+E1081,J1080+E1081-F1081,IF(AND(A1081&gt;=$X$2,MOD(A1081-$X$2,int)=0),$X$3,0)+IF(IF(AND(A1081&gt;=$X$2,MOD(A1081-$X$2,int)=0),$X$3,0)+IF(MOD(A1081-$X$6,periods_per_year)=0,$X$5,0)+F1081&lt;J1080+E1081,IF(MOD(A1081-$X$6,periods_per_year)=0,$X$5,0),J1080+E1081-IF(AND(A1081&gt;=$X$2,MOD(A1081-$X$2,int)=0),$X$3,0)-F1081))))</f>
        <v/>
      </c>
      <c r="H1081" s="14"/>
      <c r="I1081" s="13" t="str">
        <f t="shared" si="132"/>
        <v/>
      </c>
      <c r="J1081" s="13" t="str">
        <f t="shared" si="133"/>
        <v/>
      </c>
      <c r="M1081" s="17" t="str">
        <f>IF(S1080="","",IF(OR(M1080&gt;=nper,ROUND(S1080,2)&lt;=0),"",M1080+1))</f>
        <v/>
      </c>
      <c r="N1081" s="18" t="str">
        <f>IF(M1081="","",IF(OR(periods_per_year=26,periods_per_year=52),IF(periods_per_year=26,IF(M1081=1,fpdate,N1080+14),IF(periods_per_year=52,IF(M1081=1,fpdate,N1080+7),"n/a")),IF(periods_per_year=24,DATE(YEAR(fpdate),MONTH(fpdate)+(M1081-1)/2+IF(AND(DAY(fpdate)&gt;=15,MOD(M1081,2)=0),1,0),IF(MOD(M1081,2)=0,IF(DAY(fpdate)&gt;=15,DAY(fpdate)-14,DAY(fpdate)+14),DAY(fpdate))),IF(DAY(DATE(YEAR(fpdate),MONTH(fpdate)+M1081-1,DAY(fpdate)))&lt;&gt;DAY(fpdate),DATE(YEAR(fpdate),MONTH(fpdate)+M1081,0),DATE(YEAR(fpdate),MONTH(fpdate)+M1081-1,DAY(fpdate))))))</f>
        <v/>
      </c>
      <c r="O1081" s="19" t="str">
        <f>IF(M1081="","",IF(variable,IF(M1081&lt;MortgageCalculator!$I$18*periods_per_year,start_rate,IF(MortgageCalculator!$I$22&gt;=0,MIN(MortgageCalculator!$I$19,start_rate+MortgageCalculator!$I$22*ROUNDUP((M1081-MortgageCalculator!$I$18*periods_per_year)/MortgageCalculator!$I$21,0)),MAX(MortgageCalculator!$I$20,start_rate+MortgageCalculator!$I$22*ROUNDUP((M1081-MortgageCalculator!$I$18*periods_per_year)/MortgageCalculator!$I$21,0)))),start_rate))</f>
        <v/>
      </c>
      <c r="P1081" s="20" t="str">
        <f>IF(M1081="","",ROUND((((1+O1081/CP)^(CP/periods_per_year))-1)*S1080,2))</f>
        <v/>
      </c>
      <c r="Q1081" s="20" t="str">
        <f>IF(M1081="","",IF(M1081=nper,S1080+P1081,MIN(S1080+P1081,IF(O1081=O1080,Q1080,ROUND(-PMT(((1+O1081/CP)^(CP/periods_per_year))-1,nper-M1081+1,S1080),2)))))</f>
        <v/>
      </c>
      <c r="R1081" s="20" t="str">
        <f t="shared" si="134"/>
        <v/>
      </c>
      <c r="S1081" s="20" t="str">
        <f t="shared" si="135"/>
        <v/>
      </c>
    </row>
    <row r="1082" spans="1:19" x14ac:dyDescent="0.2">
      <c r="A1082" s="10" t="str">
        <f t="shared" si="128"/>
        <v/>
      </c>
      <c r="B1082" s="11" t="str">
        <f t="shared" si="129"/>
        <v/>
      </c>
      <c r="C1082" s="15" t="str">
        <f t="shared" si="130"/>
        <v/>
      </c>
      <c r="D1082" s="12" t="str">
        <f>IF(A1082="","",IF(variable,IF(OR(A1082=1,A1082&lt;$I$18*periods_per_year),start_rate,MIN($I$19,IF(MOD(A1082-1,$I$21)=0,MAX($I$20,D1081+$I$22),D1081))),start_rate))</f>
        <v/>
      </c>
      <c r="E1082" s="13" t="str">
        <f t="shared" si="131"/>
        <v/>
      </c>
      <c r="F1082" s="13" t="str">
        <f>IF(A1082="","",IF(A1082=nper,J1081+E1082,MIN(J1081+E1082,IF(D1082=D1081,F1081,IF($E$8="Acc Bi-Weekly",ROUND((-PMT(((1+D1082/CP)^(CP/12))-1,(nper-A1082+1)*12/26,J1081))/2,2),IF($E$8="Acc Weekly",ROUND((-PMT(((1+D1082/CP)^(CP/12))-1,(nper-A1082+1)*12/52,J1081))/4,2),ROUND(-PMT(((1+D1082/CP)^(CP/periods_per_year))-1,nper-A1082+1,J1081),2)))))))</f>
        <v/>
      </c>
      <c r="G1082" s="13" t="str">
        <f>IF(OR(A1082="",A1082&lt;$X$2),"",IF(J1081&lt;=F1082,0,IF(IF(AND(A1082&gt;=$X$2,MOD(A1082-$X$2,int)=0),$X$3,0)+F1082&gt;=J1081+E1082,J1081+E1082-F1082,IF(AND(A1082&gt;=$X$2,MOD(A1082-$X$2,int)=0),$X$3,0)+IF(IF(AND(A1082&gt;=$X$2,MOD(A1082-$X$2,int)=0),$X$3,0)+IF(MOD(A1082-$X$6,periods_per_year)=0,$X$5,0)+F1082&lt;J1081+E1082,IF(MOD(A1082-$X$6,periods_per_year)=0,$X$5,0),J1081+E1082-IF(AND(A1082&gt;=$X$2,MOD(A1082-$X$2,int)=0),$X$3,0)-F1082))))</f>
        <v/>
      </c>
      <c r="H1082" s="14"/>
      <c r="I1082" s="13" t="str">
        <f t="shared" si="132"/>
        <v/>
      </c>
      <c r="J1082" s="13" t="str">
        <f t="shared" si="133"/>
        <v/>
      </c>
      <c r="M1082" s="17" t="str">
        <f>IF(S1081="","",IF(OR(M1081&gt;=nper,ROUND(S1081,2)&lt;=0),"",M1081+1))</f>
        <v/>
      </c>
      <c r="N1082" s="18" t="str">
        <f>IF(M1082="","",IF(OR(periods_per_year=26,periods_per_year=52),IF(periods_per_year=26,IF(M1082=1,fpdate,N1081+14),IF(periods_per_year=52,IF(M1082=1,fpdate,N1081+7),"n/a")),IF(periods_per_year=24,DATE(YEAR(fpdate),MONTH(fpdate)+(M1082-1)/2+IF(AND(DAY(fpdate)&gt;=15,MOD(M1082,2)=0),1,0),IF(MOD(M1082,2)=0,IF(DAY(fpdate)&gt;=15,DAY(fpdate)-14,DAY(fpdate)+14),DAY(fpdate))),IF(DAY(DATE(YEAR(fpdate),MONTH(fpdate)+M1082-1,DAY(fpdate)))&lt;&gt;DAY(fpdate),DATE(YEAR(fpdate),MONTH(fpdate)+M1082,0),DATE(YEAR(fpdate),MONTH(fpdate)+M1082-1,DAY(fpdate))))))</f>
        <v/>
      </c>
      <c r="O1082" s="19" t="str">
        <f>IF(M1082="","",IF(variable,IF(M1082&lt;MortgageCalculator!$I$18*periods_per_year,start_rate,IF(MortgageCalculator!$I$22&gt;=0,MIN(MortgageCalculator!$I$19,start_rate+MortgageCalculator!$I$22*ROUNDUP((M1082-MortgageCalculator!$I$18*periods_per_year)/MortgageCalculator!$I$21,0)),MAX(MortgageCalculator!$I$20,start_rate+MortgageCalculator!$I$22*ROUNDUP((M1082-MortgageCalculator!$I$18*periods_per_year)/MortgageCalculator!$I$21,0)))),start_rate))</f>
        <v/>
      </c>
      <c r="P1082" s="20" t="str">
        <f>IF(M1082="","",ROUND((((1+O1082/CP)^(CP/periods_per_year))-1)*S1081,2))</f>
        <v/>
      </c>
      <c r="Q1082" s="20" t="str">
        <f>IF(M1082="","",IF(M1082=nper,S1081+P1082,MIN(S1081+P1082,IF(O1082=O1081,Q1081,ROUND(-PMT(((1+O1082/CP)^(CP/periods_per_year))-1,nper-M1082+1,S1081),2)))))</f>
        <v/>
      </c>
      <c r="R1082" s="20" t="str">
        <f t="shared" si="134"/>
        <v/>
      </c>
      <c r="S1082" s="20" t="str">
        <f t="shared" si="135"/>
        <v/>
      </c>
    </row>
    <row r="1083" spans="1:19" x14ac:dyDescent="0.2">
      <c r="A1083" s="10" t="str">
        <f t="shared" si="128"/>
        <v/>
      </c>
      <c r="B1083" s="11" t="str">
        <f t="shared" si="129"/>
        <v/>
      </c>
      <c r="C1083" s="15" t="str">
        <f t="shared" si="130"/>
        <v/>
      </c>
      <c r="D1083" s="12" t="str">
        <f>IF(A1083="","",IF(variable,IF(OR(A1083=1,A1083&lt;$I$18*periods_per_year),start_rate,MIN($I$19,IF(MOD(A1083-1,$I$21)=0,MAX($I$20,D1082+$I$22),D1082))),start_rate))</f>
        <v/>
      </c>
      <c r="E1083" s="13" t="str">
        <f t="shared" si="131"/>
        <v/>
      </c>
      <c r="F1083" s="13" t="str">
        <f>IF(A1083="","",IF(A1083=nper,J1082+E1083,MIN(J1082+E1083,IF(D1083=D1082,F1082,IF($E$8="Acc Bi-Weekly",ROUND((-PMT(((1+D1083/CP)^(CP/12))-1,(nper-A1083+1)*12/26,J1082))/2,2),IF($E$8="Acc Weekly",ROUND((-PMT(((1+D1083/CP)^(CP/12))-1,(nper-A1083+1)*12/52,J1082))/4,2),ROUND(-PMT(((1+D1083/CP)^(CP/periods_per_year))-1,nper-A1083+1,J1082),2)))))))</f>
        <v/>
      </c>
      <c r="G1083" s="13" t="str">
        <f>IF(OR(A1083="",A1083&lt;$X$2),"",IF(J1082&lt;=F1083,0,IF(IF(AND(A1083&gt;=$X$2,MOD(A1083-$X$2,int)=0),$X$3,0)+F1083&gt;=J1082+E1083,J1082+E1083-F1083,IF(AND(A1083&gt;=$X$2,MOD(A1083-$X$2,int)=0),$X$3,0)+IF(IF(AND(A1083&gt;=$X$2,MOD(A1083-$X$2,int)=0),$X$3,0)+IF(MOD(A1083-$X$6,periods_per_year)=0,$X$5,0)+F1083&lt;J1082+E1083,IF(MOD(A1083-$X$6,periods_per_year)=0,$X$5,0),J1082+E1083-IF(AND(A1083&gt;=$X$2,MOD(A1083-$X$2,int)=0),$X$3,0)-F1083))))</f>
        <v/>
      </c>
      <c r="H1083" s="14"/>
      <c r="I1083" s="13" t="str">
        <f t="shared" si="132"/>
        <v/>
      </c>
      <c r="J1083" s="13" t="str">
        <f t="shared" si="133"/>
        <v/>
      </c>
      <c r="M1083" s="17" t="str">
        <f>IF(S1082="","",IF(OR(M1082&gt;=nper,ROUND(S1082,2)&lt;=0),"",M1082+1))</f>
        <v/>
      </c>
      <c r="N1083" s="18" t="str">
        <f>IF(M1083="","",IF(OR(periods_per_year=26,periods_per_year=52),IF(periods_per_year=26,IF(M1083=1,fpdate,N1082+14),IF(periods_per_year=52,IF(M1083=1,fpdate,N1082+7),"n/a")),IF(periods_per_year=24,DATE(YEAR(fpdate),MONTH(fpdate)+(M1083-1)/2+IF(AND(DAY(fpdate)&gt;=15,MOD(M1083,2)=0),1,0),IF(MOD(M1083,2)=0,IF(DAY(fpdate)&gt;=15,DAY(fpdate)-14,DAY(fpdate)+14),DAY(fpdate))),IF(DAY(DATE(YEAR(fpdate),MONTH(fpdate)+M1083-1,DAY(fpdate)))&lt;&gt;DAY(fpdate),DATE(YEAR(fpdate),MONTH(fpdate)+M1083,0),DATE(YEAR(fpdate),MONTH(fpdate)+M1083-1,DAY(fpdate))))))</f>
        <v/>
      </c>
      <c r="O1083" s="19" t="str">
        <f>IF(M1083="","",IF(variable,IF(M1083&lt;MortgageCalculator!$I$18*periods_per_year,start_rate,IF(MortgageCalculator!$I$22&gt;=0,MIN(MortgageCalculator!$I$19,start_rate+MortgageCalculator!$I$22*ROUNDUP((M1083-MortgageCalculator!$I$18*periods_per_year)/MortgageCalculator!$I$21,0)),MAX(MortgageCalculator!$I$20,start_rate+MortgageCalculator!$I$22*ROUNDUP((M1083-MortgageCalculator!$I$18*periods_per_year)/MortgageCalculator!$I$21,0)))),start_rate))</f>
        <v/>
      </c>
      <c r="P1083" s="20" t="str">
        <f>IF(M1083="","",ROUND((((1+O1083/CP)^(CP/periods_per_year))-1)*S1082,2))</f>
        <v/>
      </c>
      <c r="Q1083" s="20" t="str">
        <f>IF(M1083="","",IF(M1083=nper,S1082+P1083,MIN(S1082+P1083,IF(O1083=O1082,Q1082,ROUND(-PMT(((1+O1083/CP)^(CP/periods_per_year))-1,nper-M1083+1,S1082),2)))))</f>
        <v/>
      </c>
      <c r="R1083" s="20" t="str">
        <f t="shared" si="134"/>
        <v/>
      </c>
      <c r="S1083" s="20" t="str">
        <f t="shared" si="135"/>
        <v/>
      </c>
    </row>
    <row r="1084" spans="1:19" x14ac:dyDescent="0.2">
      <c r="A1084" s="10" t="str">
        <f t="shared" si="128"/>
        <v/>
      </c>
      <c r="B1084" s="11" t="str">
        <f t="shared" si="129"/>
        <v/>
      </c>
      <c r="C1084" s="15" t="str">
        <f t="shared" si="130"/>
        <v/>
      </c>
      <c r="D1084" s="12" t="str">
        <f>IF(A1084="","",IF(variable,IF(OR(A1084=1,A1084&lt;$I$18*periods_per_year),start_rate,MIN($I$19,IF(MOD(A1084-1,$I$21)=0,MAX($I$20,D1083+$I$22),D1083))),start_rate))</f>
        <v/>
      </c>
      <c r="E1084" s="13" t="str">
        <f t="shared" si="131"/>
        <v/>
      </c>
      <c r="F1084" s="13" t="str">
        <f>IF(A1084="","",IF(A1084=nper,J1083+E1084,MIN(J1083+E1084,IF(D1084=D1083,F1083,IF($E$8="Acc Bi-Weekly",ROUND((-PMT(((1+D1084/CP)^(CP/12))-1,(nper-A1084+1)*12/26,J1083))/2,2),IF($E$8="Acc Weekly",ROUND((-PMT(((1+D1084/CP)^(CP/12))-1,(nper-A1084+1)*12/52,J1083))/4,2),ROUND(-PMT(((1+D1084/CP)^(CP/periods_per_year))-1,nper-A1084+1,J1083),2)))))))</f>
        <v/>
      </c>
      <c r="G1084" s="13" t="str">
        <f>IF(OR(A1084="",A1084&lt;$X$2),"",IF(J1083&lt;=F1084,0,IF(IF(AND(A1084&gt;=$X$2,MOD(A1084-$X$2,int)=0),$X$3,0)+F1084&gt;=J1083+E1084,J1083+E1084-F1084,IF(AND(A1084&gt;=$X$2,MOD(A1084-$X$2,int)=0),$X$3,0)+IF(IF(AND(A1084&gt;=$X$2,MOD(A1084-$X$2,int)=0),$X$3,0)+IF(MOD(A1084-$X$6,periods_per_year)=0,$X$5,0)+F1084&lt;J1083+E1084,IF(MOD(A1084-$X$6,periods_per_year)=0,$X$5,0),J1083+E1084-IF(AND(A1084&gt;=$X$2,MOD(A1084-$X$2,int)=0),$X$3,0)-F1084))))</f>
        <v/>
      </c>
      <c r="H1084" s="14"/>
      <c r="I1084" s="13" t="str">
        <f t="shared" si="132"/>
        <v/>
      </c>
      <c r="J1084" s="13" t="str">
        <f t="shared" si="133"/>
        <v/>
      </c>
      <c r="M1084" s="17" t="str">
        <f>IF(S1083="","",IF(OR(M1083&gt;=nper,ROUND(S1083,2)&lt;=0),"",M1083+1))</f>
        <v/>
      </c>
      <c r="N1084" s="18" t="str">
        <f>IF(M1084="","",IF(OR(periods_per_year=26,periods_per_year=52),IF(periods_per_year=26,IF(M1084=1,fpdate,N1083+14),IF(periods_per_year=52,IF(M1084=1,fpdate,N1083+7),"n/a")),IF(periods_per_year=24,DATE(YEAR(fpdate),MONTH(fpdate)+(M1084-1)/2+IF(AND(DAY(fpdate)&gt;=15,MOD(M1084,2)=0),1,0),IF(MOD(M1084,2)=0,IF(DAY(fpdate)&gt;=15,DAY(fpdate)-14,DAY(fpdate)+14),DAY(fpdate))),IF(DAY(DATE(YEAR(fpdate),MONTH(fpdate)+M1084-1,DAY(fpdate)))&lt;&gt;DAY(fpdate),DATE(YEAR(fpdate),MONTH(fpdate)+M1084,0),DATE(YEAR(fpdate),MONTH(fpdate)+M1084-1,DAY(fpdate))))))</f>
        <v/>
      </c>
      <c r="O1084" s="19" t="str">
        <f>IF(M1084="","",IF(variable,IF(M1084&lt;MortgageCalculator!$I$18*periods_per_year,start_rate,IF(MortgageCalculator!$I$22&gt;=0,MIN(MortgageCalculator!$I$19,start_rate+MortgageCalculator!$I$22*ROUNDUP((M1084-MortgageCalculator!$I$18*periods_per_year)/MortgageCalculator!$I$21,0)),MAX(MortgageCalculator!$I$20,start_rate+MortgageCalculator!$I$22*ROUNDUP((M1084-MortgageCalculator!$I$18*periods_per_year)/MortgageCalculator!$I$21,0)))),start_rate))</f>
        <v/>
      </c>
      <c r="P1084" s="20" t="str">
        <f>IF(M1084="","",ROUND((((1+O1084/CP)^(CP/periods_per_year))-1)*S1083,2))</f>
        <v/>
      </c>
      <c r="Q1084" s="20" t="str">
        <f>IF(M1084="","",IF(M1084=nper,S1083+P1084,MIN(S1083+P1084,IF(O1084=O1083,Q1083,ROUND(-PMT(((1+O1084/CP)^(CP/periods_per_year))-1,nper-M1084+1,S1083),2)))))</f>
        <v/>
      </c>
      <c r="R1084" s="20" t="str">
        <f t="shared" si="134"/>
        <v/>
      </c>
      <c r="S1084" s="20" t="str">
        <f t="shared" si="135"/>
        <v/>
      </c>
    </row>
    <row r="1085" spans="1:19" x14ac:dyDescent="0.2">
      <c r="A1085" s="10" t="str">
        <f t="shared" si="128"/>
        <v/>
      </c>
      <c r="B1085" s="11" t="str">
        <f t="shared" si="129"/>
        <v/>
      </c>
      <c r="C1085" s="15" t="str">
        <f t="shared" si="130"/>
        <v/>
      </c>
      <c r="D1085" s="12" t="str">
        <f>IF(A1085="","",IF(variable,IF(OR(A1085=1,A1085&lt;$I$18*periods_per_year),start_rate,MIN($I$19,IF(MOD(A1085-1,$I$21)=0,MAX($I$20,D1084+$I$22),D1084))),start_rate))</f>
        <v/>
      </c>
      <c r="E1085" s="13" t="str">
        <f t="shared" si="131"/>
        <v/>
      </c>
      <c r="F1085" s="13" t="str">
        <f>IF(A1085="","",IF(A1085=nper,J1084+E1085,MIN(J1084+E1085,IF(D1085=D1084,F1084,IF($E$8="Acc Bi-Weekly",ROUND((-PMT(((1+D1085/CP)^(CP/12))-1,(nper-A1085+1)*12/26,J1084))/2,2),IF($E$8="Acc Weekly",ROUND((-PMT(((1+D1085/CP)^(CP/12))-1,(nper-A1085+1)*12/52,J1084))/4,2),ROUND(-PMT(((1+D1085/CP)^(CP/periods_per_year))-1,nper-A1085+1,J1084),2)))))))</f>
        <v/>
      </c>
      <c r="G1085" s="13" t="str">
        <f>IF(OR(A1085="",A1085&lt;$X$2),"",IF(J1084&lt;=F1085,0,IF(IF(AND(A1085&gt;=$X$2,MOD(A1085-$X$2,int)=0),$X$3,0)+F1085&gt;=J1084+E1085,J1084+E1085-F1085,IF(AND(A1085&gt;=$X$2,MOD(A1085-$X$2,int)=0),$X$3,0)+IF(IF(AND(A1085&gt;=$X$2,MOD(A1085-$X$2,int)=0),$X$3,0)+IF(MOD(A1085-$X$6,periods_per_year)=0,$X$5,0)+F1085&lt;J1084+E1085,IF(MOD(A1085-$X$6,periods_per_year)=0,$X$5,0),J1084+E1085-IF(AND(A1085&gt;=$X$2,MOD(A1085-$X$2,int)=0),$X$3,0)-F1085))))</f>
        <v/>
      </c>
      <c r="H1085" s="14"/>
      <c r="I1085" s="13" t="str">
        <f t="shared" si="132"/>
        <v/>
      </c>
      <c r="J1085" s="13" t="str">
        <f t="shared" si="133"/>
        <v/>
      </c>
      <c r="M1085" s="17" t="str">
        <f>IF(S1084="","",IF(OR(M1084&gt;=nper,ROUND(S1084,2)&lt;=0),"",M1084+1))</f>
        <v/>
      </c>
      <c r="N1085" s="18" t="str">
        <f>IF(M1085="","",IF(OR(periods_per_year=26,periods_per_year=52),IF(periods_per_year=26,IF(M1085=1,fpdate,N1084+14),IF(periods_per_year=52,IF(M1085=1,fpdate,N1084+7),"n/a")),IF(periods_per_year=24,DATE(YEAR(fpdate),MONTH(fpdate)+(M1085-1)/2+IF(AND(DAY(fpdate)&gt;=15,MOD(M1085,2)=0),1,0),IF(MOD(M1085,2)=0,IF(DAY(fpdate)&gt;=15,DAY(fpdate)-14,DAY(fpdate)+14),DAY(fpdate))),IF(DAY(DATE(YEAR(fpdate),MONTH(fpdate)+M1085-1,DAY(fpdate)))&lt;&gt;DAY(fpdate),DATE(YEAR(fpdate),MONTH(fpdate)+M1085,0),DATE(YEAR(fpdate),MONTH(fpdate)+M1085-1,DAY(fpdate))))))</f>
        <v/>
      </c>
      <c r="O1085" s="19" t="str">
        <f>IF(M1085="","",IF(variable,IF(M1085&lt;MortgageCalculator!$I$18*periods_per_year,start_rate,IF(MortgageCalculator!$I$22&gt;=0,MIN(MortgageCalculator!$I$19,start_rate+MortgageCalculator!$I$22*ROUNDUP((M1085-MortgageCalculator!$I$18*periods_per_year)/MortgageCalculator!$I$21,0)),MAX(MortgageCalculator!$I$20,start_rate+MortgageCalculator!$I$22*ROUNDUP((M1085-MortgageCalculator!$I$18*periods_per_year)/MortgageCalculator!$I$21,0)))),start_rate))</f>
        <v/>
      </c>
      <c r="P1085" s="20" t="str">
        <f>IF(M1085="","",ROUND((((1+O1085/CP)^(CP/periods_per_year))-1)*S1084,2))</f>
        <v/>
      </c>
      <c r="Q1085" s="20" t="str">
        <f>IF(M1085="","",IF(M1085=nper,S1084+P1085,MIN(S1084+P1085,IF(O1085=O1084,Q1084,ROUND(-PMT(((1+O1085/CP)^(CP/periods_per_year))-1,nper-M1085+1,S1084),2)))))</f>
        <v/>
      </c>
      <c r="R1085" s="20" t="str">
        <f t="shared" si="134"/>
        <v/>
      </c>
      <c r="S1085" s="20" t="str">
        <f t="shared" si="135"/>
        <v/>
      </c>
    </row>
    <row r="1086" spans="1:19" x14ac:dyDescent="0.2">
      <c r="A1086" s="10" t="str">
        <f t="shared" si="128"/>
        <v/>
      </c>
      <c r="B1086" s="11" t="str">
        <f t="shared" si="129"/>
        <v/>
      </c>
      <c r="C1086" s="15" t="str">
        <f t="shared" si="130"/>
        <v/>
      </c>
      <c r="D1086" s="12" t="str">
        <f>IF(A1086="","",IF(variable,IF(OR(A1086=1,A1086&lt;$I$18*periods_per_year),start_rate,MIN($I$19,IF(MOD(A1086-1,$I$21)=0,MAX($I$20,D1085+$I$22),D1085))),start_rate))</f>
        <v/>
      </c>
      <c r="E1086" s="13" t="str">
        <f t="shared" si="131"/>
        <v/>
      </c>
      <c r="F1086" s="13" t="str">
        <f>IF(A1086="","",IF(A1086=nper,J1085+E1086,MIN(J1085+E1086,IF(D1086=D1085,F1085,IF($E$8="Acc Bi-Weekly",ROUND((-PMT(((1+D1086/CP)^(CP/12))-1,(nper-A1086+1)*12/26,J1085))/2,2),IF($E$8="Acc Weekly",ROUND((-PMT(((1+D1086/CP)^(CP/12))-1,(nper-A1086+1)*12/52,J1085))/4,2),ROUND(-PMT(((1+D1086/CP)^(CP/periods_per_year))-1,nper-A1086+1,J1085),2)))))))</f>
        <v/>
      </c>
      <c r="G1086" s="13" t="str">
        <f>IF(OR(A1086="",A1086&lt;$X$2),"",IF(J1085&lt;=F1086,0,IF(IF(AND(A1086&gt;=$X$2,MOD(A1086-$X$2,int)=0),$X$3,0)+F1086&gt;=J1085+E1086,J1085+E1086-F1086,IF(AND(A1086&gt;=$X$2,MOD(A1086-$X$2,int)=0),$X$3,0)+IF(IF(AND(A1086&gt;=$X$2,MOD(A1086-$X$2,int)=0),$X$3,0)+IF(MOD(A1086-$X$6,periods_per_year)=0,$X$5,0)+F1086&lt;J1085+E1086,IF(MOD(A1086-$X$6,periods_per_year)=0,$X$5,0),J1085+E1086-IF(AND(A1086&gt;=$X$2,MOD(A1086-$X$2,int)=0),$X$3,0)-F1086))))</f>
        <v/>
      </c>
      <c r="H1086" s="14"/>
      <c r="I1086" s="13" t="str">
        <f t="shared" si="132"/>
        <v/>
      </c>
      <c r="J1086" s="13" t="str">
        <f t="shared" si="133"/>
        <v/>
      </c>
      <c r="M1086" s="17" t="str">
        <f>IF(S1085="","",IF(OR(M1085&gt;=nper,ROUND(S1085,2)&lt;=0),"",M1085+1))</f>
        <v/>
      </c>
      <c r="N1086" s="18" t="str">
        <f>IF(M1086="","",IF(OR(periods_per_year=26,periods_per_year=52),IF(periods_per_year=26,IF(M1086=1,fpdate,N1085+14),IF(periods_per_year=52,IF(M1086=1,fpdate,N1085+7),"n/a")),IF(periods_per_year=24,DATE(YEAR(fpdate),MONTH(fpdate)+(M1086-1)/2+IF(AND(DAY(fpdate)&gt;=15,MOD(M1086,2)=0),1,0),IF(MOD(M1086,2)=0,IF(DAY(fpdate)&gt;=15,DAY(fpdate)-14,DAY(fpdate)+14),DAY(fpdate))),IF(DAY(DATE(YEAR(fpdate),MONTH(fpdate)+M1086-1,DAY(fpdate)))&lt;&gt;DAY(fpdate),DATE(YEAR(fpdate),MONTH(fpdate)+M1086,0),DATE(YEAR(fpdate),MONTH(fpdate)+M1086-1,DAY(fpdate))))))</f>
        <v/>
      </c>
      <c r="O1086" s="19" t="str">
        <f>IF(M1086="","",IF(variable,IF(M1086&lt;MortgageCalculator!$I$18*periods_per_year,start_rate,IF(MortgageCalculator!$I$22&gt;=0,MIN(MortgageCalculator!$I$19,start_rate+MortgageCalculator!$I$22*ROUNDUP((M1086-MortgageCalculator!$I$18*periods_per_year)/MortgageCalculator!$I$21,0)),MAX(MortgageCalculator!$I$20,start_rate+MortgageCalculator!$I$22*ROUNDUP((M1086-MortgageCalculator!$I$18*periods_per_year)/MortgageCalculator!$I$21,0)))),start_rate))</f>
        <v/>
      </c>
      <c r="P1086" s="20" t="str">
        <f>IF(M1086="","",ROUND((((1+O1086/CP)^(CP/periods_per_year))-1)*S1085,2))</f>
        <v/>
      </c>
      <c r="Q1086" s="20" t="str">
        <f>IF(M1086="","",IF(M1086=nper,S1085+P1086,MIN(S1085+P1086,IF(O1086=O1085,Q1085,ROUND(-PMT(((1+O1086/CP)^(CP/periods_per_year))-1,nper-M1086+1,S1085),2)))))</f>
        <v/>
      </c>
      <c r="R1086" s="20" t="str">
        <f t="shared" si="134"/>
        <v/>
      </c>
      <c r="S1086" s="20" t="str">
        <f t="shared" si="135"/>
        <v/>
      </c>
    </row>
    <row r="1087" spans="1:19" x14ac:dyDescent="0.2">
      <c r="A1087" s="10" t="str">
        <f t="shared" si="128"/>
        <v/>
      </c>
      <c r="B1087" s="11" t="str">
        <f t="shared" si="129"/>
        <v/>
      </c>
      <c r="C1087" s="15" t="str">
        <f t="shared" si="130"/>
        <v/>
      </c>
      <c r="D1087" s="12" t="str">
        <f>IF(A1087="","",IF(variable,IF(OR(A1087=1,A1087&lt;$I$18*periods_per_year),start_rate,MIN($I$19,IF(MOD(A1087-1,$I$21)=0,MAX($I$20,D1086+$I$22),D1086))),start_rate))</f>
        <v/>
      </c>
      <c r="E1087" s="13" t="str">
        <f t="shared" si="131"/>
        <v/>
      </c>
      <c r="F1087" s="13" t="str">
        <f>IF(A1087="","",IF(A1087=nper,J1086+E1087,MIN(J1086+E1087,IF(D1087=D1086,F1086,IF($E$8="Acc Bi-Weekly",ROUND((-PMT(((1+D1087/CP)^(CP/12))-1,(nper-A1087+1)*12/26,J1086))/2,2),IF($E$8="Acc Weekly",ROUND((-PMT(((1+D1087/CP)^(CP/12))-1,(nper-A1087+1)*12/52,J1086))/4,2),ROUND(-PMT(((1+D1087/CP)^(CP/periods_per_year))-1,nper-A1087+1,J1086),2)))))))</f>
        <v/>
      </c>
      <c r="G1087" s="13" t="str">
        <f>IF(OR(A1087="",A1087&lt;$X$2),"",IF(J1086&lt;=F1087,0,IF(IF(AND(A1087&gt;=$X$2,MOD(A1087-$X$2,int)=0),$X$3,0)+F1087&gt;=J1086+E1087,J1086+E1087-F1087,IF(AND(A1087&gt;=$X$2,MOD(A1087-$X$2,int)=0),$X$3,0)+IF(IF(AND(A1087&gt;=$X$2,MOD(A1087-$X$2,int)=0),$X$3,0)+IF(MOD(A1087-$X$6,periods_per_year)=0,$X$5,0)+F1087&lt;J1086+E1087,IF(MOD(A1087-$X$6,periods_per_year)=0,$X$5,0),J1086+E1087-IF(AND(A1087&gt;=$X$2,MOD(A1087-$X$2,int)=0),$X$3,0)-F1087))))</f>
        <v/>
      </c>
      <c r="H1087" s="14"/>
      <c r="I1087" s="13" t="str">
        <f t="shared" si="132"/>
        <v/>
      </c>
      <c r="J1087" s="13" t="str">
        <f t="shared" si="133"/>
        <v/>
      </c>
      <c r="M1087" s="17" t="str">
        <f>IF(S1086="","",IF(OR(M1086&gt;=nper,ROUND(S1086,2)&lt;=0),"",M1086+1))</f>
        <v/>
      </c>
      <c r="N1087" s="18" t="str">
        <f>IF(M1087="","",IF(OR(periods_per_year=26,periods_per_year=52),IF(periods_per_year=26,IF(M1087=1,fpdate,N1086+14),IF(periods_per_year=52,IF(M1087=1,fpdate,N1086+7),"n/a")),IF(periods_per_year=24,DATE(YEAR(fpdate),MONTH(fpdate)+(M1087-1)/2+IF(AND(DAY(fpdate)&gt;=15,MOD(M1087,2)=0),1,0),IF(MOD(M1087,2)=0,IF(DAY(fpdate)&gt;=15,DAY(fpdate)-14,DAY(fpdate)+14),DAY(fpdate))),IF(DAY(DATE(YEAR(fpdate),MONTH(fpdate)+M1087-1,DAY(fpdate)))&lt;&gt;DAY(fpdate),DATE(YEAR(fpdate),MONTH(fpdate)+M1087,0),DATE(YEAR(fpdate),MONTH(fpdate)+M1087-1,DAY(fpdate))))))</f>
        <v/>
      </c>
      <c r="O1087" s="19" t="str">
        <f>IF(M1087="","",IF(variable,IF(M1087&lt;MortgageCalculator!$I$18*periods_per_year,start_rate,IF(MortgageCalculator!$I$22&gt;=0,MIN(MortgageCalculator!$I$19,start_rate+MortgageCalculator!$I$22*ROUNDUP((M1087-MortgageCalculator!$I$18*periods_per_year)/MortgageCalculator!$I$21,0)),MAX(MortgageCalculator!$I$20,start_rate+MortgageCalculator!$I$22*ROUNDUP((M1087-MortgageCalculator!$I$18*periods_per_year)/MortgageCalculator!$I$21,0)))),start_rate))</f>
        <v/>
      </c>
      <c r="P1087" s="20" t="str">
        <f>IF(M1087="","",ROUND((((1+O1087/CP)^(CP/periods_per_year))-1)*S1086,2))</f>
        <v/>
      </c>
      <c r="Q1087" s="20" t="str">
        <f>IF(M1087="","",IF(M1087=nper,S1086+P1087,MIN(S1086+P1087,IF(O1087=O1086,Q1086,ROUND(-PMT(((1+O1087/CP)^(CP/periods_per_year))-1,nper-M1087+1,S1086),2)))))</f>
        <v/>
      </c>
      <c r="R1087" s="20" t="str">
        <f t="shared" si="134"/>
        <v/>
      </c>
      <c r="S1087" s="20" t="str">
        <f t="shared" si="135"/>
        <v/>
      </c>
    </row>
    <row r="1088" spans="1:19" x14ac:dyDescent="0.2">
      <c r="A1088" s="10" t="str">
        <f t="shared" si="128"/>
        <v/>
      </c>
      <c r="B1088" s="11" t="str">
        <f t="shared" si="129"/>
        <v/>
      </c>
      <c r="C1088" s="15" t="str">
        <f t="shared" si="130"/>
        <v/>
      </c>
      <c r="D1088" s="12" t="str">
        <f>IF(A1088="","",IF(variable,IF(OR(A1088=1,A1088&lt;$I$18*periods_per_year),start_rate,MIN($I$19,IF(MOD(A1088-1,$I$21)=0,MAX($I$20,D1087+$I$22),D1087))),start_rate))</f>
        <v/>
      </c>
      <c r="E1088" s="13" t="str">
        <f t="shared" si="131"/>
        <v/>
      </c>
      <c r="F1088" s="13" t="str">
        <f>IF(A1088="","",IF(A1088=nper,J1087+E1088,MIN(J1087+E1088,IF(D1088=D1087,F1087,IF($E$8="Acc Bi-Weekly",ROUND((-PMT(((1+D1088/CP)^(CP/12))-1,(nper-A1088+1)*12/26,J1087))/2,2),IF($E$8="Acc Weekly",ROUND((-PMT(((1+D1088/CP)^(CP/12))-1,(nper-A1088+1)*12/52,J1087))/4,2),ROUND(-PMT(((1+D1088/CP)^(CP/periods_per_year))-1,nper-A1088+1,J1087),2)))))))</f>
        <v/>
      </c>
      <c r="G1088" s="13" t="str">
        <f>IF(OR(A1088="",A1088&lt;$X$2),"",IF(J1087&lt;=F1088,0,IF(IF(AND(A1088&gt;=$X$2,MOD(A1088-$X$2,int)=0),$X$3,0)+F1088&gt;=J1087+E1088,J1087+E1088-F1088,IF(AND(A1088&gt;=$X$2,MOD(A1088-$X$2,int)=0),$X$3,0)+IF(IF(AND(A1088&gt;=$X$2,MOD(A1088-$X$2,int)=0),$X$3,0)+IF(MOD(A1088-$X$6,periods_per_year)=0,$X$5,0)+F1088&lt;J1087+E1088,IF(MOD(A1088-$X$6,periods_per_year)=0,$X$5,0),J1087+E1088-IF(AND(A1088&gt;=$X$2,MOD(A1088-$X$2,int)=0),$X$3,0)-F1088))))</f>
        <v/>
      </c>
      <c r="H1088" s="14"/>
      <c r="I1088" s="13" t="str">
        <f t="shared" si="132"/>
        <v/>
      </c>
      <c r="J1088" s="13" t="str">
        <f t="shared" si="133"/>
        <v/>
      </c>
      <c r="M1088" s="17" t="str">
        <f>IF(S1087="","",IF(OR(M1087&gt;=nper,ROUND(S1087,2)&lt;=0),"",M1087+1))</f>
        <v/>
      </c>
      <c r="N1088" s="18" t="str">
        <f>IF(M1088="","",IF(OR(periods_per_year=26,periods_per_year=52),IF(periods_per_year=26,IF(M1088=1,fpdate,N1087+14),IF(periods_per_year=52,IF(M1088=1,fpdate,N1087+7),"n/a")),IF(periods_per_year=24,DATE(YEAR(fpdate),MONTH(fpdate)+(M1088-1)/2+IF(AND(DAY(fpdate)&gt;=15,MOD(M1088,2)=0),1,0),IF(MOD(M1088,2)=0,IF(DAY(fpdate)&gt;=15,DAY(fpdate)-14,DAY(fpdate)+14),DAY(fpdate))),IF(DAY(DATE(YEAR(fpdate),MONTH(fpdate)+M1088-1,DAY(fpdate)))&lt;&gt;DAY(fpdate),DATE(YEAR(fpdate),MONTH(fpdate)+M1088,0),DATE(YEAR(fpdate),MONTH(fpdate)+M1088-1,DAY(fpdate))))))</f>
        <v/>
      </c>
      <c r="O1088" s="19" t="str">
        <f>IF(M1088="","",IF(variable,IF(M1088&lt;MortgageCalculator!$I$18*periods_per_year,start_rate,IF(MortgageCalculator!$I$22&gt;=0,MIN(MortgageCalculator!$I$19,start_rate+MortgageCalculator!$I$22*ROUNDUP((M1088-MortgageCalculator!$I$18*periods_per_year)/MortgageCalculator!$I$21,0)),MAX(MortgageCalculator!$I$20,start_rate+MortgageCalculator!$I$22*ROUNDUP((M1088-MortgageCalculator!$I$18*periods_per_year)/MortgageCalculator!$I$21,0)))),start_rate))</f>
        <v/>
      </c>
      <c r="P1088" s="20" t="str">
        <f>IF(M1088="","",ROUND((((1+O1088/CP)^(CP/periods_per_year))-1)*S1087,2))</f>
        <v/>
      </c>
      <c r="Q1088" s="20" t="str">
        <f>IF(M1088="","",IF(M1088=nper,S1087+P1088,MIN(S1087+P1088,IF(O1088=O1087,Q1087,ROUND(-PMT(((1+O1088/CP)^(CP/periods_per_year))-1,nper-M1088+1,S1087),2)))))</f>
        <v/>
      </c>
      <c r="R1088" s="20" t="str">
        <f t="shared" si="134"/>
        <v/>
      </c>
      <c r="S1088" s="20" t="str">
        <f t="shared" si="135"/>
        <v/>
      </c>
    </row>
    <row r="1089" spans="1:19" x14ac:dyDescent="0.2">
      <c r="A1089" s="10" t="str">
        <f t="shared" si="128"/>
        <v/>
      </c>
      <c r="B1089" s="11" t="str">
        <f t="shared" si="129"/>
        <v/>
      </c>
      <c r="C1089" s="15" t="str">
        <f t="shared" si="130"/>
        <v/>
      </c>
      <c r="D1089" s="12" t="str">
        <f>IF(A1089="","",IF(variable,IF(OR(A1089=1,A1089&lt;$I$18*periods_per_year),start_rate,MIN($I$19,IF(MOD(A1089-1,$I$21)=0,MAX($I$20,D1088+$I$22),D1088))),start_rate))</f>
        <v/>
      </c>
      <c r="E1089" s="13" t="str">
        <f t="shared" si="131"/>
        <v/>
      </c>
      <c r="F1089" s="13" t="str">
        <f>IF(A1089="","",IF(A1089=nper,J1088+E1089,MIN(J1088+E1089,IF(D1089=D1088,F1088,IF($E$8="Acc Bi-Weekly",ROUND((-PMT(((1+D1089/CP)^(CP/12))-1,(nper-A1089+1)*12/26,J1088))/2,2),IF($E$8="Acc Weekly",ROUND((-PMT(((1+D1089/CP)^(CP/12))-1,(nper-A1089+1)*12/52,J1088))/4,2),ROUND(-PMT(((1+D1089/CP)^(CP/periods_per_year))-1,nper-A1089+1,J1088),2)))))))</f>
        <v/>
      </c>
      <c r="G1089" s="13" t="str">
        <f>IF(OR(A1089="",A1089&lt;$X$2),"",IF(J1088&lt;=F1089,0,IF(IF(AND(A1089&gt;=$X$2,MOD(A1089-$X$2,int)=0),$X$3,0)+F1089&gt;=J1088+E1089,J1088+E1089-F1089,IF(AND(A1089&gt;=$X$2,MOD(A1089-$X$2,int)=0),$X$3,0)+IF(IF(AND(A1089&gt;=$X$2,MOD(A1089-$X$2,int)=0),$X$3,0)+IF(MOD(A1089-$X$6,periods_per_year)=0,$X$5,0)+F1089&lt;J1088+E1089,IF(MOD(A1089-$X$6,periods_per_year)=0,$X$5,0),J1088+E1089-IF(AND(A1089&gt;=$X$2,MOD(A1089-$X$2,int)=0),$X$3,0)-F1089))))</f>
        <v/>
      </c>
      <c r="H1089" s="14"/>
      <c r="I1089" s="13" t="str">
        <f t="shared" si="132"/>
        <v/>
      </c>
      <c r="J1089" s="13" t="str">
        <f t="shared" si="133"/>
        <v/>
      </c>
      <c r="M1089" s="17" t="str">
        <f>IF(S1088="","",IF(OR(M1088&gt;=nper,ROUND(S1088,2)&lt;=0),"",M1088+1))</f>
        <v/>
      </c>
      <c r="N1089" s="18" t="str">
        <f>IF(M1089="","",IF(OR(periods_per_year=26,periods_per_year=52),IF(periods_per_year=26,IF(M1089=1,fpdate,N1088+14),IF(periods_per_year=52,IF(M1089=1,fpdate,N1088+7),"n/a")),IF(periods_per_year=24,DATE(YEAR(fpdate),MONTH(fpdate)+(M1089-1)/2+IF(AND(DAY(fpdate)&gt;=15,MOD(M1089,2)=0),1,0),IF(MOD(M1089,2)=0,IF(DAY(fpdate)&gt;=15,DAY(fpdate)-14,DAY(fpdate)+14),DAY(fpdate))),IF(DAY(DATE(YEAR(fpdate),MONTH(fpdate)+M1089-1,DAY(fpdate)))&lt;&gt;DAY(fpdate),DATE(YEAR(fpdate),MONTH(fpdate)+M1089,0),DATE(YEAR(fpdate),MONTH(fpdate)+M1089-1,DAY(fpdate))))))</f>
        <v/>
      </c>
      <c r="O1089" s="19" t="str">
        <f>IF(M1089="","",IF(variable,IF(M1089&lt;MortgageCalculator!$I$18*periods_per_year,start_rate,IF(MortgageCalculator!$I$22&gt;=0,MIN(MortgageCalculator!$I$19,start_rate+MortgageCalculator!$I$22*ROUNDUP((M1089-MortgageCalculator!$I$18*periods_per_year)/MortgageCalculator!$I$21,0)),MAX(MortgageCalculator!$I$20,start_rate+MortgageCalculator!$I$22*ROUNDUP((M1089-MortgageCalculator!$I$18*periods_per_year)/MortgageCalculator!$I$21,0)))),start_rate))</f>
        <v/>
      </c>
      <c r="P1089" s="20" t="str">
        <f>IF(M1089="","",ROUND((((1+O1089/CP)^(CP/periods_per_year))-1)*S1088,2))</f>
        <v/>
      </c>
      <c r="Q1089" s="20" t="str">
        <f>IF(M1089="","",IF(M1089=nper,S1088+P1089,MIN(S1088+P1089,IF(O1089=O1088,Q1088,ROUND(-PMT(((1+O1089/CP)^(CP/periods_per_year))-1,nper-M1089+1,S1088),2)))))</f>
        <v/>
      </c>
      <c r="R1089" s="20" t="str">
        <f t="shared" si="134"/>
        <v/>
      </c>
      <c r="S1089" s="20" t="str">
        <f t="shared" si="135"/>
        <v/>
      </c>
    </row>
    <row r="1090" spans="1:19" x14ac:dyDescent="0.2">
      <c r="A1090" s="10" t="str">
        <f t="shared" si="128"/>
        <v/>
      </c>
      <c r="B1090" s="11" t="str">
        <f t="shared" si="129"/>
        <v/>
      </c>
      <c r="C1090" s="15" t="str">
        <f t="shared" si="130"/>
        <v/>
      </c>
      <c r="D1090" s="12" t="str">
        <f>IF(A1090="","",IF(variable,IF(OR(A1090=1,A1090&lt;$I$18*periods_per_year),start_rate,MIN($I$19,IF(MOD(A1090-1,$I$21)=0,MAX($I$20,D1089+$I$22),D1089))),start_rate))</f>
        <v/>
      </c>
      <c r="E1090" s="13" t="str">
        <f t="shared" si="131"/>
        <v/>
      </c>
      <c r="F1090" s="13" t="str">
        <f>IF(A1090="","",IF(A1090=nper,J1089+E1090,MIN(J1089+E1090,IF(D1090=D1089,F1089,IF($E$8="Acc Bi-Weekly",ROUND((-PMT(((1+D1090/CP)^(CP/12))-1,(nper-A1090+1)*12/26,J1089))/2,2),IF($E$8="Acc Weekly",ROUND((-PMT(((1+D1090/CP)^(CP/12))-1,(nper-A1090+1)*12/52,J1089))/4,2),ROUND(-PMT(((1+D1090/CP)^(CP/periods_per_year))-1,nper-A1090+1,J1089),2)))))))</f>
        <v/>
      </c>
      <c r="G1090" s="13" t="str">
        <f>IF(OR(A1090="",A1090&lt;$X$2),"",IF(J1089&lt;=F1090,0,IF(IF(AND(A1090&gt;=$X$2,MOD(A1090-$X$2,int)=0),$X$3,0)+F1090&gt;=J1089+E1090,J1089+E1090-F1090,IF(AND(A1090&gt;=$X$2,MOD(A1090-$X$2,int)=0),$X$3,0)+IF(IF(AND(A1090&gt;=$X$2,MOD(A1090-$X$2,int)=0),$X$3,0)+IF(MOD(A1090-$X$6,periods_per_year)=0,$X$5,0)+F1090&lt;J1089+E1090,IF(MOD(A1090-$X$6,periods_per_year)=0,$X$5,0),J1089+E1090-IF(AND(A1090&gt;=$X$2,MOD(A1090-$X$2,int)=0),$X$3,0)-F1090))))</f>
        <v/>
      </c>
      <c r="H1090" s="14"/>
      <c r="I1090" s="13" t="str">
        <f t="shared" si="132"/>
        <v/>
      </c>
      <c r="J1090" s="13" t="str">
        <f t="shared" si="133"/>
        <v/>
      </c>
      <c r="M1090" s="17" t="str">
        <f>IF(S1089="","",IF(OR(M1089&gt;=nper,ROUND(S1089,2)&lt;=0),"",M1089+1))</f>
        <v/>
      </c>
      <c r="N1090" s="18" t="str">
        <f>IF(M1090="","",IF(OR(periods_per_year=26,periods_per_year=52),IF(periods_per_year=26,IF(M1090=1,fpdate,N1089+14),IF(periods_per_year=52,IF(M1090=1,fpdate,N1089+7),"n/a")),IF(periods_per_year=24,DATE(YEAR(fpdate),MONTH(fpdate)+(M1090-1)/2+IF(AND(DAY(fpdate)&gt;=15,MOD(M1090,2)=0),1,0),IF(MOD(M1090,2)=0,IF(DAY(fpdate)&gt;=15,DAY(fpdate)-14,DAY(fpdate)+14),DAY(fpdate))),IF(DAY(DATE(YEAR(fpdate),MONTH(fpdate)+M1090-1,DAY(fpdate)))&lt;&gt;DAY(fpdate),DATE(YEAR(fpdate),MONTH(fpdate)+M1090,0),DATE(YEAR(fpdate),MONTH(fpdate)+M1090-1,DAY(fpdate))))))</f>
        <v/>
      </c>
      <c r="O1090" s="19" t="str">
        <f>IF(M1090="","",IF(variable,IF(M1090&lt;MortgageCalculator!$I$18*periods_per_year,start_rate,IF(MortgageCalculator!$I$22&gt;=0,MIN(MortgageCalculator!$I$19,start_rate+MortgageCalculator!$I$22*ROUNDUP((M1090-MortgageCalculator!$I$18*periods_per_year)/MortgageCalculator!$I$21,0)),MAX(MortgageCalculator!$I$20,start_rate+MortgageCalculator!$I$22*ROUNDUP((M1090-MortgageCalculator!$I$18*periods_per_year)/MortgageCalculator!$I$21,0)))),start_rate))</f>
        <v/>
      </c>
      <c r="P1090" s="20" t="str">
        <f>IF(M1090="","",ROUND((((1+O1090/CP)^(CP/periods_per_year))-1)*S1089,2))</f>
        <v/>
      </c>
      <c r="Q1090" s="20" t="str">
        <f>IF(M1090="","",IF(M1090=nper,S1089+P1090,MIN(S1089+P1090,IF(O1090=O1089,Q1089,ROUND(-PMT(((1+O1090/CP)^(CP/periods_per_year))-1,nper-M1090+1,S1089),2)))))</f>
        <v/>
      </c>
      <c r="R1090" s="20" t="str">
        <f t="shared" si="134"/>
        <v/>
      </c>
      <c r="S1090" s="20" t="str">
        <f t="shared" si="135"/>
        <v/>
      </c>
    </row>
    <row r="1091" spans="1:19" x14ac:dyDescent="0.2">
      <c r="A1091" s="10" t="str">
        <f t="shared" si="128"/>
        <v/>
      </c>
      <c r="B1091" s="11" t="str">
        <f t="shared" si="129"/>
        <v/>
      </c>
      <c r="C1091" s="15" t="str">
        <f t="shared" si="130"/>
        <v/>
      </c>
      <c r="D1091" s="12" t="str">
        <f>IF(A1091="","",IF(variable,IF(OR(A1091=1,A1091&lt;$I$18*periods_per_year),start_rate,MIN($I$19,IF(MOD(A1091-1,$I$21)=0,MAX($I$20,D1090+$I$22),D1090))),start_rate))</f>
        <v/>
      </c>
      <c r="E1091" s="13" t="str">
        <f t="shared" si="131"/>
        <v/>
      </c>
      <c r="F1091" s="13" t="str">
        <f>IF(A1091="","",IF(A1091=nper,J1090+E1091,MIN(J1090+E1091,IF(D1091=D1090,F1090,IF($E$8="Acc Bi-Weekly",ROUND((-PMT(((1+D1091/CP)^(CP/12))-1,(nper-A1091+1)*12/26,J1090))/2,2),IF($E$8="Acc Weekly",ROUND((-PMT(((1+D1091/CP)^(CP/12))-1,(nper-A1091+1)*12/52,J1090))/4,2),ROUND(-PMT(((1+D1091/CP)^(CP/periods_per_year))-1,nper-A1091+1,J1090),2)))))))</f>
        <v/>
      </c>
      <c r="G1091" s="13" t="str">
        <f>IF(OR(A1091="",A1091&lt;$X$2),"",IF(J1090&lt;=F1091,0,IF(IF(AND(A1091&gt;=$X$2,MOD(A1091-$X$2,int)=0),$X$3,0)+F1091&gt;=J1090+E1091,J1090+E1091-F1091,IF(AND(A1091&gt;=$X$2,MOD(A1091-$X$2,int)=0),$X$3,0)+IF(IF(AND(A1091&gt;=$X$2,MOD(A1091-$X$2,int)=0),$X$3,0)+IF(MOD(A1091-$X$6,periods_per_year)=0,$X$5,0)+F1091&lt;J1090+E1091,IF(MOD(A1091-$X$6,periods_per_year)=0,$X$5,0),J1090+E1091-IF(AND(A1091&gt;=$X$2,MOD(A1091-$X$2,int)=0),$X$3,0)-F1091))))</f>
        <v/>
      </c>
      <c r="H1091" s="14"/>
      <c r="I1091" s="13" t="str">
        <f t="shared" si="132"/>
        <v/>
      </c>
      <c r="J1091" s="13" t="str">
        <f t="shared" si="133"/>
        <v/>
      </c>
      <c r="M1091" s="17" t="str">
        <f>IF(S1090="","",IF(OR(M1090&gt;=nper,ROUND(S1090,2)&lt;=0),"",M1090+1))</f>
        <v/>
      </c>
      <c r="N1091" s="18" t="str">
        <f>IF(M1091="","",IF(OR(periods_per_year=26,periods_per_year=52),IF(periods_per_year=26,IF(M1091=1,fpdate,N1090+14),IF(periods_per_year=52,IF(M1091=1,fpdate,N1090+7),"n/a")),IF(periods_per_year=24,DATE(YEAR(fpdate),MONTH(fpdate)+(M1091-1)/2+IF(AND(DAY(fpdate)&gt;=15,MOD(M1091,2)=0),1,0),IF(MOD(M1091,2)=0,IF(DAY(fpdate)&gt;=15,DAY(fpdate)-14,DAY(fpdate)+14),DAY(fpdate))),IF(DAY(DATE(YEAR(fpdate),MONTH(fpdate)+M1091-1,DAY(fpdate)))&lt;&gt;DAY(fpdate),DATE(YEAR(fpdate),MONTH(fpdate)+M1091,0),DATE(YEAR(fpdate),MONTH(fpdate)+M1091-1,DAY(fpdate))))))</f>
        <v/>
      </c>
      <c r="O1091" s="19" t="str">
        <f>IF(M1091="","",IF(variable,IF(M1091&lt;MortgageCalculator!$I$18*periods_per_year,start_rate,IF(MortgageCalculator!$I$22&gt;=0,MIN(MortgageCalculator!$I$19,start_rate+MortgageCalculator!$I$22*ROUNDUP((M1091-MortgageCalculator!$I$18*periods_per_year)/MortgageCalculator!$I$21,0)),MAX(MortgageCalculator!$I$20,start_rate+MortgageCalculator!$I$22*ROUNDUP((M1091-MortgageCalculator!$I$18*periods_per_year)/MortgageCalculator!$I$21,0)))),start_rate))</f>
        <v/>
      </c>
      <c r="P1091" s="20" t="str">
        <f>IF(M1091="","",ROUND((((1+O1091/CP)^(CP/periods_per_year))-1)*S1090,2))</f>
        <v/>
      </c>
      <c r="Q1091" s="20" t="str">
        <f>IF(M1091="","",IF(M1091=nper,S1090+P1091,MIN(S1090+P1091,IF(O1091=O1090,Q1090,ROUND(-PMT(((1+O1091/CP)^(CP/periods_per_year))-1,nper-M1091+1,S1090),2)))))</f>
        <v/>
      </c>
      <c r="R1091" s="20" t="str">
        <f t="shared" si="134"/>
        <v/>
      </c>
      <c r="S1091" s="20" t="str">
        <f t="shared" si="135"/>
        <v/>
      </c>
    </row>
    <row r="1092" spans="1:19" x14ac:dyDescent="0.2">
      <c r="A1092" s="10" t="str">
        <f t="shared" si="128"/>
        <v/>
      </c>
      <c r="B1092" s="11" t="str">
        <f t="shared" si="129"/>
        <v/>
      </c>
      <c r="C1092" s="15" t="str">
        <f t="shared" si="130"/>
        <v/>
      </c>
      <c r="D1092" s="12" t="str">
        <f>IF(A1092="","",IF(variable,IF(OR(A1092=1,A1092&lt;$I$18*periods_per_year),start_rate,MIN($I$19,IF(MOD(A1092-1,$I$21)=0,MAX($I$20,D1091+$I$22),D1091))),start_rate))</f>
        <v/>
      </c>
      <c r="E1092" s="13" t="str">
        <f t="shared" si="131"/>
        <v/>
      </c>
      <c r="F1092" s="13" t="str">
        <f>IF(A1092="","",IF(A1092=nper,J1091+E1092,MIN(J1091+E1092,IF(D1092=D1091,F1091,IF($E$8="Acc Bi-Weekly",ROUND((-PMT(((1+D1092/CP)^(CP/12))-1,(nper-A1092+1)*12/26,J1091))/2,2),IF($E$8="Acc Weekly",ROUND((-PMT(((1+D1092/CP)^(CP/12))-1,(nper-A1092+1)*12/52,J1091))/4,2),ROUND(-PMT(((1+D1092/CP)^(CP/periods_per_year))-1,nper-A1092+1,J1091),2)))))))</f>
        <v/>
      </c>
      <c r="G1092" s="13" t="str">
        <f>IF(OR(A1092="",A1092&lt;$X$2),"",IF(J1091&lt;=F1092,0,IF(IF(AND(A1092&gt;=$X$2,MOD(A1092-$X$2,int)=0),$X$3,0)+F1092&gt;=J1091+E1092,J1091+E1092-F1092,IF(AND(A1092&gt;=$X$2,MOD(A1092-$X$2,int)=0),$X$3,0)+IF(IF(AND(A1092&gt;=$X$2,MOD(A1092-$X$2,int)=0),$X$3,0)+IF(MOD(A1092-$X$6,periods_per_year)=0,$X$5,0)+F1092&lt;J1091+E1092,IF(MOD(A1092-$X$6,periods_per_year)=0,$X$5,0),J1091+E1092-IF(AND(A1092&gt;=$X$2,MOD(A1092-$X$2,int)=0),$X$3,0)-F1092))))</f>
        <v/>
      </c>
      <c r="H1092" s="14"/>
      <c r="I1092" s="13" t="str">
        <f t="shared" si="132"/>
        <v/>
      </c>
      <c r="J1092" s="13" t="str">
        <f t="shared" si="133"/>
        <v/>
      </c>
      <c r="M1092" s="17" t="str">
        <f>IF(S1091="","",IF(OR(M1091&gt;=nper,ROUND(S1091,2)&lt;=0),"",M1091+1))</f>
        <v/>
      </c>
      <c r="N1092" s="18" t="str">
        <f>IF(M1092="","",IF(OR(periods_per_year=26,periods_per_year=52),IF(periods_per_year=26,IF(M1092=1,fpdate,N1091+14),IF(periods_per_year=52,IF(M1092=1,fpdate,N1091+7),"n/a")),IF(periods_per_year=24,DATE(YEAR(fpdate),MONTH(fpdate)+(M1092-1)/2+IF(AND(DAY(fpdate)&gt;=15,MOD(M1092,2)=0),1,0),IF(MOD(M1092,2)=0,IF(DAY(fpdate)&gt;=15,DAY(fpdate)-14,DAY(fpdate)+14),DAY(fpdate))),IF(DAY(DATE(YEAR(fpdate),MONTH(fpdate)+M1092-1,DAY(fpdate)))&lt;&gt;DAY(fpdate),DATE(YEAR(fpdate),MONTH(fpdate)+M1092,0),DATE(YEAR(fpdate),MONTH(fpdate)+M1092-1,DAY(fpdate))))))</f>
        <v/>
      </c>
      <c r="O1092" s="19" t="str">
        <f>IF(M1092="","",IF(variable,IF(M1092&lt;MortgageCalculator!$I$18*periods_per_year,start_rate,IF(MortgageCalculator!$I$22&gt;=0,MIN(MortgageCalculator!$I$19,start_rate+MortgageCalculator!$I$22*ROUNDUP((M1092-MortgageCalculator!$I$18*periods_per_year)/MortgageCalculator!$I$21,0)),MAX(MortgageCalculator!$I$20,start_rate+MortgageCalculator!$I$22*ROUNDUP((M1092-MortgageCalculator!$I$18*periods_per_year)/MortgageCalculator!$I$21,0)))),start_rate))</f>
        <v/>
      </c>
      <c r="P1092" s="20" t="str">
        <f>IF(M1092="","",ROUND((((1+O1092/CP)^(CP/periods_per_year))-1)*S1091,2))</f>
        <v/>
      </c>
      <c r="Q1092" s="20" t="str">
        <f>IF(M1092="","",IF(M1092=nper,S1091+P1092,MIN(S1091+P1092,IF(O1092=O1091,Q1091,ROUND(-PMT(((1+O1092/CP)^(CP/periods_per_year))-1,nper-M1092+1,S1091),2)))))</f>
        <v/>
      </c>
      <c r="R1092" s="20" t="str">
        <f t="shared" si="134"/>
        <v/>
      </c>
      <c r="S1092" s="20" t="str">
        <f t="shared" si="135"/>
        <v/>
      </c>
    </row>
    <row r="1093" spans="1:19" x14ac:dyDescent="0.2">
      <c r="A1093" s="10" t="str">
        <f t="shared" si="128"/>
        <v/>
      </c>
      <c r="B1093" s="11" t="str">
        <f t="shared" si="129"/>
        <v/>
      </c>
      <c r="C1093" s="15" t="str">
        <f t="shared" si="130"/>
        <v/>
      </c>
      <c r="D1093" s="12" t="str">
        <f>IF(A1093="","",IF(variable,IF(OR(A1093=1,A1093&lt;$I$18*periods_per_year),start_rate,MIN($I$19,IF(MOD(A1093-1,$I$21)=0,MAX($I$20,D1092+$I$22),D1092))),start_rate))</f>
        <v/>
      </c>
      <c r="E1093" s="13" t="str">
        <f t="shared" si="131"/>
        <v/>
      </c>
      <c r="F1093" s="13" t="str">
        <f>IF(A1093="","",IF(A1093=nper,J1092+E1093,MIN(J1092+E1093,IF(D1093=D1092,F1092,IF($E$8="Acc Bi-Weekly",ROUND((-PMT(((1+D1093/CP)^(CP/12))-1,(nper-A1093+1)*12/26,J1092))/2,2),IF($E$8="Acc Weekly",ROUND((-PMT(((1+D1093/CP)^(CP/12))-1,(nper-A1093+1)*12/52,J1092))/4,2),ROUND(-PMT(((1+D1093/CP)^(CP/periods_per_year))-1,nper-A1093+1,J1092),2)))))))</f>
        <v/>
      </c>
      <c r="G1093" s="13" t="str">
        <f>IF(OR(A1093="",A1093&lt;$X$2),"",IF(J1092&lt;=F1093,0,IF(IF(AND(A1093&gt;=$X$2,MOD(A1093-$X$2,int)=0),$X$3,0)+F1093&gt;=J1092+E1093,J1092+E1093-F1093,IF(AND(A1093&gt;=$X$2,MOD(A1093-$X$2,int)=0),$X$3,0)+IF(IF(AND(A1093&gt;=$X$2,MOD(A1093-$X$2,int)=0),$X$3,0)+IF(MOD(A1093-$X$6,periods_per_year)=0,$X$5,0)+F1093&lt;J1092+E1093,IF(MOD(A1093-$X$6,periods_per_year)=0,$X$5,0),J1092+E1093-IF(AND(A1093&gt;=$X$2,MOD(A1093-$X$2,int)=0),$X$3,0)-F1093))))</f>
        <v/>
      </c>
      <c r="H1093" s="14"/>
      <c r="I1093" s="13" t="str">
        <f t="shared" si="132"/>
        <v/>
      </c>
      <c r="J1093" s="13" t="str">
        <f t="shared" si="133"/>
        <v/>
      </c>
      <c r="M1093" s="17" t="str">
        <f>IF(S1092="","",IF(OR(M1092&gt;=nper,ROUND(S1092,2)&lt;=0),"",M1092+1))</f>
        <v/>
      </c>
      <c r="N1093" s="18" t="str">
        <f>IF(M1093="","",IF(OR(periods_per_year=26,periods_per_year=52),IF(periods_per_year=26,IF(M1093=1,fpdate,N1092+14),IF(periods_per_year=52,IF(M1093=1,fpdate,N1092+7),"n/a")),IF(periods_per_year=24,DATE(YEAR(fpdate),MONTH(fpdate)+(M1093-1)/2+IF(AND(DAY(fpdate)&gt;=15,MOD(M1093,2)=0),1,0),IF(MOD(M1093,2)=0,IF(DAY(fpdate)&gt;=15,DAY(fpdate)-14,DAY(fpdate)+14),DAY(fpdate))),IF(DAY(DATE(YEAR(fpdate),MONTH(fpdate)+M1093-1,DAY(fpdate)))&lt;&gt;DAY(fpdate),DATE(YEAR(fpdate),MONTH(fpdate)+M1093,0),DATE(YEAR(fpdate),MONTH(fpdate)+M1093-1,DAY(fpdate))))))</f>
        <v/>
      </c>
      <c r="O1093" s="19" t="str">
        <f>IF(M1093="","",IF(variable,IF(M1093&lt;MortgageCalculator!$I$18*periods_per_year,start_rate,IF(MortgageCalculator!$I$22&gt;=0,MIN(MortgageCalculator!$I$19,start_rate+MortgageCalculator!$I$22*ROUNDUP((M1093-MortgageCalculator!$I$18*periods_per_year)/MortgageCalculator!$I$21,0)),MAX(MortgageCalculator!$I$20,start_rate+MortgageCalculator!$I$22*ROUNDUP((M1093-MortgageCalculator!$I$18*periods_per_year)/MortgageCalculator!$I$21,0)))),start_rate))</f>
        <v/>
      </c>
      <c r="P1093" s="20" t="str">
        <f>IF(M1093="","",ROUND((((1+O1093/CP)^(CP/periods_per_year))-1)*S1092,2))</f>
        <v/>
      </c>
      <c r="Q1093" s="20" t="str">
        <f>IF(M1093="","",IF(M1093=nper,S1092+P1093,MIN(S1092+P1093,IF(O1093=O1092,Q1092,ROUND(-PMT(((1+O1093/CP)^(CP/periods_per_year))-1,nper-M1093+1,S1092),2)))))</f>
        <v/>
      </c>
      <c r="R1093" s="20" t="str">
        <f t="shared" si="134"/>
        <v/>
      </c>
      <c r="S1093" s="20" t="str">
        <f t="shared" si="135"/>
        <v/>
      </c>
    </row>
    <row r="1094" spans="1:19" x14ac:dyDescent="0.2">
      <c r="A1094" s="10" t="str">
        <f t="shared" si="128"/>
        <v/>
      </c>
      <c r="B1094" s="11" t="str">
        <f t="shared" si="129"/>
        <v/>
      </c>
      <c r="C1094" s="15" t="str">
        <f t="shared" si="130"/>
        <v/>
      </c>
      <c r="D1094" s="12" t="str">
        <f>IF(A1094="","",IF(variable,IF(OR(A1094=1,A1094&lt;$I$18*periods_per_year),start_rate,MIN($I$19,IF(MOD(A1094-1,$I$21)=0,MAX($I$20,D1093+$I$22),D1093))),start_rate))</f>
        <v/>
      </c>
      <c r="E1094" s="13" t="str">
        <f t="shared" si="131"/>
        <v/>
      </c>
      <c r="F1094" s="13" t="str">
        <f>IF(A1094="","",IF(A1094=nper,J1093+E1094,MIN(J1093+E1094,IF(D1094=D1093,F1093,IF($E$8="Acc Bi-Weekly",ROUND((-PMT(((1+D1094/CP)^(CP/12))-1,(nper-A1094+1)*12/26,J1093))/2,2),IF($E$8="Acc Weekly",ROUND((-PMT(((1+D1094/CP)^(CP/12))-1,(nper-A1094+1)*12/52,J1093))/4,2),ROUND(-PMT(((1+D1094/CP)^(CP/periods_per_year))-1,nper-A1094+1,J1093),2)))))))</f>
        <v/>
      </c>
      <c r="G1094" s="13" t="str">
        <f>IF(OR(A1094="",A1094&lt;$X$2),"",IF(J1093&lt;=F1094,0,IF(IF(AND(A1094&gt;=$X$2,MOD(A1094-$X$2,int)=0),$X$3,0)+F1094&gt;=J1093+E1094,J1093+E1094-F1094,IF(AND(A1094&gt;=$X$2,MOD(A1094-$X$2,int)=0),$X$3,0)+IF(IF(AND(A1094&gt;=$X$2,MOD(A1094-$X$2,int)=0),$X$3,0)+IF(MOD(A1094-$X$6,periods_per_year)=0,$X$5,0)+F1094&lt;J1093+E1094,IF(MOD(A1094-$X$6,periods_per_year)=0,$X$5,0),J1093+E1094-IF(AND(A1094&gt;=$X$2,MOD(A1094-$X$2,int)=0),$X$3,0)-F1094))))</f>
        <v/>
      </c>
      <c r="H1094" s="14"/>
      <c r="I1094" s="13" t="str">
        <f t="shared" si="132"/>
        <v/>
      </c>
      <c r="J1094" s="13" t="str">
        <f t="shared" si="133"/>
        <v/>
      </c>
      <c r="M1094" s="17" t="str">
        <f>IF(S1093="","",IF(OR(M1093&gt;=nper,ROUND(S1093,2)&lt;=0),"",M1093+1))</f>
        <v/>
      </c>
      <c r="N1094" s="18" t="str">
        <f>IF(M1094="","",IF(OR(periods_per_year=26,periods_per_year=52),IF(periods_per_year=26,IF(M1094=1,fpdate,N1093+14),IF(periods_per_year=52,IF(M1094=1,fpdate,N1093+7),"n/a")),IF(periods_per_year=24,DATE(YEAR(fpdate),MONTH(fpdate)+(M1094-1)/2+IF(AND(DAY(fpdate)&gt;=15,MOD(M1094,2)=0),1,0),IF(MOD(M1094,2)=0,IF(DAY(fpdate)&gt;=15,DAY(fpdate)-14,DAY(fpdate)+14),DAY(fpdate))),IF(DAY(DATE(YEAR(fpdate),MONTH(fpdate)+M1094-1,DAY(fpdate)))&lt;&gt;DAY(fpdate),DATE(YEAR(fpdate),MONTH(fpdate)+M1094,0),DATE(YEAR(fpdate),MONTH(fpdate)+M1094-1,DAY(fpdate))))))</f>
        <v/>
      </c>
      <c r="O1094" s="19" t="str">
        <f>IF(M1094="","",IF(variable,IF(M1094&lt;MortgageCalculator!$I$18*periods_per_year,start_rate,IF(MortgageCalculator!$I$22&gt;=0,MIN(MortgageCalculator!$I$19,start_rate+MortgageCalculator!$I$22*ROUNDUP((M1094-MortgageCalculator!$I$18*periods_per_year)/MortgageCalculator!$I$21,0)),MAX(MortgageCalculator!$I$20,start_rate+MortgageCalculator!$I$22*ROUNDUP((M1094-MortgageCalculator!$I$18*periods_per_year)/MortgageCalculator!$I$21,0)))),start_rate))</f>
        <v/>
      </c>
      <c r="P1094" s="20" t="str">
        <f>IF(M1094="","",ROUND((((1+O1094/CP)^(CP/periods_per_year))-1)*S1093,2))</f>
        <v/>
      </c>
      <c r="Q1094" s="20" t="str">
        <f>IF(M1094="","",IF(M1094=nper,S1093+P1094,MIN(S1093+P1094,IF(O1094=O1093,Q1093,ROUND(-PMT(((1+O1094/CP)^(CP/periods_per_year))-1,nper-M1094+1,S1093),2)))))</f>
        <v/>
      </c>
      <c r="R1094" s="20" t="str">
        <f t="shared" si="134"/>
        <v/>
      </c>
      <c r="S1094" s="20" t="str">
        <f t="shared" si="135"/>
        <v/>
      </c>
    </row>
    <row r="1095" spans="1:19" x14ac:dyDescent="0.2">
      <c r="A1095" s="10" t="str">
        <f t="shared" si="128"/>
        <v/>
      </c>
      <c r="B1095" s="11" t="str">
        <f t="shared" si="129"/>
        <v/>
      </c>
      <c r="C1095" s="15" t="str">
        <f t="shared" si="130"/>
        <v/>
      </c>
      <c r="D1095" s="12" t="str">
        <f>IF(A1095="","",IF(variable,IF(OR(A1095=1,A1095&lt;$I$18*periods_per_year),start_rate,MIN($I$19,IF(MOD(A1095-1,$I$21)=0,MAX($I$20,D1094+$I$22),D1094))),start_rate))</f>
        <v/>
      </c>
      <c r="E1095" s="13" t="str">
        <f t="shared" si="131"/>
        <v/>
      </c>
      <c r="F1095" s="13" t="str">
        <f>IF(A1095="","",IF(A1095=nper,J1094+E1095,MIN(J1094+E1095,IF(D1095=D1094,F1094,IF($E$8="Acc Bi-Weekly",ROUND((-PMT(((1+D1095/CP)^(CP/12))-1,(nper-A1095+1)*12/26,J1094))/2,2),IF($E$8="Acc Weekly",ROUND((-PMT(((1+D1095/CP)^(CP/12))-1,(nper-A1095+1)*12/52,J1094))/4,2),ROUND(-PMT(((1+D1095/CP)^(CP/periods_per_year))-1,nper-A1095+1,J1094),2)))))))</f>
        <v/>
      </c>
      <c r="G1095" s="13" t="str">
        <f>IF(OR(A1095="",A1095&lt;$X$2),"",IF(J1094&lt;=F1095,0,IF(IF(AND(A1095&gt;=$X$2,MOD(A1095-$X$2,int)=0),$X$3,0)+F1095&gt;=J1094+E1095,J1094+E1095-F1095,IF(AND(A1095&gt;=$X$2,MOD(A1095-$X$2,int)=0),$X$3,0)+IF(IF(AND(A1095&gt;=$X$2,MOD(A1095-$X$2,int)=0),$X$3,0)+IF(MOD(A1095-$X$6,periods_per_year)=0,$X$5,0)+F1095&lt;J1094+E1095,IF(MOD(A1095-$X$6,periods_per_year)=0,$X$5,0),J1094+E1095-IF(AND(A1095&gt;=$X$2,MOD(A1095-$X$2,int)=0),$X$3,0)-F1095))))</f>
        <v/>
      </c>
      <c r="H1095" s="14"/>
      <c r="I1095" s="13" t="str">
        <f t="shared" si="132"/>
        <v/>
      </c>
      <c r="J1095" s="13" t="str">
        <f t="shared" si="133"/>
        <v/>
      </c>
      <c r="M1095" s="17" t="str">
        <f>IF(S1094="","",IF(OR(M1094&gt;=nper,ROUND(S1094,2)&lt;=0),"",M1094+1))</f>
        <v/>
      </c>
      <c r="N1095" s="18" t="str">
        <f>IF(M1095="","",IF(OR(periods_per_year=26,periods_per_year=52),IF(periods_per_year=26,IF(M1095=1,fpdate,N1094+14),IF(periods_per_year=52,IF(M1095=1,fpdate,N1094+7),"n/a")),IF(periods_per_year=24,DATE(YEAR(fpdate),MONTH(fpdate)+(M1095-1)/2+IF(AND(DAY(fpdate)&gt;=15,MOD(M1095,2)=0),1,0),IF(MOD(M1095,2)=0,IF(DAY(fpdate)&gt;=15,DAY(fpdate)-14,DAY(fpdate)+14),DAY(fpdate))),IF(DAY(DATE(YEAR(fpdate),MONTH(fpdate)+M1095-1,DAY(fpdate)))&lt;&gt;DAY(fpdate),DATE(YEAR(fpdate),MONTH(fpdate)+M1095,0),DATE(YEAR(fpdate),MONTH(fpdate)+M1095-1,DAY(fpdate))))))</f>
        <v/>
      </c>
      <c r="O1095" s="19" t="str">
        <f>IF(M1095="","",IF(variable,IF(M1095&lt;MortgageCalculator!$I$18*periods_per_year,start_rate,IF(MortgageCalculator!$I$22&gt;=0,MIN(MortgageCalculator!$I$19,start_rate+MortgageCalculator!$I$22*ROUNDUP((M1095-MortgageCalculator!$I$18*periods_per_year)/MortgageCalculator!$I$21,0)),MAX(MortgageCalculator!$I$20,start_rate+MortgageCalculator!$I$22*ROUNDUP((M1095-MortgageCalculator!$I$18*periods_per_year)/MortgageCalculator!$I$21,0)))),start_rate))</f>
        <v/>
      </c>
      <c r="P1095" s="20" t="str">
        <f>IF(M1095="","",ROUND((((1+O1095/CP)^(CP/periods_per_year))-1)*S1094,2))</f>
        <v/>
      </c>
      <c r="Q1095" s="20" t="str">
        <f>IF(M1095="","",IF(M1095=nper,S1094+P1095,MIN(S1094+P1095,IF(O1095=O1094,Q1094,ROUND(-PMT(((1+O1095/CP)^(CP/periods_per_year))-1,nper-M1095+1,S1094),2)))))</f>
        <v/>
      </c>
      <c r="R1095" s="20" t="str">
        <f t="shared" si="134"/>
        <v/>
      </c>
      <c r="S1095" s="20" t="str">
        <f t="shared" si="135"/>
        <v/>
      </c>
    </row>
    <row r="1096" spans="1:19" x14ac:dyDescent="0.2">
      <c r="A1096" s="10" t="str">
        <f t="shared" si="128"/>
        <v/>
      </c>
      <c r="B1096" s="11" t="str">
        <f t="shared" si="129"/>
        <v/>
      </c>
      <c r="C1096" s="15" t="str">
        <f t="shared" si="130"/>
        <v/>
      </c>
      <c r="D1096" s="12" t="str">
        <f>IF(A1096="","",IF(variable,IF(OR(A1096=1,A1096&lt;$I$18*periods_per_year),start_rate,MIN($I$19,IF(MOD(A1096-1,$I$21)=0,MAX($I$20,D1095+$I$22),D1095))),start_rate))</f>
        <v/>
      </c>
      <c r="E1096" s="13" t="str">
        <f t="shared" si="131"/>
        <v/>
      </c>
      <c r="F1096" s="13" t="str">
        <f>IF(A1096="","",IF(A1096=nper,J1095+E1096,MIN(J1095+E1096,IF(D1096=D1095,F1095,IF($E$8="Acc Bi-Weekly",ROUND((-PMT(((1+D1096/CP)^(CP/12))-1,(nper-A1096+1)*12/26,J1095))/2,2),IF($E$8="Acc Weekly",ROUND((-PMT(((1+D1096/CP)^(CP/12))-1,(nper-A1096+1)*12/52,J1095))/4,2),ROUND(-PMT(((1+D1096/CP)^(CP/periods_per_year))-1,nper-A1096+1,J1095),2)))))))</f>
        <v/>
      </c>
      <c r="G1096" s="13" t="str">
        <f>IF(OR(A1096="",A1096&lt;$X$2),"",IF(J1095&lt;=F1096,0,IF(IF(AND(A1096&gt;=$X$2,MOD(A1096-$X$2,int)=0),$X$3,0)+F1096&gt;=J1095+E1096,J1095+E1096-F1096,IF(AND(A1096&gt;=$X$2,MOD(A1096-$X$2,int)=0),$X$3,0)+IF(IF(AND(A1096&gt;=$X$2,MOD(A1096-$X$2,int)=0),$X$3,0)+IF(MOD(A1096-$X$6,periods_per_year)=0,$X$5,0)+F1096&lt;J1095+E1096,IF(MOD(A1096-$X$6,periods_per_year)=0,$X$5,0),J1095+E1096-IF(AND(A1096&gt;=$X$2,MOD(A1096-$X$2,int)=0),$X$3,0)-F1096))))</f>
        <v/>
      </c>
      <c r="H1096" s="14"/>
      <c r="I1096" s="13" t="str">
        <f t="shared" si="132"/>
        <v/>
      </c>
      <c r="J1096" s="13" t="str">
        <f t="shared" si="133"/>
        <v/>
      </c>
      <c r="M1096" s="17" t="str">
        <f>IF(S1095="","",IF(OR(M1095&gt;=nper,ROUND(S1095,2)&lt;=0),"",M1095+1))</f>
        <v/>
      </c>
      <c r="N1096" s="18" t="str">
        <f>IF(M1096="","",IF(OR(periods_per_year=26,periods_per_year=52),IF(periods_per_year=26,IF(M1096=1,fpdate,N1095+14),IF(periods_per_year=52,IF(M1096=1,fpdate,N1095+7),"n/a")),IF(periods_per_year=24,DATE(YEAR(fpdate),MONTH(fpdate)+(M1096-1)/2+IF(AND(DAY(fpdate)&gt;=15,MOD(M1096,2)=0),1,0),IF(MOD(M1096,2)=0,IF(DAY(fpdate)&gt;=15,DAY(fpdate)-14,DAY(fpdate)+14),DAY(fpdate))),IF(DAY(DATE(YEAR(fpdate),MONTH(fpdate)+M1096-1,DAY(fpdate)))&lt;&gt;DAY(fpdate),DATE(YEAR(fpdate),MONTH(fpdate)+M1096,0),DATE(YEAR(fpdate),MONTH(fpdate)+M1096-1,DAY(fpdate))))))</f>
        <v/>
      </c>
      <c r="O1096" s="19" t="str">
        <f>IF(M1096="","",IF(variable,IF(M1096&lt;MortgageCalculator!$I$18*periods_per_year,start_rate,IF(MortgageCalculator!$I$22&gt;=0,MIN(MortgageCalculator!$I$19,start_rate+MortgageCalculator!$I$22*ROUNDUP((M1096-MortgageCalculator!$I$18*periods_per_year)/MortgageCalculator!$I$21,0)),MAX(MortgageCalculator!$I$20,start_rate+MortgageCalculator!$I$22*ROUNDUP((M1096-MortgageCalculator!$I$18*periods_per_year)/MortgageCalculator!$I$21,0)))),start_rate))</f>
        <v/>
      </c>
      <c r="P1096" s="20" t="str">
        <f>IF(M1096="","",ROUND((((1+O1096/CP)^(CP/periods_per_year))-1)*S1095,2))</f>
        <v/>
      </c>
      <c r="Q1096" s="20" t="str">
        <f>IF(M1096="","",IF(M1096=nper,S1095+P1096,MIN(S1095+P1096,IF(O1096=O1095,Q1095,ROUND(-PMT(((1+O1096/CP)^(CP/periods_per_year))-1,nper-M1096+1,S1095),2)))))</f>
        <v/>
      </c>
      <c r="R1096" s="20" t="str">
        <f t="shared" si="134"/>
        <v/>
      </c>
      <c r="S1096" s="20" t="str">
        <f t="shared" si="135"/>
        <v/>
      </c>
    </row>
    <row r="1097" spans="1:19" x14ac:dyDescent="0.2">
      <c r="A1097" s="10" t="str">
        <f t="shared" si="128"/>
        <v/>
      </c>
      <c r="B1097" s="11" t="str">
        <f t="shared" si="129"/>
        <v/>
      </c>
      <c r="C1097" s="15" t="str">
        <f t="shared" si="130"/>
        <v/>
      </c>
      <c r="D1097" s="12" t="str">
        <f>IF(A1097="","",IF(variable,IF(OR(A1097=1,A1097&lt;$I$18*periods_per_year),start_rate,MIN($I$19,IF(MOD(A1097-1,$I$21)=0,MAX($I$20,D1096+$I$22),D1096))),start_rate))</f>
        <v/>
      </c>
      <c r="E1097" s="13" t="str">
        <f t="shared" si="131"/>
        <v/>
      </c>
      <c r="F1097" s="13" t="str">
        <f>IF(A1097="","",IF(A1097=nper,J1096+E1097,MIN(J1096+E1097,IF(D1097=D1096,F1096,IF($E$8="Acc Bi-Weekly",ROUND((-PMT(((1+D1097/CP)^(CP/12))-1,(nper-A1097+1)*12/26,J1096))/2,2),IF($E$8="Acc Weekly",ROUND((-PMT(((1+D1097/CP)^(CP/12))-1,(nper-A1097+1)*12/52,J1096))/4,2),ROUND(-PMT(((1+D1097/CP)^(CP/periods_per_year))-1,nper-A1097+1,J1096),2)))))))</f>
        <v/>
      </c>
      <c r="G1097" s="13" t="str">
        <f>IF(OR(A1097="",A1097&lt;$X$2),"",IF(J1096&lt;=F1097,0,IF(IF(AND(A1097&gt;=$X$2,MOD(A1097-$X$2,int)=0),$X$3,0)+F1097&gt;=J1096+E1097,J1096+E1097-F1097,IF(AND(A1097&gt;=$X$2,MOD(A1097-$X$2,int)=0),$X$3,0)+IF(IF(AND(A1097&gt;=$X$2,MOD(A1097-$X$2,int)=0),$X$3,0)+IF(MOD(A1097-$X$6,periods_per_year)=0,$X$5,0)+F1097&lt;J1096+E1097,IF(MOD(A1097-$X$6,periods_per_year)=0,$X$5,0),J1096+E1097-IF(AND(A1097&gt;=$X$2,MOD(A1097-$X$2,int)=0),$X$3,0)-F1097))))</f>
        <v/>
      </c>
      <c r="H1097" s="14"/>
      <c r="I1097" s="13" t="str">
        <f t="shared" si="132"/>
        <v/>
      </c>
      <c r="J1097" s="13" t="str">
        <f t="shared" si="133"/>
        <v/>
      </c>
      <c r="M1097" s="17" t="str">
        <f>IF(S1096="","",IF(OR(M1096&gt;=nper,ROUND(S1096,2)&lt;=0),"",M1096+1))</f>
        <v/>
      </c>
      <c r="N1097" s="18" t="str">
        <f>IF(M1097="","",IF(OR(periods_per_year=26,periods_per_year=52),IF(periods_per_year=26,IF(M1097=1,fpdate,N1096+14),IF(periods_per_year=52,IF(M1097=1,fpdate,N1096+7),"n/a")),IF(periods_per_year=24,DATE(YEAR(fpdate),MONTH(fpdate)+(M1097-1)/2+IF(AND(DAY(fpdate)&gt;=15,MOD(M1097,2)=0),1,0),IF(MOD(M1097,2)=0,IF(DAY(fpdate)&gt;=15,DAY(fpdate)-14,DAY(fpdate)+14),DAY(fpdate))),IF(DAY(DATE(YEAR(fpdate),MONTH(fpdate)+M1097-1,DAY(fpdate)))&lt;&gt;DAY(fpdate),DATE(YEAR(fpdate),MONTH(fpdate)+M1097,0),DATE(YEAR(fpdate),MONTH(fpdate)+M1097-1,DAY(fpdate))))))</f>
        <v/>
      </c>
      <c r="O1097" s="19" t="str">
        <f>IF(M1097="","",IF(variable,IF(M1097&lt;MortgageCalculator!$I$18*periods_per_year,start_rate,IF(MortgageCalculator!$I$22&gt;=0,MIN(MortgageCalculator!$I$19,start_rate+MortgageCalculator!$I$22*ROUNDUP((M1097-MortgageCalculator!$I$18*periods_per_year)/MortgageCalculator!$I$21,0)),MAX(MortgageCalculator!$I$20,start_rate+MortgageCalculator!$I$22*ROUNDUP((M1097-MortgageCalculator!$I$18*periods_per_year)/MortgageCalculator!$I$21,0)))),start_rate))</f>
        <v/>
      </c>
      <c r="P1097" s="20" t="str">
        <f>IF(M1097="","",ROUND((((1+O1097/CP)^(CP/periods_per_year))-1)*S1096,2))</f>
        <v/>
      </c>
      <c r="Q1097" s="20" t="str">
        <f>IF(M1097="","",IF(M1097=nper,S1096+P1097,MIN(S1096+P1097,IF(O1097=O1096,Q1096,ROUND(-PMT(((1+O1097/CP)^(CP/periods_per_year))-1,nper-M1097+1,S1096),2)))))</f>
        <v/>
      </c>
      <c r="R1097" s="20" t="str">
        <f t="shared" si="134"/>
        <v/>
      </c>
      <c r="S1097" s="20" t="str">
        <f t="shared" si="135"/>
        <v/>
      </c>
    </row>
    <row r="1098" spans="1:19" x14ac:dyDescent="0.2">
      <c r="A1098" s="10" t="str">
        <f t="shared" si="128"/>
        <v/>
      </c>
      <c r="B1098" s="11" t="str">
        <f t="shared" si="129"/>
        <v/>
      </c>
      <c r="C1098" s="15" t="str">
        <f t="shared" si="130"/>
        <v/>
      </c>
      <c r="D1098" s="12" t="str">
        <f>IF(A1098="","",IF(variable,IF(OR(A1098=1,A1098&lt;$I$18*periods_per_year),start_rate,MIN($I$19,IF(MOD(A1098-1,$I$21)=0,MAX($I$20,D1097+$I$22),D1097))),start_rate))</f>
        <v/>
      </c>
      <c r="E1098" s="13" t="str">
        <f t="shared" si="131"/>
        <v/>
      </c>
      <c r="F1098" s="13" t="str">
        <f>IF(A1098="","",IF(A1098=nper,J1097+E1098,MIN(J1097+E1098,IF(D1098=D1097,F1097,IF($E$8="Acc Bi-Weekly",ROUND((-PMT(((1+D1098/CP)^(CP/12))-1,(nper-A1098+1)*12/26,J1097))/2,2),IF($E$8="Acc Weekly",ROUND((-PMT(((1+D1098/CP)^(CP/12))-1,(nper-A1098+1)*12/52,J1097))/4,2),ROUND(-PMT(((1+D1098/CP)^(CP/periods_per_year))-1,nper-A1098+1,J1097),2)))))))</f>
        <v/>
      </c>
      <c r="G1098" s="13" t="str">
        <f>IF(OR(A1098="",A1098&lt;$X$2),"",IF(J1097&lt;=F1098,0,IF(IF(AND(A1098&gt;=$X$2,MOD(A1098-$X$2,int)=0),$X$3,0)+F1098&gt;=J1097+E1098,J1097+E1098-F1098,IF(AND(A1098&gt;=$X$2,MOD(A1098-$X$2,int)=0),$X$3,0)+IF(IF(AND(A1098&gt;=$X$2,MOD(A1098-$X$2,int)=0),$X$3,0)+IF(MOD(A1098-$X$6,periods_per_year)=0,$X$5,0)+F1098&lt;J1097+E1098,IF(MOD(A1098-$X$6,periods_per_year)=0,$X$5,0),J1097+E1098-IF(AND(A1098&gt;=$X$2,MOD(A1098-$X$2,int)=0),$X$3,0)-F1098))))</f>
        <v/>
      </c>
      <c r="H1098" s="14"/>
      <c r="I1098" s="13" t="str">
        <f t="shared" si="132"/>
        <v/>
      </c>
      <c r="J1098" s="13" t="str">
        <f t="shared" si="133"/>
        <v/>
      </c>
      <c r="M1098" s="17" t="str">
        <f>IF(S1097="","",IF(OR(M1097&gt;=nper,ROUND(S1097,2)&lt;=0),"",M1097+1))</f>
        <v/>
      </c>
      <c r="N1098" s="18" t="str">
        <f>IF(M1098="","",IF(OR(periods_per_year=26,periods_per_year=52),IF(periods_per_year=26,IF(M1098=1,fpdate,N1097+14),IF(periods_per_year=52,IF(M1098=1,fpdate,N1097+7),"n/a")),IF(periods_per_year=24,DATE(YEAR(fpdate),MONTH(fpdate)+(M1098-1)/2+IF(AND(DAY(fpdate)&gt;=15,MOD(M1098,2)=0),1,0),IF(MOD(M1098,2)=0,IF(DAY(fpdate)&gt;=15,DAY(fpdate)-14,DAY(fpdate)+14),DAY(fpdate))),IF(DAY(DATE(YEAR(fpdate),MONTH(fpdate)+M1098-1,DAY(fpdate)))&lt;&gt;DAY(fpdate),DATE(YEAR(fpdate),MONTH(fpdate)+M1098,0),DATE(YEAR(fpdate),MONTH(fpdate)+M1098-1,DAY(fpdate))))))</f>
        <v/>
      </c>
      <c r="O1098" s="19" t="str">
        <f>IF(M1098="","",IF(variable,IF(M1098&lt;MortgageCalculator!$I$18*periods_per_year,start_rate,IF(MortgageCalculator!$I$22&gt;=0,MIN(MortgageCalculator!$I$19,start_rate+MortgageCalculator!$I$22*ROUNDUP((M1098-MortgageCalculator!$I$18*periods_per_year)/MortgageCalculator!$I$21,0)),MAX(MortgageCalculator!$I$20,start_rate+MortgageCalculator!$I$22*ROUNDUP((M1098-MortgageCalculator!$I$18*periods_per_year)/MortgageCalculator!$I$21,0)))),start_rate))</f>
        <v/>
      </c>
      <c r="P1098" s="20" t="str">
        <f>IF(M1098="","",ROUND((((1+O1098/CP)^(CP/periods_per_year))-1)*S1097,2))</f>
        <v/>
      </c>
      <c r="Q1098" s="20" t="str">
        <f>IF(M1098="","",IF(M1098=nper,S1097+P1098,MIN(S1097+P1098,IF(O1098=O1097,Q1097,ROUND(-PMT(((1+O1098/CP)^(CP/periods_per_year))-1,nper-M1098+1,S1097),2)))))</f>
        <v/>
      </c>
      <c r="R1098" s="20" t="str">
        <f t="shared" si="134"/>
        <v/>
      </c>
      <c r="S1098" s="20" t="str">
        <f t="shared" si="135"/>
        <v/>
      </c>
    </row>
    <row r="1099" spans="1:19" x14ac:dyDescent="0.2">
      <c r="A1099" s="10" t="str">
        <f t="shared" si="128"/>
        <v/>
      </c>
      <c r="B1099" s="11" t="str">
        <f t="shared" si="129"/>
        <v/>
      </c>
      <c r="C1099" s="15" t="str">
        <f t="shared" si="130"/>
        <v/>
      </c>
      <c r="D1099" s="12" t="str">
        <f>IF(A1099="","",IF(variable,IF(OR(A1099=1,A1099&lt;$I$18*periods_per_year),start_rate,MIN($I$19,IF(MOD(A1099-1,$I$21)=0,MAX($I$20,D1098+$I$22),D1098))),start_rate))</f>
        <v/>
      </c>
      <c r="E1099" s="13" t="str">
        <f t="shared" si="131"/>
        <v/>
      </c>
      <c r="F1099" s="13" t="str">
        <f>IF(A1099="","",IF(A1099=nper,J1098+E1099,MIN(J1098+E1099,IF(D1099=D1098,F1098,IF($E$8="Acc Bi-Weekly",ROUND((-PMT(((1+D1099/CP)^(CP/12))-1,(nper-A1099+1)*12/26,J1098))/2,2),IF($E$8="Acc Weekly",ROUND((-PMT(((1+D1099/CP)^(CP/12))-1,(nper-A1099+1)*12/52,J1098))/4,2),ROUND(-PMT(((1+D1099/CP)^(CP/periods_per_year))-1,nper-A1099+1,J1098),2)))))))</f>
        <v/>
      </c>
      <c r="G1099" s="13" t="str">
        <f>IF(OR(A1099="",A1099&lt;$X$2),"",IF(J1098&lt;=F1099,0,IF(IF(AND(A1099&gt;=$X$2,MOD(A1099-$X$2,int)=0),$X$3,0)+F1099&gt;=J1098+E1099,J1098+E1099-F1099,IF(AND(A1099&gt;=$X$2,MOD(A1099-$X$2,int)=0),$X$3,0)+IF(IF(AND(A1099&gt;=$X$2,MOD(A1099-$X$2,int)=0),$X$3,0)+IF(MOD(A1099-$X$6,periods_per_year)=0,$X$5,0)+F1099&lt;J1098+E1099,IF(MOD(A1099-$X$6,periods_per_year)=0,$X$5,0),J1098+E1099-IF(AND(A1099&gt;=$X$2,MOD(A1099-$X$2,int)=0),$X$3,0)-F1099))))</f>
        <v/>
      </c>
      <c r="H1099" s="14"/>
      <c r="I1099" s="13" t="str">
        <f t="shared" si="132"/>
        <v/>
      </c>
      <c r="J1099" s="13" t="str">
        <f t="shared" si="133"/>
        <v/>
      </c>
      <c r="M1099" s="17" t="str">
        <f>IF(S1098="","",IF(OR(M1098&gt;=nper,ROUND(S1098,2)&lt;=0),"",M1098+1))</f>
        <v/>
      </c>
      <c r="N1099" s="18" t="str">
        <f>IF(M1099="","",IF(OR(periods_per_year=26,periods_per_year=52),IF(periods_per_year=26,IF(M1099=1,fpdate,N1098+14),IF(periods_per_year=52,IF(M1099=1,fpdate,N1098+7),"n/a")),IF(periods_per_year=24,DATE(YEAR(fpdate),MONTH(fpdate)+(M1099-1)/2+IF(AND(DAY(fpdate)&gt;=15,MOD(M1099,2)=0),1,0),IF(MOD(M1099,2)=0,IF(DAY(fpdate)&gt;=15,DAY(fpdate)-14,DAY(fpdate)+14),DAY(fpdate))),IF(DAY(DATE(YEAR(fpdate),MONTH(fpdate)+M1099-1,DAY(fpdate)))&lt;&gt;DAY(fpdate),DATE(YEAR(fpdate),MONTH(fpdate)+M1099,0),DATE(YEAR(fpdate),MONTH(fpdate)+M1099-1,DAY(fpdate))))))</f>
        <v/>
      </c>
      <c r="O1099" s="19" t="str">
        <f>IF(M1099="","",IF(variable,IF(M1099&lt;MortgageCalculator!$I$18*periods_per_year,start_rate,IF(MortgageCalculator!$I$22&gt;=0,MIN(MortgageCalculator!$I$19,start_rate+MortgageCalculator!$I$22*ROUNDUP((M1099-MortgageCalculator!$I$18*periods_per_year)/MortgageCalculator!$I$21,0)),MAX(MortgageCalculator!$I$20,start_rate+MortgageCalculator!$I$22*ROUNDUP((M1099-MortgageCalculator!$I$18*periods_per_year)/MortgageCalculator!$I$21,0)))),start_rate))</f>
        <v/>
      </c>
      <c r="P1099" s="20" t="str">
        <f>IF(M1099="","",ROUND((((1+O1099/CP)^(CP/periods_per_year))-1)*S1098,2))</f>
        <v/>
      </c>
      <c r="Q1099" s="20" t="str">
        <f>IF(M1099="","",IF(M1099=nper,S1098+P1099,MIN(S1098+P1099,IF(O1099=O1098,Q1098,ROUND(-PMT(((1+O1099/CP)^(CP/periods_per_year))-1,nper-M1099+1,S1098),2)))))</f>
        <v/>
      </c>
      <c r="R1099" s="20" t="str">
        <f t="shared" si="134"/>
        <v/>
      </c>
      <c r="S1099" s="20" t="str">
        <f t="shared" si="135"/>
        <v/>
      </c>
    </row>
    <row r="1100" spans="1:19" x14ac:dyDescent="0.2">
      <c r="A1100" s="10" t="str">
        <f t="shared" si="128"/>
        <v/>
      </c>
      <c r="B1100" s="11" t="str">
        <f t="shared" si="129"/>
        <v/>
      </c>
      <c r="C1100" s="15" t="str">
        <f t="shared" si="130"/>
        <v/>
      </c>
      <c r="D1100" s="12" t="str">
        <f>IF(A1100="","",IF(variable,IF(OR(A1100=1,A1100&lt;$I$18*periods_per_year),start_rate,MIN($I$19,IF(MOD(A1100-1,$I$21)=0,MAX($I$20,D1099+$I$22),D1099))),start_rate))</f>
        <v/>
      </c>
      <c r="E1100" s="13" t="str">
        <f t="shared" si="131"/>
        <v/>
      </c>
      <c r="F1100" s="13" t="str">
        <f>IF(A1100="","",IF(A1100=nper,J1099+E1100,MIN(J1099+E1100,IF(D1100=D1099,F1099,IF($E$8="Acc Bi-Weekly",ROUND((-PMT(((1+D1100/CP)^(CP/12))-1,(nper-A1100+1)*12/26,J1099))/2,2),IF($E$8="Acc Weekly",ROUND((-PMT(((1+D1100/CP)^(CP/12))-1,(nper-A1100+1)*12/52,J1099))/4,2),ROUND(-PMT(((1+D1100/CP)^(CP/periods_per_year))-1,nper-A1100+1,J1099),2)))))))</f>
        <v/>
      </c>
      <c r="G1100" s="13" t="str">
        <f>IF(OR(A1100="",A1100&lt;$X$2),"",IF(J1099&lt;=F1100,0,IF(IF(AND(A1100&gt;=$X$2,MOD(A1100-$X$2,int)=0),$X$3,0)+F1100&gt;=J1099+E1100,J1099+E1100-F1100,IF(AND(A1100&gt;=$X$2,MOD(A1100-$X$2,int)=0),$X$3,0)+IF(IF(AND(A1100&gt;=$X$2,MOD(A1100-$X$2,int)=0),$X$3,0)+IF(MOD(A1100-$X$6,periods_per_year)=0,$X$5,0)+F1100&lt;J1099+E1100,IF(MOD(A1100-$X$6,periods_per_year)=0,$X$5,0),J1099+E1100-IF(AND(A1100&gt;=$X$2,MOD(A1100-$X$2,int)=0),$X$3,0)-F1100))))</f>
        <v/>
      </c>
      <c r="H1100" s="14"/>
      <c r="I1100" s="13" t="str">
        <f t="shared" si="132"/>
        <v/>
      </c>
      <c r="J1100" s="13" t="str">
        <f t="shared" si="133"/>
        <v/>
      </c>
      <c r="M1100" s="17" t="str">
        <f>IF(S1099="","",IF(OR(M1099&gt;=nper,ROUND(S1099,2)&lt;=0),"",M1099+1))</f>
        <v/>
      </c>
      <c r="N1100" s="18" t="str">
        <f>IF(M1100="","",IF(OR(periods_per_year=26,periods_per_year=52),IF(periods_per_year=26,IF(M1100=1,fpdate,N1099+14),IF(periods_per_year=52,IF(M1100=1,fpdate,N1099+7),"n/a")),IF(periods_per_year=24,DATE(YEAR(fpdate),MONTH(fpdate)+(M1100-1)/2+IF(AND(DAY(fpdate)&gt;=15,MOD(M1100,2)=0),1,0),IF(MOD(M1100,2)=0,IF(DAY(fpdate)&gt;=15,DAY(fpdate)-14,DAY(fpdate)+14),DAY(fpdate))),IF(DAY(DATE(YEAR(fpdate),MONTH(fpdate)+M1100-1,DAY(fpdate)))&lt;&gt;DAY(fpdate),DATE(YEAR(fpdate),MONTH(fpdate)+M1100,0),DATE(YEAR(fpdate),MONTH(fpdate)+M1100-1,DAY(fpdate))))))</f>
        <v/>
      </c>
      <c r="O1100" s="19" t="str">
        <f>IF(M1100="","",IF(variable,IF(M1100&lt;MortgageCalculator!$I$18*periods_per_year,start_rate,IF(MortgageCalculator!$I$22&gt;=0,MIN(MortgageCalculator!$I$19,start_rate+MortgageCalculator!$I$22*ROUNDUP((M1100-MortgageCalculator!$I$18*periods_per_year)/MortgageCalculator!$I$21,0)),MAX(MortgageCalculator!$I$20,start_rate+MortgageCalculator!$I$22*ROUNDUP((M1100-MortgageCalculator!$I$18*periods_per_year)/MortgageCalculator!$I$21,0)))),start_rate))</f>
        <v/>
      </c>
      <c r="P1100" s="20" t="str">
        <f>IF(M1100="","",ROUND((((1+O1100/CP)^(CP/periods_per_year))-1)*S1099,2))</f>
        <v/>
      </c>
      <c r="Q1100" s="20" t="str">
        <f>IF(M1100="","",IF(M1100=nper,S1099+P1100,MIN(S1099+P1100,IF(O1100=O1099,Q1099,ROUND(-PMT(((1+O1100/CP)^(CP/periods_per_year))-1,nper-M1100+1,S1099),2)))))</f>
        <v/>
      </c>
      <c r="R1100" s="20" t="str">
        <f t="shared" si="134"/>
        <v/>
      </c>
      <c r="S1100" s="20" t="str">
        <f t="shared" si="135"/>
        <v/>
      </c>
    </row>
    <row r="1101" spans="1:19" x14ac:dyDescent="0.2">
      <c r="A1101" s="10" t="str">
        <f t="shared" si="128"/>
        <v/>
      </c>
      <c r="B1101" s="11" t="str">
        <f t="shared" si="129"/>
        <v/>
      </c>
      <c r="C1101" s="15" t="str">
        <f t="shared" si="130"/>
        <v/>
      </c>
      <c r="D1101" s="12" t="str">
        <f>IF(A1101="","",IF(variable,IF(OR(A1101=1,A1101&lt;$I$18*periods_per_year),start_rate,MIN($I$19,IF(MOD(A1101-1,$I$21)=0,MAX($I$20,D1100+$I$22),D1100))),start_rate))</f>
        <v/>
      </c>
      <c r="E1101" s="13" t="str">
        <f t="shared" si="131"/>
        <v/>
      </c>
      <c r="F1101" s="13" t="str">
        <f>IF(A1101="","",IF(A1101=nper,J1100+E1101,MIN(J1100+E1101,IF(D1101=D1100,F1100,IF($E$8="Acc Bi-Weekly",ROUND((-PMT(((1+D1101/CP)^(CP/12))-1,(nper-A1101+1)*12/26,J1100))/2,2),IF($E$8="Acc Weekly",ROUND((-PMT(((1+D1101/CP)^(CP/12))-1,(nper-A1101+1)*12/52,J1100))/4,2),ROUND(-PMT(((1+D1101/CP)^(CP/periods_per_year))-1,nper-A1101+1,J1100),2)))))))</f>
        <v/>
      </c>
      <c r="G1101" s="13" t="str">
        <f>IF(OR(A1101="",A1101&lt;$X$2),"",IF(J1100&lt;=F1101,0,IF(IF(AND(A1101&gt;=$X$2,MOD(A1101-$X$2,int)=0),$X$3,0)+F1101&gt;=J1100+E1101,J1100+E1101-F1101,IF(AND(A1101&gt;=$X$2,MOD(A1101-$X$2,int)=0),$X$3,0)+IF(IF(AND(A1101&gt;=$X$2,MOD(A1101-$X$2,int)=0),$X$3,0)+IF(MOD(A1101-$X$6,periods_per_year)=0,$X$5,0)+F1101&lt;J1100+E1101,IF(MOD(A1101-$X$6,periods_per_year)=0,$X$5,0),J1100+E1101-IF(AND(A1101&gt;=$X$2,MOD(A1101-$X$2,int)=0),$X$3,0)-F1101))))</f>
        <v/>
      </c>
      <c r="H1101" s="14"/>
      <c r="I1101" s="13" t="str">
        <f t="shared" si="132"/>
        <v/>
      </c>
      <c r="J1101" s="13" t="str">
        <f t="shared" si="133"/>
        <v/>
      </c>
      <c r="M1101" s="17" t="str">
        <f>IF(S1100="","",IF(OR(M1100&gt;=nper,ROUND(S1100,2)&lt;=0),"",M1100+1))</f>
        <v/>
      </c>
      <c r="N1101" s="18" t="str">
        <f>IF(M1101="","",IF(OR(periods_per_year=26,periods_per_year=52),IF(periods_per_year=26,IF(M1101=1,fpdate,N1100+14),IF(periods_per_year=52,IF(M1101=1,fpdate,N1100+7),"n/a")),IF(periods_per_year=24,DATE(YEAR(fpdate),MONTH(fpdate)+(M1101-1)/2+IF(AND(DAY(fpdate)&gt;=15,MOD(M1101,2)=0),1,0),IF(MOD(M1101,2)=0,IF(DAY(fpdate)&gt;=15,DAY(fpdate)-14,DAY(fpdate)+14),DAY(fpdate))),IF(DAY(DATE(YEAR(fpdate),MONTH(fpdate)+M1101-1,DAY(fpdate)))&lt;&gt;DAY(fpdate),DATE(YEAR(fpdate),MONTH(fpdate)+M1101,0),DATE(YEAR(fpdate),MONTH(fpdate)+M1101-1,DAY(fpdate))))))</f>
        <v/>
      </c>
      <c r="O1101" s="19" t="str">
        <f>IF(M1101="","",IF(variable,IF(M1101&lt;MortgageCalculator!$I$18*periods_per_year,start_rate,IF(MortgageCalculator!$I$22&gt;=0,MIN(MortgageCalculator!$I$19,start_rate+MortgageCalculator!$I$22*ROUNDUP((M1101-MortgageCalculator!$I$18*periods_per_year)/MortgageCalculator!$I$21,0)),MAX(MortgageCalculator!$I$20,start_rate+MortgageCalculator!$I$22*ROUNDUP((M1101-MortgageCalculator!$I$18*periods_per_year)/MortgageCalculator!$I$21,0)))),start_rate))</f>
        <v/>
      </c>
      <c r="P1101" s="20" t="str">
        <f>IF(M1101="","",ROUND((((1+O1101/CP)^(CP/periods_per_year))-1)*S1100,2))</f>
        <v/>
      </c>
      <c r="Q1101" s="20" t="str">
        <f>IF(M1101="","",IF(M1101=nper,S1100+P1101,MIN(S1100+P1101,IF(O1101=O1100,Q1100,ROUND(-PMT(((1+O1101/CP)^(CP/periods_per_year))-1,nper-M1101+1,S1100),2)))))</f>
        <v/>
      </c>
      <c r="R1101" s="20" t="str">
        <f t="shared" si="134"/>
        <v/>
      </c>
      <c r="S1101" s="20" t="str">
        <f t="shared" si="135"/>
        <v/>
      </c>
    </row>
    <row r="1102" spans="1:19" x14ac:dyDescent="0.2">
      <c r="A1102" s="10" t="str">
        <f t="shared" si="128"/>
        <v/>
      </c>
      <c r="B1102" s="11" t="str">
        <f t="shared" si="129"/>
        <v/>
      </c>
      <c r="C1102" s="15" t="str">
        <f t="shared" si="130"/>
        <v/>
      </c>
      <c r="D1102" s="12" t="str">
        <f>IF(A1102="","",IF(variable,IF(OR(A1102=1,A1102&lt;$I$18*periods_per_year),start_rate,MIN($I$19,IF(MOD(A1102-1,$I$21)=0,MAX($I$20,D1101+$I$22),D1101))),start_rate))</f>
        <v/>
      </c>
      <c r="E1102" s="13" t="str">
        <f t="shared" si="131"/>
        <v/>
      </c>
      <c r="F1102" s="13" t="str">
        <f>IF(A1102="","",IF(A1102=nper,J1101+E1102,MIN(J1101+E1102,IF(D1102=D1101,F1101,IF($E$8="Acc Bi-Weekly",ROUND((-PMT(((1+D1102/CP)^(CP/12))-1,(nper-A1102+1)*12/26,J1101))/2,2),IF($E$8="Acc Weekly",ROUND((-PMT(((1+D1102/CP)^(CP/12))-1,(nper-A1102+1)*12/52,J1101))/4,2),ROUND(-PMT(((1+D1102/CP)^(CP/periods_per_year))-1,nper-A1102+1,J1101),2)))))))</f>
        <v/>
      </c>
      <c r="G1102" s="13" t="str">
        <f>IF(OR(A1102="",A1102&lt;$X$2),"",IF(J1101&lt;=F1102,0,IF(IF(AND(A1102&gt;=$X$2,MOD(A1102-$X$2,int)=0),$X$3,0)+F1102&gt;=J1101+E1102,J1101+E1102-F1102,IF(AND(A1102&gt;=$X$2,MOD(A1102-$X$2,int)=0),$X$3,0)+IF(IF(AND(A1102&gt;=$X$2,MOD(A1102-$X$2,int)=0),$X$3,0)+IF(MOD(A1102-$X$6,periods_per_year)=0,$X$5,0)+F1102&lt;J1101+E1102,IF(MOD(A1102-$X$6,periods_per_year)=0,$X$5,0),J1101+E1102-IF(AND(A1102&gt;=$X$2,MOD(A1102-$X$2,int)=0),$X$3,0)-F1102))))</f>
        <v/>
      </c>
      <c r="H1102" s="14"/>
      <c r="I1102" s="13" t="str">
        <f t="shared" si="132"/>
        <v/>
      </c>
      <c r="J1102" s="13" t="str">
        <f t="shared" si="133"/>
        <v/>
      </c>
      <c r="M1102" s="17" t="str">
        <f>IF(S1101="","",IF(OR(M1101&gt;=nper,ROUND(S1101,2)&lt;=0),"",M1101+1))</f>
        <v/>
      </c>
      <c r="N1102" s="18" t="str">
        <f>IF(M1102="","",IF(OR(periods_per_year=26,periods_per_year=52),IF(periods_per_year=26,IF(M1102=1,fpdate,N1101+14),IF(periods_per_year=52,IF(M1102=1,fpdate,N1101+7),"n/a")),IF(periods_per_year=24,DATE(YEAR(fpdate),MONTH(fpdate)+(M1102-1)/2+IF(AND(DAY(fpdate)&gt;=15,MOD(M1102,2)=0),1,0),IF(MOD(M1102,2)=0,IF(DAY(fpdate)&gt;=15,DAY(fpdate)-14,DAY(fpdate)+14),DAY(fpdate))),IF(DAY(DATE(YEAR(fpdate),MONTH(fpdate)+M1102-1,DAY(fpdate)))&lt;&gt;DAY(fpdate),DATE(YEAR(fpdate),MONTH(fpdate)+M1102,0),DATE(YEAR(fpdate),MONTH(fpdate)+M1102-1,DAY(fpdate))))))</f>
        <v/>
      </c>
      <c r="O1102" s="19" t="str">
        <f>IF(M1102="","",IF(variable,IF(M1102&lt;MortgageCalculator!$I$18*periods_per_year,start_rate,IF(MortgageCalculator!$I$22&gt;=0,MIN(MortgageCalculator!$I$19,start_rate+MortgageCalculator!$I$22*ROUNDUP((M1102-MortgageCalculator!$I$18*periods_per_year)/MortgageCalculator!$I$21,0)),MAX(MortgageCalculator!$I$20,start_rate+MortgageCalculator!$I$22*ROUNDUP((M1102-MortgageCalculator!$I$18*periods_per_year)/MortgageCalculator!$I$21,0)))),start_rate))</f>
        <v/>
      </c>
      <c r="P1102" s="20" t="str">
        <f>IF(M1102="","",ROUND((((1+O1102/CP)^(CP/periods_per_year))-1)*S1101,2))</f>
        <v/>
      </c>
      <c r="Q1102" s="20" t="str">
        <f>IF(M1102="","",IF(M1102=nper,S1101+P1102,MIN(S1101+P1102,IF(O1102=O1101,Q1101,ROUND(-PMT(((1+O1102/CP)^(CP/periods_per_year))-1,nper-M1102+1,S1101),2)))))</f>
        <v/>
      </c>
      <c r="R1102" s="20" t="str">
        <f t="shared" si="134"/>
        <v/>
      </c>
      <c r="S1102" s="20" t="str">
        <f t="shared" si="135"/>
        <v/>
      </c>
    </row>
    <row r="1103" spans="1:19" x14ac:dyDescent="0.2">
      <c r="A1103" s="10" t="str">
        <f t="shared" si="128"/>
        <v/>
      </c>
      <c r="B1103" s="11" t="str">
        <f t="shared" si="129"/>
        <v/>
      </c>
      <c r="C1103" s="15" t="str">
        <f t="shared" si="130"/>
        <v/>
      </c>
      <c r="D1103" s="12" t="str">
        <f>IF(A1103="","",IF(variable,IF(OR(A1103=1,A1103&lt;$I$18*periods_per_year),start_rate,MIN($I$19,IF(MOD(A1103-1,$I$21)=0,MAX($I$20,D1102+$I$22),D1102))),start_rate))</f>
        <v/>
      </c>
      <c r="E1103" s="13" t="str">
        <f t="shared" si="131"/>
        <v/>
      </c>
      <c r="F1103" s="13" t="str">
        <f>IF(A1103="","",IF(A1103=nper,J1102+E1103,MIN(J1102+E1103,IF(D1103=D1102,F1102,IF($E$8="Acc Bi-Weekly",ROUND((-PMT(((1+D1103/CP)^(CP/12))-1,(nper-A1103+1)*12/26,J1102))/2,2),IF($E$8="Acc Weekly",ROUND((-PMT(((1+D1103/CP)^(CP/12))-1,(nper-A1103+1)*12/52,J1102))/4,2),ROUND(-PMT(((1+D1103/CP)^(CP/periods_per_year))-1,nper-A1103+1,J1102),2)))))))</f>
        <v/>
      </c>
      <c r="G1103" s="13" t="str">
        <f>IF(OR(A1103="",A1103&lt;$X$2),"",IF(J1102&lt;=F1103,0,IF(IF(AND(A1103&gt;=$X$2,MOD(A1103-$X$2,int)=0),$X$3,0)+F1103&gt;=J1102+E1103,J1102+E1103-F1103,IF(AND(A1103&gt;=$X$2,MOD(A1103-$X$2,int)=0),$X$3,0)+IF(IF(AND(A1103&gt;=$X$2,MOD(A1103-$X$2,int)=0),$X$3,0)+IF(MOD(A1103-$X$6,periods_per_year)=0,$X$5,0)+F1103&lt;J1102+E1103,IF(MOD(A1103-$X$6,periods_per_year)=0,$X$5,0),J1102+E1103-IF(AND(A1103&gt;=$X$2,MOD(A1103-$X$2,int)=0),$X$3,0)-F1103))))</f>
        <v/>
      </c>
      <c r="H1103" s="14"/>
      <c r="I1103" s="13" t="str">
        <f t="shared" si="132"/>
        <v/>
      </c>
      <c r="J1103" s="13" t="str">
        <f t="shared" si="133"/>
        <v/>
      </c>
      <c r="M1103" s="17" t="str">
        <f>IF(S1102="","",IF(OR(M1102&gt;=nper,ROUND(S1102,2)&lt;=0),"",M1102+1))</f>
        <v/>
      </c>
      <c r="N1103" s="18" t="str">
        <f>IF(M1103="","",IF(OR(periods_per_year=26,periods_per_year=52),IF(periods_per_year=26,IF(M1103=1,fpdate,N1102+14),IF(periods_per_year=52,IF(M1103=1,fpdate,N1102+7),"n/a")),IF(periods_per_year=24,DATE(YEAR(fpdate),MONTH(fpdate)+(M1103-1)/2+IF(AND(DAY(fpdate)&gt;=15,MOD(M1103,2)=0),1,0),IF(MOD(M1103,2)=0,IF(DAY(fpdate)&gt;=15,DAY(fpdate)-14,DAY(fpdate)+14),DAY(fpdate))),IF(DAY(DATE(YEAR(fpdate),MONTH(fpdate)+M1103-1,DAY(fpdate)))&lt;&gt;DAY(fpdate),DATE(YEAR(fpdate),MONTH(fpdate)+M1103,0),DATE(YEAR(fpdate),MONTH(fpdate)+M1103-1,DAY(fpdate))))))</f>
        <v/>
      </c>
      <c r="O1103" s="19" t="str">
        <f>IF(M1103="","",IF(variable,IF(M1103&lt;MortgageCalculator!$I$18*periods_per_year,start_rate,IF(MortgageCalculator!$I$22&gt;=0,MIN(MortgageCalculator!$I$19,start_rate+MortgageCalculator!$I$22*ROUNDUP((M1103-MortgageCalculator!$I$18*periods_per_year)/MortgageCalculator!$I$21,0)),MAX(MortgageCalculator!$I$20,start_rate+MortgageCalculator!$I$22*ROUNDUP((M1103-MortgageCalculator!$I$18*periods_per_year)/MortgageCalculator!$I$21,0)))),start_rate))</f>
        <v/>
      </c>
      <c r="P1103" s="20" t="str">
        <f>IF(M1103="","",ROUND((((1+O1103/CP)^(CP/periods_per_year))-1)*S1102,2))</f>
        <v/>
      </c>
      <c r="Q1103" s="20" t="str">
        <f>IF(M1103="","",IF(M1103=nper,S1102+P1103,MIN(S1102+P1103,IF(O1103=O1102,Q1102,ROUND(-PMT(((1+O1103/CP)^(CP/periods_per_year))-1,nper-M1103+1,S1102),2)))))</f>
        <v/>
      </c>
      <c r="R1103" s="20" t="str">
        <f t="shared" si="134"/>
        <v/>
      </c>
      <c r="S1103" s="20" t="str">
        <f t="shared" si="135"/>
        <v/>
      </c>
    </row>
    <row r="1104" spans="1:19" x14ac:dyDescent="0.2">
      <c r="A1104" s="10" t="str">
        <f t="shared" si="128"/>
        <v/>
      </c>
      <c r="B1104" s="11" t="str">
        <f t="shared" si="129"/>
        <v/>
      </c>
      <c r="C1104" s="15" t="str">
        <f t="shared" si="130"/>
        <v/>
      </c>
      <c r="D1104" s="12" t="str">
        <f>IF(A1104="","",IF(variable,IF(OR(A1104=1,A1104&lt;$I$18*periods_per_year),start_rate,MIN($I$19,IF(MOD(A1104-1,$I$21)=0,MAX($I$20,D1103+$I$22),D1103))),start_rate))</f>
        <v/>
      </c>
      <c r="E1104" s="13" t="str">
        <f t="shared" si="131"/>
        <v/>
      </c>
      <c r="F1104" s="13" t="str">
        <f>IF(A1104="","",IF(A1104=nper,J1103+E1104,MIN(J1103+E1104,IF(D1104=D1103,F1103,IF($E$8="Acc Bi-Weekly",ROUND((-PMT(((1+D1104/CP)^(CP/12))-1,(nper-A1104+1)*12/26,J1103))/2,2),IF($E$8="Acc Weekly",ROUND((-PMT(((1+D1104/CP)^(CP/12))-1,(nper-A1104+1)*12/52,J1103))/4,2),ROUND(-PMT(((1+D1104/CP)^(CP/periods_per_year))-1,nper-A1104+1,J1103),2)))))))</f>
        <v/>
      </c>
      <c r="G1104" s="13" t="str">
        <f>IF(OR(A1104="",A1104&lt;$X$2),"",IF(J1103&lt;=F1104,0,IF(IF(AND(A1104&gt;=$X$2,MOD(A1104-$X$2,int)=0),$X$3,0)+F1104&gt;=J1103+E1104,J1103+E1104-F1104,IF(AND(A1104&gt;=$X$2,MOD(A1104-$X$2,int)=0),$X$3,0)+IF(IF(AND(A1104&gt;=$X$2,MOD(A1104-$X$2,int)=0),$X$3,0)+IF(MOD(A1104-$X$6,periods_per_year)=0,$X$5,0)+F1104&lt;J1103+E1104,IF(MOD(A1104-$X$6,periods_per_year)=0,$X$5,0),J1103+E1104-IF(AND(A1104&gt;=$X$2,MOD(A1104-$X$2,int)=0),$X$3,0)-F1104))))</f>
        <v/>
      </c>
      <c r="H1104" s="14"/>
      <c r="I1104" s="13" t="str">
        <f t="shared" si="132"/>
        <v/>
      </c>
      <c r="J1104" s="13" t="str">
        <f t="shared" si="133"/>
        <v/>
      </c>
      <c r="M1104" s="17" t="str">
        <f>IF(S1103="","",IF(OR(M1103&gt;=nper,ROUND(S1103,2)&lt;=0),"",M1103+1))</f>
        <v/>
      </c>
      <c r="N1104" s="18" t="str">
        <f>IF(M1104="","",IF(OR(periods_per_year=26,periods_per_year=52),IF(periods_per_year=26,IF(M1104=1,fpdate,N1103+14),IF(periods_per_year=52,IF(M1104=1,fpdate,N1103+7),"n/a")),IF(periods_per_year=24,DATE(YEAR(fpdate),MONTH(fpdate)+(M1104-1)/2+IF(AND(DAY(fpdate)&gt;=15,MOD(M1104,2)=0),1,0),IF(MOD(M1104,2)=0,IF(DAY(fpdate)&gt;=15,DAY(fpdate)-14,DAY(fpdate)+14),DAY(fpdate))),IF(DAY(DATE(YEAR(fpdate),MONTH(fpdate)+M1104-1,DAY(fpdate)))&lt;&gt;DAY(fpdate),DATE(YEAR(fpdate),MONTH(fpdate)+M1104,0),DATE(YEAR(fpdate),MONTH(fpdate)+M1104-1,DAY(fpdate))))))</f>
        <v/>
      </c>
      <c r="O1104" s="19" t="str">
        <f>IF(M1104="","",IF(variable,IF(M1104&lt;MortgageCalculator!$I$18*periods_per_year,start_rate,IF(MortgageCalculator!$I$22&gt;=0,MIN(MortgageCalculator!$I$19,start_rate+MortgageCalculator!$I$22*ROUNDUP((M1104-MortgageCalculator!$I$18*periods_per_year)/MortgageCalculator!$I$21,0)),MAX(MortgageCalculator!$I$20,start_rate+MortgageCalculator!$I$22*ROUNDUP((M1104-MortgageCalculator!$I$18*periods_per_year)/MortgageCalculator!$I$21,0)))),start_rate))</f>
        <v/>
      </c>
      <c r="P1104" s="20" t="str">
        <f>IF(M1104="","",ROUND((((1+O1104/CP)^(CP/periods_per_year))-1)*S1103,2))</f>
        <v/>
      </c>
      <c r="Q1104" s="20" t="str">
        <f>IF(M1104="","",IF(M1104=nper,S1103+P1104,MIN(S1103+P1104,IF(O1104=O1103,Q1103,ROUND(-PMT(((1+O1104/CP)^(CP/periods_per_year))-1,nper-M1104+1,S1103),2)))))</f>
        <v/>
      </c>
      <c r="R1104" s="20" t="str">
        <f t="shared" si="134"/>
        <v/>
      </c>
      <c r="S1104" s="20" t="str">
        <f t="shared" si="135"/>
        <v/>
      </c>
    </row>
    <row r="1105" spans="1:19" x14ac:dyDescent="0.2">
      <c r="A1105" s="10" t="str">
        <f t="shared" si="128"/>
        <v/>
      </c>
      <c r="B1105" s="11" t="str">
        <f t="shared" si="129"/>
        <v/>
      </c>
      <c r="C1105" s="15" t="str">
        <f t="shared" si="130"/>
        <v/>
      </c>
      <c r="D1105" s="12" t="str">
        <f>IF(A1105="","",IF(variable,IF(OR(A1105=1,A1105&lt;$I$18*periods_per_year),start_rate,MIN($I$19,IF(MOD(A1105-1,$I$21)=0,MAX($I$20,D1104+$I$22),D1104))),start_rate))</f>
        <v/>
      </c>
      <c r="E1105" s="13" t="str">
        <f t="shared" si="131"/>
        <v/>
      </c>
      <c r="F1105" s="13" t="str">
        <f>IF(A1105="","",IF(A1105=nper,J1104+E1105,MIN(J1104+E1105,IF(D1105=D1104,F1104,IF($E$8="Acc Bi-Weekly",ROUND((-PMT(((1+D1105/CP)^(CP/12))-1,(nper-A1105+1)*12/26,J1104))/2,2),IF($E$8="Acc Weekly",ROUND((-PMT(((1+D1105/CP)^(CP/12))-1,(nper-A1105+1)*12/52,J1104))/4,2),ROUND(-PMT(((1+D1105/CP)^(CP/periods_per_year))-1,nper-A1105+1,J1104),2)))))))</f>
        <v/>
      </c>
      <c r="G1105" s="13" t="str">
        <f>IF(OR(A1105="",A1105&lt;$X$2),"",IF(J1104&lt;=F1105,0,IF(IF(AND(A1105&gt;=$X$2,MOD(A1105-$X$2,int)=0),$X$3,0)+F1105&gt;=J1104+E1105,J1104+E1105-F1105,IF(AND(A1105&gt;=$X$2,MOD(A1105-$X$2,int)=0),$X$3,0)+IF(IF(AND(A1105&gt;=$X$2,MOD(A1105-$X$2,int)=0),$X$3,0)+IF(MOD(A1105-$X$6,periods_per_year)=0,$X$5,0)+F1105&lt;J1104+E1105,IF(MOD(A1105-$X$6,periods_per_year)=0,$X$5,0),J1104+E1105-IF(AND(A1105&gt;=$X$2,MOD(A1105-$X$2,int)=0),$X$3,0)-F1105))))</f>
        <v/>
      </c>
      <c r="H1105" s="14"/>
      <c r="I1105" s="13" t="str">
        <f t="shared" si="132"/>
        <v/>
      </c>
      <c r="J1105" s="13" t="str">
        <f t="shared" si="133"/>
        <v/>
      </c>
      <c r="M1105" s="17" t="str">
        <f>IF(S1104="","",IF(OR(M1104&gt;=nper,ROUND(S1104,2)&lt;=0),"",M1104+1))</f>
        <v/>
      </c>
      <c r="N1105" s="18" t="str">
        <f>IF(M1105="","",IF(OR(periods_per_year=26,periods_per_year=52),IF(periods_per_year=26,IF(M1105=1,fpdate,N1104+14),IF(periods_per_year=52,IF(M1105=1,fpdate,N1104+7),"n/a")),IF(periods_per_year=24,DATE(YEAR(fpdate),MONTH(fpdate)+(M1105-1)/2+IF(AND(DAY(fpdate)&gt;=15,MOD(M1105,2)=0),1,0),IF(MOD(M1105,2)=0,IF(DAY(fpdate)&gt;=15,DAY(fpdate)-14,DAY(fpdate)+14),DAY(fpdate))),IF(DAY(DATE(YEAR(fpdate),MONTH(fpdate)+M1105-1,DAY(fpdate)))&lt;&gt;DAY(fpdate),DATE(YEAR(fpdate),MONTH(fpdate)+M1105,0),DATE(YEAR(fpdate),MONTH(fpdate)+M1105-1,DAY(fpdate))))))</f>
        <v/>
      </c>
      <c r="O1105" s="19" t="str">
        <f>IF(M1105="","",IF(variable,IF(M1105&lt;MortgageCalculator!$I$18*periods_per_year,start_rate,IF(MortgageCalculator!$I$22&gt;=0,MIN(MortgageCalculator!$I$19,start_rate+MortgageCalculator!$I$22*ROUNDUP((M1105-MortgageCalculator!$I$18*periods_per_year)/MortgageCalculator!$I$21,0)),MAX(MortgageCalculator!$I$20,start_rate+MortgageCalculator!$I$22*ROUNDUP((M1105-MortgageCalculator!$I$18*periods_per_year)/MortgageCalculator!$I$21,0)))),start_rate))</f>
        <v/>
      </c>
      <c r="P1105" s="20" t="str">
        <f>IF(M1105="","",ROUND((((1+O1105/CP)^(CP/periods_per_year))-1)*S1104,2))</f>
        <v/>
      </c>
      <c r="Q1105" s="20" t="str">
        <f>IF(M1105="","",IF(M1105=nper,S1104+P1105,MIN(S1104+P1105,IF(O1105=O1104,Q1104,ROUND(-PMT(((1+O1105/CP)^(CP/periods_per_year))-1,nper-M1105+1,S1104),2)))))</f>
        <v/>
      </c>
      <c r="R1105" s="20" t="str">
        <f t="shared" si="134"/>
        <v/>
      </c>
      <c r="S1105" s="20" t="str">
        <f t="shared" si="135"/>
        <v/>
      </c>
    </row>
    <row r="1106" spans="1:19" x14ac:dyDescent="0.2">
      <c r="A1106" s="10" t="str">
        <f t="shared" si="128"/>
        <v/>
      </c>
      <c r="B1106" s="11" t="str">
        <f t="shared" si="129"/>
        <v/>
      </c>
      <c r="C1106" s="15" t="str">
        <f t="shared" si="130"/>
        <v/>
      </c>
      <c r="D1106" s="12" t="str">
        <f>IF(A1106="","",IF(variable,IF(OR(A1106=1,A1106&lt;$I$18*periods_per_year),start_rate,MIN($I$19,IF(MOD(A1106-1,$I$21)=0,MAX($I$20,D1105+$I$22),D1105))),start_rate))</f>
        <v/>
      </c>
      <c r="E1106" s="13" t="str">
        <f t="shared" si="131"/>
        <v/>
      </c>
      <c r="F1106" s="13" t="str">
        <f>IF(A1106="","",IF(A1106=nper,J1105+E1106,MIN(J1105+E1106,IF(D1106=D1105,F1105,IF($E$8="Acc Bi-Weekly",ROUND((-PMT(((1+D1106/CP)^(CP/12))-1,(nper-A1106+1)*12/26,J1105))/2,2),IF($E$8="Acc Weekly",ROUND((-PMT(((1+D1106/CP)^(CP/12))-1,(nper-A1106+1)*12/52,J1105))/4,2),ROUND(-PMT(((1+D1106/CP)^(CP/periods_per_year))-1,nper-A1106+1,J1105),2)))))))</f>
        <v/>
      </c>
      <c r="G1106" s="13" t="str">
        <f>IF(OR(A1106="",A1106&lt;$X$2),"",IF(J1105&lt;=F1106,0,IF(IF(AND(A1106&gt;=$X$2,MOD(A1106-$X$2,int)=0),$X$3,0)+F1106&gt;=J1105+E1106,J1105+E1106-F1106,IF(AND(A1106&gt;=$X$2,MOD(A1106-$X$2,int)=0),$X$3,0)+IF(IF(AND(A1106&gt;=$X$2,MOD(A1106-$X$2,int)=0),$X$3,0)+IF(MOD(A1106-$X$6,periods_per_year)=0,$X$5,0)+F1106&lt;J1105+E1106,IF(MOD(A1106-$X$6,periods_per_year)=0,$X$5,0),J1105+E1106-IF(AND(A1106&gt;=$X$2,MOD(A1106-$X$2,int)=0),$X$3,0)-F1106))))</f>
        <v/>
      </c>
      <c r="H1106" s="14"/>
      <c r="I1106" s="13" t="str">
        <f t="shared" si="132"/>
        <v/>
      </c>
      <c r="J1106" s="13" t="str">
        <f t="shared" si="133"/>
        <v/>
      </c>
      <c r="M1106" s="17" t="str">
        <f>IF(S1105="","",IF(OR(M1105&gt;=nper,ROUND(S1105,2)&lt;=0),"",M1105+1))</f>
        <v/>
      </c>
      <c r="N1106" s="18" t="str">
        <f>IF(M1106="","",IF(OR(periods_per_year=26,periods_per_year=52),IF(periods_per_year=26,IF(M1106=1,fpdate,N1105+14),IF(periods_per_year=52,IF(M1106=1,fpdate,N1105+7),"n/a")),IF(periods_per_year=24,DATE(YEAR(fpdate),MONTH(fpdate)+(M1106-1)/2+IF(AND(DAY(fpdate)&gt;=15,MOD(M1106,2)=0),1,0),IF(MOD(M1106,2)=0,IF(DAY(fpdate)&gt;=15,DAY(fpdate)-14,DAY(fpdate)+14),DAY(fpdate))),IF(DAY(DATE(YEAR(fpdate),MONTH(fpdate)+M1106-1,DAY(fpdate)))&lt;&gt;DAY(fpdate),DATE(YEAR(fpdate),MONTH(fpdate)+M1106,0),DATE(YEAR(fpdate),MONTH(fpdate)+M1106-1,DAY(fpdate))))))</f>
        <v/>
      </c>
      <c r="O1106" s="19" t="str">
        <f>IF(M1106="","",IF(variable,IF(M1106&lt;MortgageCalculator!$I$18*periods_per_year,start_rate,IF(MortgageCalculator!$I$22&gt;=0,MIN(MortgageCalculator!$I$19,start_rate+MortgageCalculator!$I$22*ROUNDUP((M1106-MortgageCalculator!$I$18*periods_per_year)/MortgageCalculator!$I$21,0)),MAX(MortgageCalculator!$I$20,start_rate+MortgageCalculator!$I$22*ROUNDUP((M1106-MortgageCalculator!$I$18*periods_per_year)/MortgageCalculator!$I$21,0)))),start_rate))</f>
        <v/>
      </c>
      <c r="P1106" s="20" t="str">
        <f>IF(M1106="","",ROUND((((1+O1106/CP)^(CP/periods_per_year))-1)*S1105,2))</f>
        <v/>
      </c>
      <c r="Q1106" s="20" t="str">
        <f>IF(M1106="","",IF(M1106=nper,S1105+P1106,MIN(S1105+P1106,IF(O1106=O1105,Q1105,ROUND(-PMT(((1+O1106/CP)^(CP/periods_per_year))-1,nper-M1106+1,S1105),2)))))</f>
        <v/>
      </c>
      <c r="R1106" s="20" t="str">
        <f t="shared" si="134"/>
        <v/>
      </c>
      <c r="S1106" s="20" t="str">
        <f t="shared" si="135"/>
        <v/>
      </c>
    </row>
    <row r="1107" spans="1:19" x14ac:dyDescent="0.2">
      <c r="A1107" s="10" t="str">
        <f t="shared" si="128"/>
        <v/>
      </c>
      <c r="B1107" s="11" t="str">
        <f t="shared" si="129"/>
        <v/>
      </c>
      <c r="C1107" s="15" t="str">
        <f t="shared" si="130"/>
        <v/>
      </c>
      <c r="D1107" s="12" t="str">
        <f>IF(A1107="","",IF(variable,IF(OR(A1107=1,A1107&lt;$I$18*periods_per_year),start_rate,MIN($I$19,IF(MOD(A1107-1,$I$21)=0,MAX($I$20,D1106+$I$22),D1106))),start_rate))</f>
        <v/>
      </c>
      <c r="E1107" s="13" t="str">
        <f t="shared" si="131"/>
        <v/>
      </c>
      <c r="F1107" s="13" t="str">
        <f>IF(A1107="","",IF(A1107=nper,J1106+E1107,MIN(J1106+E1107,IF(D1107=D1106,F1106,IF($E$8="Acc Bi-Weekly",ROUND((-PMT(((1+D1107/CP)^(CP/12))-1,(nper-A1107+1)*12/26,J1106))/2,2),IF($E$8="Acc Weekly",ROUND((-PMT(((1+D1107/CP)^(CP/12))-1,(nper-A1107+1)*12/52,J1106))/4,2),ROUND(-PMT(((1+D1107/CP)^(CP/periods_per_year))-1,nper-A1107+1,J1106),2)))))))</f>
        <v/>
      </c>
      <c r="G1107" s="13" t="str">
        <f>IF(OR(A1107="",A1107&lt;$X$2),"",IF(J1106&lt;=F1107,0,IF(IF(AND(A1107&gt;=$X$2,MOD(A1107-$X$2,int)=0),$X$3,0)+F1107&gt;=J1106+E1107,J1106+E1107-F1107,IF(AND(A1107&gt;=$X$2,MOD(A1107-$X$2,int)=0),$X$3,0)+IF(IF(AND(A1107&gt;=$X$2,MOD(A1107-$X$2,int)=0),$X$3,0)+IF(MOD(A1107-$X$6,periods_per_year)=0,$X$5,0)+F1107&lt;J1106+E1107,IF(MOD(A1107-$X$6,periods_per_year)=0,$X$5,0),J1106+E1107-IF(AND(A1107&gt;=$X$2,MOD(A1107-$X$2,int)=0),$X$3,0)-F1107))))</f>
        <v/>
      </c>
      <c r="H1107" s="14"/>
      <c r="I1107" s="13" t="str">
        <f t="shared" si="132"/>
        <v/>
      </c>
      <c r="J1107" s="13" t="str">
        <f t="shared" si="133"/>
        <v/>
      </c>
      <c r="M1107" s="17" t="str">
        <f>IF(S1106="","",IF(OR(M1106&gt;=nper,ROUND(S1106,2)&lt;=0),"",M1106+1))</f>
        <v/>
      </c>
      <c r="N1107" s="18" t="str">
        <f>IF(M1107="","",IF(OR(periods_per_year=26,periods_per_year=52),IF(periods_per_year=26,IF(M1107=1,fpdate,N1106+14),IF(periods_per_year=52,IF(M1107=1,fpdate,N1106+7),"n/a")),IF(periods_per_year=24,DATE(YEAR(fpdate),MONTH(fpdate)+(M1107-1)/2+IF(AND(DAY(fpdate)&gt;=15,MOD(M1107,2)=0),1,0),IF(MOD(M1107,2)=0,IF(DAY(fpdate)&gt;=15,DAY(fpdate)-14,DAY(fpdate)+14),DAY(fpdate))),IF(DAY(DATE(YEAR(fpdate),MONTH(fpdate)+M1107-1,DAY(fpdate)))&lt;&gt;DAY(fpdate),DATE(YEAR(fpdate),MONTH(fpdate)+M1107,0),DATE(YEAR(fpdate),MONTH(fpdate)+M1107-1,DAY(fpdate))))))</f>
        <v/>
      </c>
      <c r="O1107" s="19" t="str">
        <f>IF(M1107="","",IF(variable,IF(M1107&lt;MortgageCalculator!$I$18*periods_per_year,start_rate,IF(MortgageCalculator!$I$22&gt;=0,MIN(MortgageCalculator!$I$19,start_rate+MortgageCalculator!$I$22*ROUNDUP((M1107-MortgageCalculator!$I$18*periods_per_year)/MortgageCalculator!$I$21,0)),MAX(MortgageCalculator!$I$20,start_rate+MortgageCalculator!$I$22*ROUNDUP((M1107-MortgageCalculator!$I$18*periods_per_year)/MortgageCalculator!$I$21,0)))),start_rate))</f>
        <v/>
      </c>
      <c r="P1107" s="20" t="str">
        <f>IF(M1107="","",ROUND((((1+O1107/CP)^(CP/periods_per_year))-1)*S1106,2))</f>
        <v/>
      </c>
      <c r="Q1107" s="20" t="str">
        <f>IF(M1107="","",IF(M1107=nper,S1106+P1107,MIN(S1106+P1107,IF(O1107=O1106,Q1106,ROUND(-PMT(((1+O1107/CP)^(CP/periods_per_year))-1,nper-M1107+1,S1106),2)))))</f>
        <v/>
      </c>
      <c r="R1107" s="20" t="str">
        <f t="shared" si="134"/>
        <v/>
      </c>
      <c r="S1107" s="20" t="str">
        <f t="shared" si="135"/>
        <v/>
      </c>
    </row>
    <row r="1108" spans="1:19" x14ac:dyDescent="0.2">
      <c r="A1108" s="10" t="str">
        <f t="shared" si="128"/>
        <v/>
      </c>
      <c r="B1108" s="11" t="str">
        <f t="shared" si="129"/>
        <v/>
      </c>
      <c r="C1108" s="15" t="str">
        <f t="shared" si="130"/>
        <v/>
      </c>
      <c r="D1108" s="12" t="str">
        <f>IF(A1108="","",IF(variable,IF(OR(A1108=1,A1108&lt;$I$18*periods_per_year),start_rate,MIN($I$19,IF(MOD(A1108-1,$I$21)=0,MAX($I$20,D1107+$I$22),D1107))),start_rate))</f>
        <v/>
      </c>
      <c r="E1108" s="13" t="str">
        <f t="shared" si="131"/>
        <v/>
      </c>
      <c r="F1108" s="13" t="str">
        <f>IF(A1108="","",IF(A1108=nper,J1107+E1108,MIN(J1107+E1108,IF(D1108=D1107,F1107,IF($E$8="Acc Bi-Weekly",ROUND((-PMT(((1+D1108/CP)^(CP/12))-1,(nper-A1108+1)*12/26,J1107))/2,2),IF($E$8="Acc Weekly",ROUND((-PMT(((1+D1108/CP)^(CP/12))-1,(nper-A1108+1)*12/52,J1107))/4,2),ROUND(-PMT(((1+D1108/CP)^(CP/periods_per_year))-1,nper-A1108+1,J1107),2)))))))</f>
        <v/>
      </c>
      <c r="G1108" s="13" t="str">
        <f>IF(OR(A1108="",A1108&lt;$X$2),"",IF(J1107&lt;=F1108,0,IF(IF(AND(A1108&gt;=$X$2,MOD(A1108-$X$2,int)=0),$X$3,0)+F1108&gt;=J1107+E1108,J1107+E1108-F1108,IF(AND(A1108&gt;=$X$2,MOD(A1108-$X$2,int)=0),$X$3,0)+IF(IF(AND(A1108&gt;=$X$2,MOD(A1108-$X$2,int)=0),$X$3,0)+IF(MOD(A1108-$X$6,periods_per_year)=0,$X$5,0)+F1108&lt;J1107+E1108,IF(MOD(A1108-$X$6,periods_per_year)=0,$X$5,0),J1107+E1108-IF(AND(A1108&gt;=$X$2,MOD(A1108-$X$2,int)=0),$X$3,0)-F1108))))</f>
        <v/>
      </c>
      <c r="H1108" s="14"/>
      <c r="I1108" s="13" t="str">
        <f t="shared" si="132"/>
        <v/>
      </c>
      <c r="J1108" s="13" t="str">
        <f t="shared" si="133"/>
        <v/>
      </c>
      <c r="M1108" s="17" t="str">
        <f>IF(S1107="","",IF(OR(M1107&gt;=nper,ROUND(S1107,2)&lt;=0),"",M1107+1))</f>
        <v/>
      </c>
      <c r="N1108" s="18" t="str">
        <f>IF(M1108="","",IF(OR(periods_per_year=26,periods_per_year=52),IF(periods_per_year=26,IF(M1108=1,fpdate,N1107+14),IF(periods_per_year=52,IF(M1108=1,fpdate,N1107+7),"n/a")),IF(periods_per_year=24,DATE(YEAR(fpdate),MONTH(fpdate)+(M1108-1)/2+IF(AND(DAY(fpdate)&gt;=15,MOD(M1108,2)=0),1,0),IF(MOD(M1108,2)=0,IF(DAY(fpdate)&gt;=15,DAY(fpdate)-14,DAY(fpdate)+14),DAY(fpdate))),IF(DAY(DATE(YEAR(fpdate),MONTH(fpdate)+M1108-1,DAY(fpdate)))&lt;&gt;DAY(fpdate),DATE(YEAR(fpdate),MONTH(fpdate)+M1108,0),DATE(YEAR(fpdate),MONTH(fpdate)+M1108-1,DAY(fpdate))))))</f>
        <v/>
      </c>
      <c r="O1108" s="19" t="str">
        <f>IF(M1108="","",IF(variable,IF(M1108&lt;MortgageCalculator!$I$18*periods_per_year,start_rate,IF(MortgageCalculator!$I$22&gt;=0,MIN(MortgageCalculator!$I$19,start_rate+MortgageCalculator!$I$22*ROUNDUP((M1108-MortgageCalculator!$I$18*periods_per_year)/MortgageCalculator!$I$21,0)),MAX(MortgageCalculator!$I$20,start_rate+MortgageCalculator!$I$22*ROUNDUP((M1108-MortgageCalculator!$I$18*periods_per_year)/MortgageCalculator!$I$21,0)))),start_rate))</f>
        <v/>
      </c>
      <c r="P1108" s="20" t="str">
        <f>IF(M1108="","",ROUND((((1+O1108/CP)^(CP/periods_per_year))-1)*S1107,2))</f>
        <v/>
      </c>
      <c r="Q1108" s="20" t="str">
        <f>IF(M1108="","",IF(M1108=nper,S1107+P1108,MIN(S1107+P1108,IF(O1108=O1107,Q1107,ROUND(-PMT(((1+O1108/CP)^(CP/periods_per_year))-1,nper-M1108+1,S1107),2)))))</f>
        <v/>
      </c>
      <c r="R1108" s="20" t="str">
        <f t="shared" si="134"/>
        <v/>
      </c>
      <c r="S1108" s="20" t="str">
        <f t="shared" si="135"/>
        <v/>
      </c>
    </row>
    <row r="1109" spans="1:19" x14ac:dyDescent="0.2">
      <c r="A1109" s="10" t="str">
        <f t="shared" si="128"/>
        <v/>
      </c>
      <c r="B1109" s="11" t="str">
        <f t="shared" si="129"/>
        <v/>
      </c>
      <c r="C1109" s="15" t="str">
        <f t="shared" si="130"/>
        <v/>
      </c>
      <c r="D1109" s="12" t="str">
        <f>IF(A1109="","",IF(variable,IF(OR(A1109=1,A1109&lt;$I$18*periods_per_year),start_rate,MIN($I$19,IF(MOD(A1109-1,$I$21)=0,MAX($I$20,D1108+$I$22),D1108))),start_rate))</f>
        <v/>
      </c>
      <c r="E1109" s="13" t="str">
        <f t="shared" si="131"/>
        <v/>
      </c>
      <c r="F1109" s="13" t="str">
        <f>IF(A1109="","",IF(A1109=nper,J1108+E1109,MIN(J1108+E1109,IF(D1109=D1108,F1108,IF($E$8="Acc Bi-Weekly",ROUND((-PMT(((1+D1109/CP)^(CP/12))-1,(nper-A1109+1)*12/26,J1108))/2,2),IF($E$8="Acc Weekly",ROUND((-PMT(((1+D1109/CP)^(CP/12))-1,(nper-A1109+1)*12/52,J1108))/4,2),ROUND(-PMT(((1+D1109/CP)^(CP/periods_per_year))-1,nper-A1109+1,J1108),2)))))))</f>
        <v/>
      </c>
      <c r="G1109" s="13" t="str">
        <f>IF(OR(A1109="",A1109&lt;$X$2),"",IF(J1108&lt;=F1109,0,IF(IF(AND(A1109&gt;=$X$2,MOD(A1109-$X$2,int)=0),$X$3,0)+F1109&gt;=J1108+E1109,J1108+E1109-F1109,IF(AND(A1109&gt;=$X$2,MOD(A1109-$X$2,int)=0),$X$3,0)+IF(IF(AND(A1109&gt;=$X$2,MOD(A1109-$X$2,int)=0),$X$3,0)+IF(MOD(A1109-$X$6,periods_per_year)=0,$X$5,0)+F1109&lt;J1108+E1109,IF(MOD(A1109-$X$6,periods_per_year)=0,$X$5,0),J1108+E1109-IF(AND(A1109&gt;=$X$2,MOD(A1109-$X$2,int)=0),$X$3,0)-F1109))))</f>
        <v/>
      </c>
      <c r="H1109" s="14"/>
      <c r="I1109" s="13" t="str">
        <f t="shared" si="132"/>
        <v/>
      </c>
      <c r="J1109" s="13" t="str">
        <f t="shared" si="133"/>
        <v/>
      </c>
      <c r="M1109" s="17" t="str">
        <f>IF(S1108="","",IF(OR(M1108&gt;=nper,ROUND(S1108,2)&lt;=0),"",M1108+1))</f>
        <v/>
      </c>
      <c r="N1109" s="18" t="str">
        <f>IF(M1109="","",IF(OR(periods_per_year=26,periods_per_year=52),IF(periods_per_year=26,IF(M1109=1,fpdate,N1108+14),IF(periods_per_year=52,IF(M1109=1,fpdate,N1108+7),"n/a")),IF(periods_per_year=24,DATE(YEAR(fpdate),MONTH(fpdate)+(M1109-1)/2+IF(AND(DAY(fpdate)&gt;=15,MOD(M1109,2)=0),1,0),IF(MOD(M1109,2)=0,IF(DAY(fpdate)&gt;=15,DAY(fpdate)-14,DAY(fpdate)+14),DAY(fpdate))),IF(DAY(DATE(YEAR(fpdate),MONTH(fpdate)+M1109-1,DAY(fpdate)))&lt;&gt;DAY(fpdate),DATE(YEAR(fpdate),MONTH(fpdate)+M1109,0),DATE(YEAR(fpdate),MONTH(fpdate)+M1109-1,DAY(fpdate))))))</f>
        <v/>
      </c>
      <c r="O1109" s="19" t="str">
        <f>IF(M1109="","",IF(variable,IF(M1109&lt;MortgageCalculator!$I$18*periods_per_year,start_rate,IF(MortgageCalculator!$I$22&gt;=0,MIN(MortgageCalculator!$I$19,start_rate+MortgageCalculator!$I$22*ROUNDUP((M1109-MortgageCalculator!$I$18*periods_per_year)/MortgageCalculator!$I$21,0)),MAX(MortgageCalculator!$I$20,start_rate+MortgageCalculator!$I$22*ROUNDUP((M1109-MortgageCalculator!$I$18*periods_per_year)/MortgageCalculator!$I$21,0)))),start_rate))</f>
        <v/>
      </c>
      <c r="P1109" s="20" t="str">
        <f>IF(M1109="","",ROUND((((1+O1109/CP)^(CP/periods_per_year))-1)*S1108,2))</f>
        <v/>
      </c>
      <c r="Q1109" s="20" t="str">
        <f>IF(M1109="","",IF(M1109=nper,S1108+P1109,MIN(S1108+P1109,IF(O1109=O1108,Q1108,ROUND(-PMT(((1+O1109/CP)^(CP/periods_per_year))-1,nper-M1109+1,S1108),2)))))</f>
        <v/>
      </c>
      <c r="R1109" s="20" t="str">
        <f t="shared" si="134"/>
        <v/>
      </c>
      <c r="S1109" s="20" t="str">
        <f t="shared" si="135"/>
        <v/>
      </c>
    </row>
    <row r="1110" spans="1:19" x14ac:dyDescent="0.2">
      <c r="A1110" s="10" t="str">
        <f t="shared" si="128"/>
        <v/>
      </c>
      <c r="B1110" s="11" t="str">
        <f t="shared" si="129"/>
        <v/>
      </c>
      <c r="C1110" s="15" t="str">
        <f t="shared" si="130"/>
        <v/>
      </c>
      <c r="D1110" s="12" t="str">
        <f>IF(A1110="","",IF(variable,IF(OR(A1110=1,A1110&lt;$I$18*periods_per_year),start_rate,MIN($I$19,IF(MOD(A1110-1,$I$21)=0,MAX($I$20,D1109+$I$22),D1109))),start_rate))</f>
        <v/>
      </c>
      <c r="E1110" s="13" t="str">
        <f t="shared" si="131"/>
        <v/>
      </c>
      <c r="F1110" s="13" t="str">
        <f>IF(A1110="","",IF(A1110=nper,J1109+E1110,MIN(J1109+E1110,IF(D1110=D1109,F1109,IF($E$8="Acc Bi-Weekly",ROUND((-PMT(((1+D1110/CP)^(CP/12))-1,(nper-A1110+1)*12/26,J1109))/2,2),IF($E$8="Acc Weekly",ROUND((-PMT(((1+D1110/CP)^(CP/12))-1,(nper-A1110+1)*12/52,J1109))/4,2),ROUND(-PMT(((1+D1110/CP)^(CP/periods_per_year))-1,nper-A1110+1,J1109),2)))))))</f>
        <v/>
      </c>
      <c r="G1110" s="13" t="str">
        <f>IF(OR(A1110="",A1110&lt;$X$2),"",IF(J1109&lt;=F1110,0,IF(IF(AND(A1110&gt;=$X$2,MOD(A1110-$X$2,int)=0),$X$3,0)+F1110&gt;=J1109+E1110,J1109+E1110-F1110,IF(AND(A1110&gt;=$X$2,MOD(A1110-$X$2,int)=0),$X$3,0)+IF(IF(AND(A1110&gt;=$X$2,MOD(A1110-$X$2,int)=0),$X$3,0)+IF(MOD(A1110-$X$6,periods_per_year)=0,$X$5,0)+F1110&lt;J1109+E1110,IF(MOD(A1110-$X$6,periods_per_year)=0,$X$5,0),J1109+E1110-IF(AND(A1110&gt;=$X$2,MOD(A1110-$X$2,int)=0),$X$3,0)-F1110))))</f>
        <v/>
      </c>
      <c r="H1110" s="14"/>
      <c r="I1110" s="13" t="str">
        <f t="shared" si="132"/>
        <v/>
      </c>
      <c r="J1110" s="13" t="str">
        <f t="shared" si="133"/>
        <v/>
      </c>
      <c r="M1110" s="17" t="str">
        <f>IF(S1109="","",IF(OR(M1109&gt;=nper,ROUND(S1109,2)&lt;=0),"",M1109+1))</f>
        <v/>
      </c>
      <c r="N1110" s="18" t="str">
        <f>IF(M1110="","",IF(OR(periods_per_year=26,periods_per_year=52),IF(periods_per_year=26,IF(M1110=1,fpdate,N1109+14),IF(periods_per_year=52,IF(M1110=1,fpdate,N1109+7),"n/a")),IF(periods_per_year=24,DATE(YEAR(fpdate),MONTH(fpdate)+(M1110-1)/2+IF(AND(DAY(fpdate)&gt;=15,MOD(M1110,2)=0),1,0),IF(MOD(M1110,2)=0,IF(DAY(fpdate)&gt;=15,DAY(fpdate)-14,DAY(fpdate)+14),DAY(fpdate))),IF(DAY(DATE(YEAR(fpdate),MONTH(fpdate)+M1110-1,DAY(fpdate)))&lt;&gt;DAY(fpdate),DATE(YEAR(fpdate),MONTH(fpdate)+M1110,0),DATE(YEAR(fpdate),MONTH(fpdate)+M1110-1,DAY(fpdate))))))</f>
        <v/>
      </c>
      <c r="O1110" s="19" t="str">
        <f>IF(M1110="","",IF(variable,IF(M1110&lt;MortgageCalculator!$I$18*periods_per_year,start_rate,IF(MortgageCalculator!$I$22&gt;=0,MIN(MortgageCalculator!$I$19,start_rate+MortgageCalculator!$I$22*ROUNDUP((M1110-MortgageCalculator!$I$18*periods_per_year)/MortgageCalculator!$I$21,0)),MAX(MortgageCalculator!$I$20,start_rate+MortgageCalculator!$I$22*ROUNDUP((M1110-MortgageCalculator!$I$18*periods_per_year)/MortgageCalculator!$I$21,0)))),start_rate))</f>
        <v/>
      </c>
      <c r="P1110" s="20" t="str">
        <f>IF(M1110="","",ROUND((((1+O1110/CP)^(CP/periods_per_year))-1)*S1109,2))</f>
        <v/>
      </c>
      <c r="Q1110" s="20" t="str">
        <f>IF(M1110="","",IF(M1110=nper,S1109+P1110,MIN(S1109+P1110,IF(O1110=O1109,Q1109,ROUND(-PMT(((1+O1110/CP)^(CP/periods_per_year))-1,nper-M1110+1,S1109),2)))))</f>
        <v/>
      </c>
      <c r="R1110" s="20" t="str">
        <f t="shared" si="134"/>
        <v/>
      </c>
      <c r="S1110" s="20" t="str">
        <f t="shared" si="135"/>
        <v/>
      </c>
    </row>
    <row r="1111" spans="1:19" x14ac:dyDescent="0.2">
      <c r="A1111" s="10" t="str">
        <f t="shared" si="128"/>
        <v/>
      </c>
      <c r="B1111" s="11" t="str">
        <f t="shared" si="129"/>
        <v/>
      </c>
      <c r="C1111" s="15" t="str">
        <f t="shared" si="130"/>
        <v/>
      </c>
      <c r="D1111" s="12" t="str">
        <f>IF(A1111="","",IF(variable,IF(OR(A1111=1,A1111&lt;$I$18*periods_per_year),start_rate,MIN($I$19,IF(MOD(A1111-1,$I$21)=0,MAX($I$20,D1110+$I$22),D1110))),start_rate))</f>
        <v/>
      </c>
      <c r="E1111" s="13" t="str">
        <f t="shared" si="131"/>
        <v/>
      </c>
      <c r="F1111" s="13" t="str">
        <f>IF(A1111="","",IF(A1111=nper,J1110+E1111,MIN(J1110+E1111,IF(D1111=D1110,F1110,IF($E$8="Acc Bi-Weekly",ROUND((-PMT(((1+D1111/CP)^(CP/12))-1,(nper-A1111+1)*12/26,J1110))/2,2),IF($E$8="Acc Weekly",ROUND((-PMT(((1+D1111/CP)^(CP/12))-1,(nper-A1111+1)*12/52,J1110))/4,2),ROUND(-PMT(((1+D1111/CP)^(CP/periods_per_year))-1,nper-A1111+1,J1110),2)))))))</f>
        <v/>
      </c>
      <c r="G1111" s="13" t="str">
        <f>IF(OR(A1111="",A1111&lt;$X$2),"",IF(J1110&lt;=F1111,0,IF(IF(AND(A1111&gt;=$X$2,MOD(A1111-$X$2,int)=0),$X$3,0)+F1111&gt;=J1110+E1111,J1110+E1111-F1111,IF(AND(A1111&gt;=$X$2,MOD(A1111-$X$2,int)=0),$X$3,0)+IF(IF(AND(A1111&gt;=$X$2,MOD(A1111-$X$2,int)=0),$X$3,0)+IF(MOD(A1111-$X$6,periods_per_year)=0,$X$5,0)+F1111&lt;J1110+E1111,IF(MOD(A1111-$X$6,periods_per_year)=0,$X$5,0),J1110+E1111-IF(AND(A1111&gt;=$X$2,MOD(A1111-$X$2,int)=0),$X$3,0)-F1111))))</f>
        <v/>
      </c>
      <c r="H1111" s="14"/>
      <c r="I1111" s="13" t="str">
        <f t="shared" si="132"/>
        <v/>
      </c>
      <c r="J1111" s="13" t="str">
        <f t="shared" si="133"/>
        <v/>
      </c>
      <c r="M1111" s="17" t="str">
        <f>IF(S1110="","",IF(OR(M1110&gt;=nper,ROUND(S1110,2)&lt;=0),"",M1110+1))</f>
        <v/>
      </c>
      <c r="N1111" s="18" t="str">
        <f>IF(M1111="","",IF(OR(periods_per_year=26,periods_per_year=52),IF(periods_per_year=26,IF(M1111=1,fpdate,N1110+14),IF(periods_per_year=52,IF(M1111=1,fpdate,N1110+7),"n/a")),IF(periods_per_year=24,DATE(YEAR(fpdate),MONTH(fpdate)+(M1111-1)/2+IF(AND(DAY(fpdate)&gt;=15,MOD(M1111,2)=0),1,0),IF(MOD(M1111,2)=0,IF(DAY(fpdate)&gt;=15,DAY(fpdate)-14,DAY(fpdate)+14),DAY(fpdate))),IF(DAY(DATE(YEAR(fpdate),MONTH(fpdate)+M1111-1,DAY(fpdate)))&lt;&gt;DAY(fpdate),DATE(YEAR(fpdate),MONTH(fpdate)+M1111,0),DATE(YEAR(fpdate),MONTH(fpdate)+M1111-1,DAY(fpdate))))))</f>
        <v/>
      </c>
      <c r="O1111" s="19" t="str">
        <f>IF(M1111="","",IF(variable,IF(M1111&lt;MortgageCalculator!$I$18*periods_per_year,start_rate,IF(MortgageCalculator!$I$22&gt;=0,MIN(MortgageCalculator!$I$19,start_rate+MortgageCalculator!$I$22*ROUNDUP((M1111-MortgageCalculator!$I$18*periods_per_year)/MortgageCalculator!$I$21,0)),MAX(MortgageCalculator!$I$20,start_rate+MortgageCalculator!$I$22*ROUNDUP((M1111-MortgageCalculator!$I$18*periods_per_year)/MortgageCalculator!$I$21,0)))),start_rate))</f>
        <v/>
      </c>
      <c r="P1111" s="20" t="str">
        <f>IF(M1111="","",ROUND((((1+O1111/CP)^(CP/periods_per_year))-1)*S1110,2))</f>
        <v/>
      </c>
      <c r="Q1111" s="20" t="str">
        <f>IF(M1111="","",IF(M1111=nper,S1110+P1111,MIN(S1110+P1111,IF(O1111=O1110,Q1110,ROUND(-PMT(((1+O1111/CP)^(CP/periods_per_year))-1,nper-M1111+1,S1110),2)))))</f>
        <v/>
      </c>
      <c r="R1111" s="20" t="str">
        <f t="shared" si="134"/>
        <v/>
      </c>
      <c r="S1111" s="20" t="str">
        <f t="shared" si="135"/>
        <v/>
      </c>
    </row>
    <row r="1112" spans="1:19" x14ac:dyDescent="0.2">
      <c r="A1112" s="10" t="str">
        <f t="shared" si="128"/>
        <v/>
      </c>
      <c r="B1112" s="11" t="str">
        <f t="shared" si="129"/>
        <v/>
      </c>
      <c r="C1112" s="15" t="str">
        <f t="shared" si="130"/>
        <v/>
      </c>
      <c r="D1112" s="12" t="str">
        <f>IF(A1112="","",IF(variable,IF(OR(A1112=1,A1112&lt;$I$18*periods_per_year),start_rate,MIN($I$19,IF(MOD(A1112-1,$I$21)=0,MAX($I$20,D1111+$I$22),D1111))),start_rate))</f>
        <v/>
      </c>
      <c r="E1112" s="13" t="str">
        <f t="shared" si="131"/>
        <v/>
      </c>
      <c r="F1112" s="13" t="str">
        <f>IF(A1112="","",IF(A1112=nper,J1111+E1112,MIN(J1111+E1112,IF(D1112=D1111,F1111,IF($E$8="Acc Bi-Weekly",ROUND((-PMT(((1+D1112/CP)^(CP/12))-1,(nper-A1112+1)*12/26,J1111))/2,2),IF($E$8="Acc Weekly",ROUND((-PMT(((1+D1112/CP)^(CP/12))-1,(nper-A1112+1)*12/52,J1111))/4,2),ROUND(-PMT(((1+D1112/CP)^(CP/periods_per_year))-1,nper-A1112+1,J1111),2)))))))</f>
        <v/>
      </c>
      <c r="G1112" s="13" t="str">
        <f>IF(OR(A1112="",A1112&lt;$X$2),"",IF(J1111&lt;=F1112,0,IF(IF(AND(A1112&gt;=$X$2,MOD(A1112-$X$2,int)=0),$X$3,0)+F1112&gt;=J1111+E1112,J1111+E1112-F1112,IF(AND(A1112&gt;=$X$2,MOD(A1112-$X$2,int)=0),$X$3,0)+IF(IF(AND(A1112&gt;=$X$2,MOD(A1112-$X$2,int)=0),$X$3,0)+IF(MOD(A1112-$X$6,periods_per_year)=0,$X$5,0)+F1112&lt;J1111+E1112,IF(MOD(A1112-$X$6,periods_per_year)=0,$X$5,0),J1111+E1112-IF(AND(A1112&gt;=$X$2,MOD(A1112-$X$2,int)=0),$X$3,0)-F1112))))</f>
        <v/>
      </c>
      <c r="H1112" s="14"/>
      <c r="I1112" s="13" t="str">
        <f t="shared" si="132"/>
        <v/>
      </c>
      <c r="J1112" s="13" t="str">
        <f t="shared" si="133"/>
        <v/>
      </c>
      <c r="M1112" s="17" t="str">
        <f>IF(S1111="","",IF(OR(M1111&gt;=nper,ROUND(S1111,2)&lt;=0),"",M1111+1))</f>
        <v/>
      </c>
      <c r="N1112" s="18" t="str">
        <f>IF(M1112="","",IF(OR(periods_per_year=26,periods_per_year=52),IF(periods_per_year=26,IF(M1112=1,fpdate,N1111+14),IF(periods_per_year=52,IF(M1112=1,fpdate,N1111+7),"n/a")),IF(periods_per_year=24,DATE(YEAR(fpdate),MONTH(fpdate)+(M1112-1)/2+IF(AND(DAY(fpdate)&gt;=15,MOD(M1112,2)=0),1,0),IF(MOD(M1112,2)=0,IF(DAY(fpdate)&gt;=15,DAY(fpdate)-14,DAY(fpdate)+14),DAY(fpdate))),IF(DAY(DATE(YEAR(fpdate),MONTH(fpdate)+M1112-1,DAY(fpdate)))&lt;&gt;DAY(fpdate),DATE(YEAR(fpdate),MONTH(fpdate)+M1112,0),DATE(YEAR(fpdate),MONTH(fpdate)+M1112-1,DAY(fpdate))))))</f>
        <v/>
      </c>
      <c r="O1112" s="19" t="str">
        <f>IF(M1112="","",IF(variable,IF(M1112&lt;MortgageCalculator!$I$18*periods_per_year,start_rate,IF(MortgageCalculator!$I$22&gt;=0,MIN(MortgageCalculator!$I$19,start_rate+MortgageCalculator!$I$22*ROUNDUP((M1112-MortgageCalculator!$I$18*periods_per_year)/MortgageCalculator!$I$21,0)),MAX(MortgageCalculator!$I$20,start_rate+MortgageCalculator!$I$22*ROUNDUP((M1112-MortgageCalculator!$I$18*periods_per_year)/MortgageCalculator!$I$21,0)))),start_rate))</f>
        <v/>
      </c>
      <c r="P1112" s="20" t="str">
        <f>IF(M1112="","",ROUND((((1+O1112/CP)^(CP/periods_per_year))-1)*S1111,2))</f>
        <v/>
      </c>
      <c r="Q1112" s="20" t="str">
        <f>IF(M1112="","",IF(M1112=nper,S1111+P1112,MIN(S1111+P1112,IF(O1112=O1111,Q1111,ROUND(-PMT(((1+O1112/CP)^(CP/periods_per_year))-1,nper-M1112+1,S1111),2)))))</f>
        <v/>
      </c>
      <c r="R1112" s="20" t="str">
        <f t="shared" si="134"/>
        <v/>
      </c>
      <c r="S1112" s="20" t="str">
        <f t="shared" si="135"/>
        <v/>
      </c>
    </row>
    <row r="1113" spans="1:19" x14ac:dyDescent="0.2">
      <c r="A1113" s="10" t="str">
        <f t="shared" si="128"/>
        <v/>
      </c>
      <c r="B1113" s="11" t="str">
        <f t="shared" si="129"/>
        <v/>
      </c>
      <c r="C1113" s="15" t="str">
        <f t="shared" si="130"/>
        <v/>
      </c>
      <c r="D1113" s="12" t="str">
        <f>IF(A1113="","",IF(variable,IF(OR(A1113=1,A1113&lt;$I$18*periods_per_year),start_rate,MIN($I$19,IF(MOD(A1113-1,$I$21)=0,MAX($I$20,D1112+$I$22),D1112))),start_rate))</f>
        <v/>
      </c>
      <c r="E1113" s="13" t="str">
        <f t="shared" si="131"/>
        <v/>
      </c>
      <c r="F1113" s="13" t="str">
        <f>IF(A1113="","",IF(A1113=nper,J1112+E1113,MIN(J1112+E1113,IF(D1113=D1112,F1112,IF($E$8="Acc Bi-Weekly",ROUND((-PMT(((1+D1113/CP)^(CP/12))-1,(nper-A1113+1)*12/26,J1112))/2,2),IF($E$8="Acc Weekly",ROUND((-PMT(((1+D1113/CP)^(CP/12))-1,(nper-A1113+1)*12/52,J1112))/4,2),ROUND(-PMT(((1+D1113/CP)^(CP/periods_per_year))-1,nper-A1113+1,J1112),2)))))))</f>
        <v/>
      </c>
      <c r="G1113" s="13" t="str">
        <f>IF(OR(A1113="",A1113&lt;$X$2),"",IF(J1112&lt;=F1113,0,IF(IF(AND(A1113&gt;=$X$2,MOD(A1113-$X$2,int)=0),$X$3,0)+F1113&gt;=J1112+E1113,J1112+E1113-F1113,IF(AND(A1113&gt;=$X$2,MOD(A1113-$X$2,int)=0),$X$3,0)+IF(IF(AND(A1113&gt;=$X$2,MOD(A1113-$X$2,int)=0),$X$3,0)+IF(MOD(A1113-$X$6,periods_per_year)=0,$X$5,0)+F1113&lt;J1112+E1113,IF(MOD(A1113-$X$6,periods_per_year)=0,$X$5,0),J1112+E1113-IF(AND(A1113&gt;=$X$2,MOD(A1113-$X$2,int)=0),$X$3,0)-F1113))))</f>
        <v/>
      </c>
      <c r="H1113" s="14"/>
      <c r="I1113" s="13" t="str">
        <f t="shared" si="132"/>
        <v/>
      </c>
      <c r="J1113" s="13" t="str">
        <f t="shared" si="133"/>
        <v/>
      </c>
      <c r="M1113" s="17" t="str">
        <f>IF(S1112="","",IF(OR(M1112&gt;=nper,ROUND(S1112,2)&lt;=0),"",M1112+1))</f>
        <v/>
      </c>
      <c r="N1113" s="18" t="str">
        <f>IF(M1113="","",IF(OR(periods_per_year=26,periods_per_year=52),IF(periods_per_year=26,IF(M1113=1,fpdate,N1112+14),IF(periods_per_year=52,IF(M1113=1,fpdate,N1112+7),"n/a")),IF(periods_per_year=24,DATE(YEAR(fpdate),MONTH(fpdate)+(M1113-1)/2+IF(AND(DAY(fpdate)&gt;=15,MOD(M1113,2)=0),1,0),IF(MOD(M1113,2)=0,IF(DAY(fpdate)&gt;=15,DAY(fpdate)-14,DAY(fpdate)+14),DAY(fpdate))),IF(DAY(DATE(YEAR(fpdate),MONTH(fpdate)+M1113-1,DAY(fpdate)))&lt;&gt;DAY(fpdate),DATE(YEAR(fpdate),MONTH(fpdate)+M1113,0),DATE(YEAR(fpdate),MONTH(fpdate)+M1113-1,DAY(fpdate))))))</f>
        <v/>
      </c>
      <c r="O1113" s="19" t="str">
        <f>IF(M1113="","",IF(variable,IF(M1113&lt;MortgageCalculator!$I$18*periods_per_year,start_rate,IF(MortgageCalculator!$I$22&gt;=0,MIN(MortgageCalculator!$I$19,start_rate+MortgageCalculator!$I$22*ROUNDUP((M1113-MortgageCalculator!$I$18*periods_per_year)/MortgageCalculator!$I$21,0)),MAX(MortgageCalculator!$I$20,start_rate+MortgageCalculator!$I$22*ROUNDUP((M1113-MortgageCalculator!$I$18*periods_per_year)/MortgageCalculator!$I$21,0)))),start_rate))</f>
        <v/>
      </c>
      <c r="P1113" s="20" t="str">
        <f>IF(M1113="","",ROUND((((1+O1113/CP)^(CP/periods_per_year))-1)*S1112,2))</f>
        <v/>
      </c>
      <c r="Q1113" s="20" t="str">
        <f>IF(M1113="","",IF(M1113=nper,S1112+P1113,MIN(S1112+P1113,IF(O1113=O1112,Q1112,ROUND(-PMT(((1+O1113/CP)^(CP/periods_per_year))-1,nper-M1113+1,S1112),2)))))</f>
        <v/>
      </c>
      <c r="R1113" s="20" t="str">
        <f t="shared" si="134"/>
        <v/>
      </c>
      <c r="S1113" s="20" t="str">
        <f t="shared" si="135"/>
        <v/>
      </c>
    </row>
    <row r="1114" spans="1:19" x14ac:dyDescent="0.2">
      <c r="A1114" s="10" t="str">
        <f t="shared" si="128"/>
        <v/>
      </c>
      <c r="B1114" s="11" t="str">
        <f t="shared" si="129"/>
        <v/>
      </c>
      <c r="C1114" s="15" t="str">
        <f t="shared" si="130"/>
        <v/>
      </c>
      <c r="D1114" s="12" t="str">
        <f>IF(A1114="","",IF(variable,IF(OR(A1114=1,A1114&lt;$I$18*periods_per_year),start_rate,MIN($I$19,IF(MOD(A1114-1,$I$21)=0,MAX($I$20,D1113+$I$22),D1113))),start_rate))</f>
        <v/>
      </c>
      <c r="E1114" s="13" t="str">
        <f t="shared" si="131"/>
        <v/>
      </c>
      <c r="F1114" s="13" t="str">
        <f>IF(A1114="","",IF(A1114=nper,J1113+E1114,MIN(J1113+E1114,IF(D1114=D1113,F1113,IF($E$8="Acc Bi-Weekly",ROUND((-PMT(((1+D1114/CP)^(CP/12))-1,(nper-A1114+1)*12/26,J1113))/2,2),IF($E$8="Acc Weekly",ROUND((-PMT(((1+D1114/CP)^(CP/12))-1,(nper-A1114+1)*12/52,J1113))/4,2),ROUND(-PMT(((1+D1114/CP)^(CP/periods_per_year))-1,nper-A1114+1,J1113),2)))))))</f>
        <v/>
      </c>
      <c r="G1114" s="13" t="str">
        <f>IF(OR(A1114="",A1114&lt;$X$2),"",IF(J1113&lt;=F1114,0,IF(IF(AND(A1114&gt;=$X$2,MOD(A1114-$X$2,int)=0),$X$3,0)+F1114&gt;=J1113+E1114,J1113+E1114-F1114,IF(AND(A1114&gt;=$X$2,MOD(A1114-$X$2,int)=0),$X$3,0)+IF(IF(AND(A1114&gt;=$X$2,MOD(A1114-$X$2,int)=0),$X$3,0)+IF(MOD(A1114-$X$6,periods_per_year)=0,$X$5,0)+F1114&lt;J1113+E1114,IF(MOD(A1114-$X$6,periods_per_year)=0,$X$5,0),J1113+E1114-IF(AND(A1114&gt;=$X$2,MOD(A1114-$X$2,int)=0),$X$3,0)-F1114))))</f>
        <v/>
      </c>
      <c r="H1114" s="14"/>
      <c r="I1114" s="13" t="str">
        <f t="shared" si="132"/>
        <v/>
      </c>
      <c r="J1114" s="13" t="str">
        <f t="shared" si="133"/>
        <v/>
      </c>
      <c r="M1114" s="17" t="str">
        <f>IF(S1113="","",IF(OR(M1113&gt;=nper,ROUND(S1113,2)&lt;=0),"",M1113+1))</f>
        <v/>
      </c>
      <c r="N1114" s="18" t="str">
        <f>IF(M1114="","",IF(OR(periods_per_year=26,periods_per_year=52),IF(periods_per_year=26,IF(M1114=1,fpdate,N1113+14),IF(periods_per_year=52,IF(M1114=1,fpdate,N1113+7),"n/a")),IF(periods_per_year=24,DATE(YEAR(fpdate),MONTH(fpdate)+(M1114-1)/2+IF(AND(DAY(fpdate)&gt;=15,MOD(M1114,2)=0),1,0),IF(MOD(M1114,2)=0,IF(DAY(fpdate)&gt;=15,DAY(fpdate)-14,DAY(fpdate)+14),DAY(fpdate))),IF(DAY(DATE(YEAR(fpdate),MONTH(fpdate)+M1114-1,DAY(fpdate)))&lt;&gt;DAY(fpdate),DATE(YEAR(fpdate),MONTH(fpdate)+M1114,0),DATE(YEAR(fpdate),MONTH(fpdate)+M1114-1,DAY(fpdate))))))</f>
        <v/>
      </c>
      <c r="O1114" s="19" t="str">
        <f>IF(M1114="","",IF(variable,IF(M1114&lt;MortgageCalculator!$I$18*periods_per_year,start_rate,IF(MortgageCalculator!$I$22&gt;=0,MIN(MortgageCalculator!$I$19,start_rate+MortgageCalculator!$I$22*ROUNDUP((M1114-MortgageCalculator!$I$18*periods_per_year)/MortgageCalculator!$I$21,0)),MAX(MortgageCalculator!$I$20,start_rate+MortgageCalculator!$I$22*ROUNDUP((M1114-MortgageCalculator!$I$18*periods_per_year)/MortgageCalculator!$I$21,0)))),start_rate))</f>
        <v/>
      </c>
      <c r="P1114" s="20" t="str">
        <f>IF(M1114="","",ROUND((((1+O1114/CP)^(CP/periods_per_year))-1)*S1113,2))</f>
        <v/>
      </c>
      <c r="Q1114" s="20" t="str">
        <f>IF(M1114="","",IF(M1114=nper,S1113+P1114,MIN(S1113+P1114,IF(O1114=O1113,Q1113,ROUND(-PMT(((1+O1114/CP)^(CP/periods_per_year))-1,nper-M1114+1,S1113),2)))))</f>
        <v/>
      </c>
      <c r="R1114" s="20" t="str">
        <f t="shared" si="134"/>
        <v/>
      </c>
      <c r="S1114" s="20" t="str">
        <f t="shared" si="135"/>
        <v/>
      </c>
    </row>
    <row r="1115" spans="1:19" x14ac:dyDescent="0.2">
      <c r="A1115" s="10" t="str">
        <f t="shared" si="128"/>
        <v/>
      </c>
      <c r="B1115" s="11" t="str">
        <f t="shared" si="129"/>
        <v/>
      </c>
      <c r="C1115" s="15" t="str">
        <f t="shared" si="130"/>
        <v/>
      </c>
      <c r="D1115" s="12" t="str">
        <f>IF(A1115="","",IF(variable,IF(OR(A1115=1,A1115&lt;$I$18*periods_per_year),start_rate,MIN($I$19,IF(MOD(A1115-1,$I$21)=0,MAX($I$20,D1114+$I$22),D1114))),start_rate))</f>
        <v/>
      </c>
      <c r="E1115" s="13" t="str">
        <f t="shared" si="131"/>
        <v/>
      </c>
      <c r="F1115" s="13" t="str">
        <f>IF(A1115="","",IF(A1115=nper,J1114+E1115,MIN(J1114+E1115,IF(D1115=D1114,F1114,IF($E$8="Acc Bi-Weekly",ROUND((-PMT(((1+D1115/CP)^(CP/12))-1,(nper-A1115+1)*12/26,J1114))/2,2),IF($E$8="Acc Weekly",ROUND((-PMT(((1+D1115/CP)^(CP/12))-1,(nper-A1115+1)*12/52,J1114))/4,2),ROUND(-PMT(((1+D1115/CP)^(CP/periods_per_year))-1,nper-A1115+1,J1114),2)))))))</f>
        <v/>
      </c>
      <c r="G1115" s="13" t="str">
        <f>IF(OR(A1115="",A1115&lt;$X$2),"",IF(J1114&lt;=F1115,0,IF(IF(AND(A1115&gt;=$X$2,MOD(A1115-$X$2,int)=0),$X$3,0)+F1115&gt;=J1114+E1115,J1114+E1115-F1115,IF(AND(A1115&gt;=$X$2,MOD(A1115-$X$2,int)=0),$X$3,0)+IF(IF(AND(A1115&gt;=$X$2,MOD(A1115-$X$2,int)=0),$X$3,0)+IF(MOD(A1115-$X$6,periods_per_year)=0,$X$5,0)+F1115&lt;J1114+E1115,IF(MOD(A1115-$X$6,periods_per_year)=0,$X$5,0),J1114+E1115-IF(AND(A1115&gt;=$X$2,MOD(A1115-$X$2,int)=0),$X$3,0)-F1115))))</f>
        <v/>
      </c>
      <c r="H1115" s="14"/>
      <c r="I1115" s="13" t="str">
        <f t="shared" si="132"/>
        <v/>
      </c>
      <c r="J1115" s="13" t="str">
        <f t="shared" si="133"/>
        <v/>
      </c>
      <c r="M1115" s="17" t="str">
        <f>IF(S1114="","",IF(OR(M1114&gt;=nper,ROUND(S1114,2)&lt;=0),"",M1114+1))</f>
        <v/>
      </c>
      <c r="N1115" s="18" t="str">
        <f>IF(M1115="","",IF(OR(periods_per_year=26,periods_per_year=52),IF(periods_per_year=26,IF(M1115=1,fpdate,N1114+14),IF(periods_per_year=52,IF(M1115=1,fpdate,N1114+7),"n/a")),IF(periods_per_year=24,DATE(YEAR(fpdate),MONTH(fpdate)+(M1115-1)/2+IF(AND(DAY(fpdate)&gt;=15,MOD(M1115,2)=0),1,0),IF(MOD(M1115,2)=0,IF(DAY(fpdate)&gt;=15,DAY(fpdate)-14,DAY(fpdate)+14),DAY(fpdate))),IF(DAY(DATE(YEAR(fpdate),MONTH(fpdate)+M1115-1,DAY(fpdate)))&lt;&gt;DAY(fpdate),DATE(YEAR(fpdate),MONTH(fpdate)+M1115,0),DATE(YEAR(fpdate),MONTH(fpdate)+M1115-1,DAY(fpdate))))))</f>
        <v/>
      </c>
      <c r="O1115" s="19" t="str">
        <f>IF(M1115="","",IF(variable,IF(M1115&lt;MortgageCalculator!$I$18*periods_per_year,start_rate,IF(MortgageCalculator!$I$22&gt;=0,MIN(MortgageCalculator!$I$19,start_rate+MortgageCalculator!$I$22*ROUNDUP((M1115-MortgageCalculator!$I$18*periods_per_year)/MortgageCalculator!$I$21,0)),MAX(MortgageCalculator!$I$20,start_rate+MortgageCalculator!$I$22*ROUNDUP((M1115-MortgageCalculator!$I$18*periods_per_year)/MortgageCalculator!$I$21,0)))),start_rate))</f>
        <v/>
      </c>
      <c r="P1115" s="20" t="str">
        <f>IF(M1115="","",ROUND((((1+O1115/CP)^(CP/periods_per_year))-1)*S1114,2))</f>
        <v/>
      </c>
      <c r="Q1115" s="20" t="str">
        <f>IF(M1115="","",IF(M1115=nper,S1114+P1115,MIN(S1114+P1115,IF(O1115=O1114,Q1114,ROUND(-PMT(((1+O1115/CP)^(CP/periods_per_year))-1,nper-M1115+1,S1114),2)))))</f>
        <v/>
      </c>
      <c r="R1115" s="20" t="str">
        <f t="shared" si="134"/>
        <v/>
      </c>
      <c r="S1115" s="20" t="str">
        <f t="shared" si="135"/>
        <v/>
      </c>
    </row>
    <row r="1116" spans="1:19" x14ac:dyDescent="0.2">
      <c r="A1116" s="10" t="str">
        <f t="shared" si="128"/>
        <v/>
      </c>
      <c r="B1116" s="11" t="str">
        <f t="shared" si="129"/>
        <v/>
      </c>
      <c r="C1116" s="15" t="str">
        <f t="shared" si="130"/>
        <v/>
      </c>
      <c r="D1116" s="12" t="str">
        <f>IF(A1116="","",IF(variable,IF(OR(A1116=1,A1116&lt;$I$18*periods_per_year),start_rate,MIN($I$19,IF(MOD(A1116-1,$I$21)=0,MAX($I$20,D1115+$I$22),D1115))),start_rate))</f>
        <v/>
      </c>
      <c r="E1116" s="13" t="str">
        <f t="shared" si="131"/>
        <v/>
      </c>
      <c r="F1116" s="13" t="str">
        <f>IF(A1116="","",IF(A1116=nper,J1115+E1116,MIN(J1115+E1116,IF(D1116=D1115,F1115,IF($E$8="Acc Bi-Weekly",ROUND((-PMT(((1+D1116/CP)^(CP/12))-1,(nper-A1116+1)*12/26,J1115))/2,2),IF($E$8="Acc Weekly",ROUND((-PMT(((1+D1116/CP)^(CP/12))-1,(nper-A1116+1)*12/52,J1115))/4,2),ROUND(-PMT(((1+D1116/CP)^(CP/periods_per_year))-1,nper-A1116+1,J1115),2)))))))</f>
        <v/>
      </c>
      <c r="G1116" s="13" t="str">
        <f>IF(OR(A1116="",A1116&lt;$X$2),"",IF(J1115&lt;=F1116,0,IF(IF(AND(A1116&gt;=$X$2,MOD(A1116-$X$2,int)=0),$X$3,0)+F1116&gt;=J1115+E1116,J1115+E1116-F1116,IF(AND(A1116&gt;=$X$2,MOD(A1116-$X$2,int)=0),$X$3,0)+IF(IF(AND(A1116&gt;=$X$2,MOD(A1116-$X$2,int)=0),$X$3,0)+IF(MOD(A1116-$X$6,periods_per_year)=0,$X$5,0)+F1116&lt;J1115+E1116,IF(MOD(A1116-$X$6,periods_per_year)=0,$X$5,0),J1115+E1116-IF(AND(A1116&gt;=$X$2,MOD(A1116-$X$2,int)=0),$X$3,0)-F1116))))</f>
        <v/>
      </c>
      <c r="H1116" s="14"/>
      <c r="I1116" s="13" t="str">
        <f t="shared" si="132"/>
        <v/>
      </c>
      <c r="J1116" s="13" t="str">
        <f t="shared" si="133"/>
        <v/>
      </c>
      <c r="M1116" s="17" t="str">
        <f>IF(S1115="","",IF(OR(M1115&gt;=nper,ROUND(S1115,2)&lt;=0),"",M1115+1))</f>
        <v/>
      </c>
      <c r="N1116" s="18" t="str">
        <f>IF(M1116="","",IF(OR(periods_per_year=26,periods_per_year=52),IF(periods_per_year=26,IF(M1116=1,fpdate,N1115+14),IF(periods_per_year=52,IF(M1116=1,fpdate,N1115+7),"n/a")),IF(periods_per_year=24,DATE(YEAR(fpdate),MONTH(fpdate)+(M1116-1)/2+IF(AND(DAY(fpdate)&gt;=15,MOD(M1116,2)=0),1,0),IF(MOD(M1116,2)=0,IF(DAY(fpdate)&gt;=15,DAY(fpdate)-14,DAY(fpdate)+14),DAY(fpdate))),IF(DAY(DATE(YEAR(fpdate),MONTH(fpdate)+M1116-1,DAY(fpdate)))&lt;&gt;DAY(fpdate),DATE(YEAR(fpdate),MONTH(fpdate)+M1116,0),DATE(YEAR(fpdate),MONTH(fpdate)+M1116-1,DAY(fpdate))))))</f>
        <v/>
      </c>
      <c r="O1116" s="19" t="str">
        <f>IF(M1116="","",IF(variable,IF(M1116&lt;MortgageCalculator!$I$18*periods_per_year,start_rate,IF(MortgageCalculator!$I$22&gt;=0,MIN(MortgageCalculator!$I$19,start_rate+MortgageCalculator!$I$22*ROUNDUP((M1116-MortgageCalculator!$I$18*periods_per_year)/MortgageCalculator!$I$21,0)),MAX(MortgageCalculator!$I$20,start_rate+MortgageCalculator!$I$22*ROUNDUP((M1116-MortgageCalculator!$I$18*periods_per_year)/MortgageCalculator!$I$21,0)))),start_rate))</f>
        <v/>
      </c>
      <c r="P1116" s="20" t="str">
        <f>IF(M1116="","",ROUND((((1+O1116/CP)^(CP/periods_per_year))-1)*S1115,2))</f>
        <v/>
      </c>
      <c r="Q1116" s="20" t="str">
        <f>IF(M1116="","",IF(M1116=nper,S1115+P1116,MIN(S1115+P1116,IF(O1116=O1115,Q1115,ROUND(-PMT(((1+O1116/CP)^(CP/periods_per_year))-1,nper-M1116+1,S1115),2)))))</f>
        <v/>
      </c>
      <c r="R1116" s="20" t="str">
        <f t="shared" si="134"/>
        <v/>
      </c>
      <c r="S1116" s="20" t="str">
        <f t="shared" si="135"/>
        <v/>
      </c>
    </row>
    <row r="1117" spans="1:19" x14ac:dyDescent="0.2">
      <c r="A1117" s="10" t="str">
        <f t="shared" si="128"/>
        <v/>
      </c>
      <c r="B1117" s="11" t="str">
        <f t="shared" si="129"/>
        <v/>
      </c>
      <c r="C1117" s="15" t="str">
        <f t="shared" si="130"/>
        <v/>
      </c>
      <c r="D1117" s="12" t="str">
        <f>IF(A1117="","",IF(variable,IF(OR(A1117=1,A1117&lt;$I$18*periods_per_year),start_rate,MIN($I$19,IF(MOD(A1117-1,$I$21)=0,MAX($I$20,D1116+$I$22),D1116))),start_rate))</f>
        <v/>
      </c>
      <c r="E1117" s="13" t="str">
        <f t="shared" si="131"/>
        <v/>
      </c>
      <c r="F1117" s="13" t="str">
        <f>IF(A1117="","",IF(A1117=nper,J1116+E1117,MIN(J1116+E1117,IF(D1117=D1116,F1116,IF($E$8="Acc Bi-Weekly",ROUND((-PMT(((1+D1117/CP)^(CP/12))-1,(nper-A1117+1)*12/26,J1116))/2,2),IF($E$8="Acc Weekly",ROUND((-PMT(((1+D1117/CP)^(CP/12))-1,(nper-A1117+1)*12/52,J1116))/4,2),ROUND(-PMT(((1+D1117/CP)^(CP/periods_per_year))-1,nper-A1117+1,J1116),2)))))))</f>
        <v/>
      </c>
      <c r="G1117" s="13" t="str">
        <f>IF(OR(A1117="",A1117&lt;$X$2),"",IF(J1116&lt;=F1117,0,IF(IF(AND(A1117&gt;=$X$2,MOD(A1117-$X$2,int)=0),$X$3,0)+F1117&gt;=J1116+E1117,J1116+E1117-F1117,IF(AND(A1117&gt;=$X$2,MOD(A1117-$X$2,int)=0),$X$3,0)+IF(IF(AND(A1117&gt;=$X$2,MOD(A1117-$X$2,int)=0),$X$3,0)+IF(MOD(A1117-$X$6,periods_per_year)=0,$X$5,0)+F1117&lt;J1116+E1117,IF(MOD(A1117-$X$6,periods_per_year)=0,$X$5,0),J1116+E1117-IF(AND(A1117&gt;=$X$2,MOD(A1117-$X$2,int)=0),$X$3,0)-F1117))))</f>
        <v/>
      </c>
      <c r="H1117" s="14"/>
      <c r="I1117" s="13" t="str">
        <f t="shared" si="132"/>
        <v/>
      </c>
      <c r="J1117" s="13" t="str">
        <f t="shared" si="133"/>
        <v/>
      </c>
      <c r="M1117" s="17" t="str">
        <f>IF(S1116="","",IF(OR(M1116&gt;=nper,ROUND(S1116,2)&lt;=0),"",M1116+1))</f>
        <v/>
      </c>
      <c r="N1117" s="18" t="str">
        <f>IF(M1117="","",IF(OR(periods_per_year=26,periods_per_year=52),IF(periods_per_year=26,IF(M1117=1,fpdate,N1116+14),IF(periods_per_year=52,IF(M1117=1,fpdate,N1116+7),"n/a")),IF(periods_per_year=24,DATE(YEAR(fpdate),MONTH(fpdate)+(M1117-1)/2+IF(AND(DAY(fpdate)&gt;=15,MOD(M1117,2)=0),1,0),IF(MOD(M1117,2)=0,IF(DAY(fpdate)&gt;=15,DAY(fpdate)-14,DAY(fpdate)+14),DAY(fpdate))),IF(DAY(DATE(YEAR(fpdate),MONTH(fpdate)+M1117-1,DAY(fpdate)))&lt;&gt;DAY(fpdate),DATE(YEAR(fpdate),MONTH(fpdate)+M1117,0),DATE(YEAR(fpdate),MONTH(fpdate)+M1117-1,DAY(fpdate))))))</f>
        <v/>
      </c>
      <c r="O1117" s="19" t="str">
        <f>IF(M1117="","",IF(variable,IF(M1117&lt;MortgageCalculator!$I$18*periods_per_year,start_rate,IF(MortgageCalculator!$I$22&gt;=0,MIN(MortgageCalculator!$I$19,start_rate+MortgageCalculator!$I$22*ROUNDUP((M1117-MortgageCalculator!$I$18*periods_per_year)/MortgageCalculator!$I$21,0)),MAX(MortgageCalculator!$I$20,start_rate+MortgageCalculator!$I$22*ROUNDUP((M1117-MortgageCalculator!$I$18*periods_per_year)/MortgageCalculator!$I$21,0)))),start_rate))</f>
        <v/>
      </c>
      <c r="P1117" s="20" t="str">
        <f>IF(M1117="","",ROUND((((1+O1117/CP)^(CP/periods_per_year))-1)*S1116,2))</f>
        <v/>
      </c>
      <c r="Q1117" s="20" t="str">
        <f>IF(M1117="","",IF(M1117=nper,S1116+P1117,MIN(S1116+P1117,IF(O1117=O1116,Q1116,ROUND(-PMT(((1+O1117/CP)^(CP/periods_per_year))-1,nper-M1117+1,S1116),2)))))</f>
        <v/>
      </c>
      <c r="R1117" s="20" t="str">
        <f t="shared" si="134"/>
        <v/>
      </c>
      <c r="S1117" s="20" t="str">
        <f t="shared" si="135"/>
        <v/>
      </c>
    </row>
    <row r="1118" spans="1:19" x14ac:dyDescent="0.2">
      <c r="A1118" s="10" t="str">
        <f t="shared" si="128"/>
        <v/>
      </c>
      <c r="B1118" s="11" t="str">
        <f t="shared" si="129"/>
        <v/>
      </c>
      <c r="C1118" s="15" t="str">
        <f t="shared" si="130"/>
        <v/>
      </c>
      <c r="D1118" s="12" t="str">
        <f>IF(A1118="","",IF(variable,IF(OR(A1118=1,A1118&lt;$I$18*periods_per_year),start_rate,MIN($I$19,IF(MOD(A1118-1,$I$21)=0,MAX($I$20,D1117+$I$22),D1117))),start_rate))</f>
        <v/>
      </c>
      <c r="E1118" s="13" t="str">
        <f t="shared" si="131"/>
        <v/>
      </c>
      <c r="F1118" s="13" t="str">
        <f>IF(A1118="","",IF(A1118=nper,J1117+E1118,MIN(J1117+E1118,IF(D1118=D1117,F1117,IF($E$8="Acc Bi-Weekly",ROUND((-PMT(((1+D1118/CP)^(CP/12))-1,(nper-A1118+1)*12/26,J1117))/2,2),IF($E$8="Acc Weekly",ROUND((-PMT(((1+D1118/CP)^(CP/12))-1,(nper-A1118+1)*12/52,J1117))/4,2),ROUND(-PMT(((1+D1118/CP)^(CP/periods_per_year))-1,nper-A1118+1,J1117),2)))))))</f>
        <v/>
      </c>
      <c r="G1118" s="13" t="str">
        <f>IF(OR(A1118="",A1118&lt;$X$2),"",IF(J1117&lt;=F1118,0,IF(IF(AND(A1118&gt;=$X$2,MOD(A1118-$X$2,int)=0),$X$3,0)+F1118&gt;=J1117+E1118,J1117+E1118-F1118,IF(AND(A1118&gt;=$X$2,MOD(A1118-$X$2,int)=0),$X$3,0)+IF(IF(AND(A1118&gt;=$X$2,MOD(A1118-$X$2,int)=0),$X$3,0)+IF(MOD(A1118-$X$6,periods_per_year)=0,$X$5,0)+F1118&lt;J1117+E1118,IF(MOD(A1118-$X$6,periods_per_year)=0,$X$5,0),J1117+E1118-IF(AND(A1118&gt;=$X$2,MOD(A1118-$X$2,int)=0),$X$3,0)-F1118))))</f>
        <v/>
      </c>
      <c r="H1118" s="14"/>
      <c r="I1118" s="13" t="str">
        <f t="shared" si="132"/>
        <v/>
      </c>
      <c r="J1118" s="13" t="str">
        <f t="shared" si="133"/>
        <v/>
      </c>
      <c r="M1118" s="17" t="str">
        <f>IF(S1117="","",IF(OR(M1117&gt;=nper,ROUND(S1117,2)&lt;=0),"",M1117+1))</f>
        <v/>
      </c>
      <c r="N1118" s="18" t="str">
        <f>IF(M1118="","",IF(OR(periods_per_year=26,periods_per_year=52),IF(periods_per_year=26,IF(M1118=1,fpdate,N1117+14),IF(periods_per_year=52,IF(M1118=1,fpdate,N1117+7),"n/a")),IF(periods_per_year=24,DATE(YEAR(fpdate),MONTH(fpdate)+(M1118-1)/2+IF(AND(DAY(fpdate)&gt;=15,MOD(M1118,2)=0),1,0),IF(MOD(M1118,2)=0,IF(DAY(fpdate)&gt;=15,DAY(fpdate)-14,DAY(fpdate)+14),DAY(fpdate))),IF(DAY(DATE(YEAR(fpdate),MONTH(fpdate)+M1118-1,DAY(fpdate)))&lt;&gt;DAY(fpdate),DATE(YEAR(fpdate),MONTH(fpdate)+M1118,0),DATE(YEAR(fpdate),MONTH(fpdate)+M1118-1,DAY(fpdate))))))</f>
        <v/>
      </c>
      <c r="O1118" s="19" t="str">
        <f>IF(M1118="","",IF(variable,IF(M1118&lt;MortgageCalculator!$I$18*periods_per_year,start_rate,IF(MortgageCalculator!$I$22&gt;=0,MIN(MortgageCalculator!$I$19,start_rate+MortgageCalculator!$I$22*ROUNDUP((M1118-MortgageCalculator!$I$18*periods_per_year)/MortgageCalculator!$I$21,0)),MAX(MortgageCalculator!$I$20,start_rate+MortgageCalculator!$I$22*ROUNDUP((M1118-MortgageCalculator!$I$18*periods_per_year)/MortgageCalculator!$I$21,0)))),start_rate))</f>
        <v/>
      </c>
      <c r="P1118" s="20" t="str">
        <f>IF(M1118="","",ROUND((((1+O1118/CP)^(CP/periods_per_year))-1)*S1117,2))</f>
        <v/>
      </c>
      <c r="Q1118" s="20" t="str">
        <f>IF(M1118="","",IF(M1118=nper,S1117+P1118,MIN(S1117+P1118,IF(O1118=O1117,Q1117,ROUND(-PMT(((1+O1118/CP)^(CP/periods_per_year))-1,nper-M1118+1,S1117),2)))))</f>
        <v/>
      </c>
      <c r="R1118" s="20" t="str">
        <f t="shared" si="134"/>
        <v/>
      </c>
      <c r="S1118" s="20" t="str">
        <f t="shared" si="135"/>
        <v/>
      </c>
    </row>
    <row r="1119" spans="1:19" x14ac:dyDescent="0.2">
      <c r="A1119" s="10" t="str">
        <f t="shared" si="128"/>
        <v/>
      </c>
      <c r="B1119" s="11" t="str">
        <f t="shared" si="129"/>
        <v/>
      </c>
      <c r="C1119" s="15" t="str">
        <f t="shared" si="130"/>
        <v/>
      </c>
      <c r="D1119" s="12" t="str">
        <f>IF(A1119="","",IF(variable,IF(OR(A1119=1,A1119&lt;$I$18*periods_per_year),start_rate,MIN($I$19,IF(MOD(A1119-1,$I$21)=0,MAX($I$20,D1118+$I$22),D1118))),start_rate))</f>
        <v/>
      </c>
      <c r="E1119" s="13" t="str">
        <f t="shared" si="131"/>
        <v/>
      </c>
      <c r="F1119" s="13" t="str">
        <f>IF(A1119="","",IF(A1119=nper,J1118+E1119,MIN(J1118+E1119,IF(D1119=D1118,F1118,IF($E$8="Acc Bi-Weekly",ROUND((-PMT(((1+D1119/CP)^(CP/12))-1,(nper-A1119+1)*12/26,J1118))/2,2),IF($E$8="Acc Weekly",ROUND((-PMT(((1+D1119/CP)^(CP/12))-1,(nper-A1119+1)*12/52,J1118))/4,2),ROUND(-PMT(((1+D1119/CP)^(CP/periods_per_year))-1,nper-A1119+1,J1118),2)))))))</f>
        <v/>
      </c>
      <c r="G1119" s="13" t="str">
        <f>IF(OR(A1119="",A1119&lt;$X$2),"",IF(J1118&lt;=F1119,0,IF(IF(AND(A1119&gt;=$X$2,MOD(A1119-$X$2,int)=0),$X$3,0)+F1119&gt;=J1118+E1119,J1118+E1119-F1119,IF(AND(A1119&gt;=$X$2,MOD(A1119-$X$2,int)=0),$X$3,0)+IF(IF(AND(A1119&gt;=$X$2,MOD(A1119-$X$2,int)=0),$X$3,0)+IF(MOD(A1119-$X$6,periods_per_year)=0,$X$5,0)+F1119&lt;J1118+E1119,IF(MOD(A1119-$X$6,periods_per_year)=0,$X$5,0),J1118+E1119-IF(AND(A1119&gt;=$X$2,MOD(A1119-$X$2,int)=0),$X$3,0)-F1119))))</f>
        <v/>
      </c>
      <c r="H1119" s="14"/>
      <c r="I1119" s="13" t="str">
        <f t="shared" si="132"/>
        <v/>
      </c>
      <c r="J1119" s="13" t="str">
        <f t="shared" si="133"/>
        <v/>
      </c>
      <c r="M1119" s="17" t="str">
        <f>IF(S1118="","",IF(OR(M1118&gt;=nper,ROUND(S1118,2)&lt;=0),"",M1118+1))</f>
        <v/>
      </c>
      <c r="N1119" s="18" t="str">
        <f>IF(M1119="","",IF(OR(periods_per_year=26,periods_per_year=52),IF(periods_per_year=26,IF(M1119=1,fpdate,N1118+14),IF(periods_per_year=52,IF(M1119=1,fpdate,N1118+7),"n/a")),IF(periods_per_year=24,DATE(YEAR(fpdate),MONTH(fpdate)+(M1119-1)/2+IF(AND(DAY(fpdate)&gt;=15,MOD(M1119,2)=0),1,0),IF(MOD(M1119,2)=0,IF(DAY(fpdate)&gt;=15,DAY(fpdate)-14,DAY(fpdate)+14),DAY(fpdate))),IF(DAY(DATE(YEAR(fpdate),MONTH(fpdate)+M1119-1,DAY(fpdate)))&lt;&gt;DAY(fpdate),DATE(YEAR(fpdate),MONTH(fpdate)+M1119,0),DATE(YEAR(fpdate),MONTH(fpdate)+M1119-1,DAY(fpdate))))))</f>
        <v/>
      </c>
      <c r="O1119" s="19" t="str">
        <f>IF(M1119="","",IF(variable,IF(M1119&lt;MortgageCalculator!$I$18*periods_per_year,start_rate,IF(MortgageCalculator!$I$22&gt;=0,MIN(MortgageCalculator!$I$19,start_rate+MortgageCalculator!$I$22*ROUNDUP((M1119-MortgageCalculator!$I$18*periods_per_year)/MortgageCalculator!$I$21,0)),MAX(MortgageCalculator!$I$20,start_rate+MortgageCalculator!$I$22*ROUNDUP((M1119-MortgageCalculator!$I$18*periods_per_year)/MortgageCalculator!$I$21,0)))),start_rate))</f>
        <v/>
      </c>
      <c r="P1119" s="20" t="str">
        <f>IF(M1119="","",ROUND((((1+O1119/CP)^(CP/periods_per_year))-1)*S1118,2))</f>
        <v/>
      </c>
      <c r="Q1119" s="20" t="str">
        <f>IF(M1119="","",IF(M1119=nper,S1118+P1119,MIN(S1118+P1119,IF(O1119=O1118,Q1118,ROUND(-PMT(((1+O1119/CP)^(CP/periods_per_year))-1,nper-M1119+1,S1118),2)))))</f>
        <v/>
      </c>
      <c r="R1119" s="20" t="str">
        <f t="shared" si="134"/>
        <v/>
      </c>
      <c r="S1119" s="20" t="str">
        <f t="shared" si="135"/>
        <v/>
      </c>
    </row>
    <row r="1120" spans="1:19" x14ac:dyDescent="0.2">
      <c r="A1120" s="10" t="str">
        <f t="shared" si="128"/>
        <v/>
      </c>
      <c r="B1120" s="11" t="str">
        <f t="shared" si="129"/>
        <v/>
      </c>
      <c r="C1120" s="15" t="str">
        <f t="shared" si="130"/>
        <v/>
      </c>
      <c r="D1120" s="12" t="str">
        <f>IF(A1120="","",IF(variable,IF(OR(A1120=1,A1120&lt;$I$18*periods_per_year),start_rate,MIN($I$19,IF(MOD(A1120-1,$I$21)=0,MAX($I$20,D1119+$I$22),D1119))),start_rate))</f>
        <v/>
      </c>
      <c r="E1120" s="13" t="str">
        <f t="shared" si="131"/>
        <v/>
      </c>
      <c r="F1120" s="13" t="str">
        <f>IF(A1120="","",IF(A1120=nper,J1119+E1120,MIN(J1119+E1120,IF(D1120=D1119,F1119,IF($E$8="Acc Bi-Weekly",ROUND((-PMT(((1+D1120/CP)^(CP/12))-1,(nper-A1120+1)*12/26,J1119))/2,2),IF($E$8="Acc Weekly",ROUND((-PMT(((1+D1120/CP)^(CP/12))-1,(nper-A1120+1)*12/52,J1119))/4,2),ROUND(-PMT(((1+D1120/CP)^(CP/periods_per_year))-1,nper-A1120+1,J1119),2)))))))</f>
        <v/>
      </c>
      <c r="G1120" s="13" t="str">
        <f>IF(OR(A1120="",A1120&lt;$X$2),"",IF(J1119&lt;=F1120,0,IF(IF(AND(A1120&gt;=$X$2,MOD(A1120-$X$2,int)=0),$X$3,0)+F1120&gt;=J1119+E1120,J1119+E1120-F1120,IF(AND(A1120&gt;=$X$2,MOD(A1120-$X$2,int)=0),$X$3,0)+IF(IF(AND(A1120&gt;=$X$2,MOD(A1120-$X$2,int)=0),$X$3,0)+IF(MOD(A1120-$X$6,periods_per_year)=0,$X$5,0)+F1120&lt;J1119+E1120,IF(MOD(A1120-$X$6,periods_per_year)=0,$X$5,0),J1119+E1120-IF(AND(A1120&gt;=$X$2,MOD(A1120-$X$2,int)=0),$X$3,0)-F1120))))</f>
        <v/>
      </c>
      <c r="H1120" s="14"/>
      <c r="I1120" s="13" t="str">
        <f t="shared" si="132"/>
        <v/>
      </c>
      <c r="J1120" s="13" t="str">
        <f t="shared" si="133"/>
        <v/>
      </c>
      <c r="M1120" s="17" t="str">
        <f>IF(S1119="","",IF(OR(M1119&gt;=nper,ROUND(S1119,2)&lt;=0),"",M1119+1))</f>
        <v/>
      </c>
      <c r="N1120" s="18" t="str">
        <f>IF(M1120="","",IF(OR(periods_per_year=26,periods_per_year=52),IF(periods_per_year=26,IF(M1120=1,fpdate,N1119+14),IF(periods_per_year=52,IF(M1120=1,fpdate,N1119+7),"n/a")),IF(periods_per_year=24,DATE(YEAR(fpdate),MONTH(fpdate)+(M1120-1)/2+IF(AND(DAY(fpdate)&gt;=15,MOD(M1120,2)=0),1,0),IF(MOD(M1120,2)=0,IF(DAY(fpdate)&gt;=15,DAY(fpdate)-14,DAY(fpdate)+14),DAY(fpdate))),IF(DAY(DATE(YEAR(fpdate),MONTH(fpdate)+M1120-1,DAY(fpdate)))&lt;&gt;DAY(fpdate),DATE(YEAR(fpdate),MONTH(fpdate)+M1120,0),DATE(YEAR(fpdate),MONTH(fpdate)+M1120-1,DAY(fpdate))))))</f>
        <v/>
      </c>
      <c r="O1120" s="19" t="str">
        <f>IF(M1120="","",IF(variable,IF(M1120&lt;MortgageCalculator!$I$18*periods_per_year,start_rate,IF(MortgageCalculator!$I$22&gt;=0,MIN(MortgageCalculator!$I$19,start_rate+MortgageCalculator!$I$22*ROUNDUP((M1120-MortgageCalculator!$I$18*periods_per_year)/MortgageCalculator!$I$21,0)),MAX(MortgageCalculator!$I$20,start_rate+MortgageCalculator!$I$22*ROUNDUP((M1120-MortgageCalculator!$I$18*periods_per_year)/MortgageCalculator!$I$21,0)))),start_rate))</f>
        <v/>
      </c>
      <c r="P1120" s="20" t="str">
        <f>IF(M1120="","",ROUND((((1+O1120/CP)^(CP/periods_per_year))-1)*S1119,2))</f>
        <v/>
      </c>
      <c r="Q1120" s="20" t="str">
        <f>IF(M1120="","",IF(M1120=nper,S1119+P1120,MIN(S1119+P1120,IF(O1120=O1119,Q1119,ROUND(-PMT(((1+O1120/CP)^(CP/periods_per_year))-1,nper-M1120+1,S1119),2)))))</f>
        <v/>
      </c>
      <c r="R1120" s="20" t="str">
        <f t="shared" si="134"/>
        <v/>
      </c>
      <c r="S1120" s="20" t="str">
        <f t="shared" si="135"/>
        <v/>
      </c>
    </row>
    <row r="1121" spans="1:19" x14ac:dyDescent="0.2">
      <c r="A1121" s="10" t="str">
        <f t="shared" si="128"/>
        <v/>
      </c>
      <c r="B1121" s="11" t="str">
        <f t="shared" si="129"/>
        <v/>
      </c>
      <c r="C1121" s="15" t="str">
        <f t="shared" si="130"/>
        <v/>
      </c>
      <c r="D1121" s="12" t="str">
        <f>IF(A1121="","",IF(variable,IF(OR(A1121=1,A1121&lt;$I$18*periods_per_year),start_rate,MIN($I$19,IF(MOD(A1121-1,$I$21)=0,MAX($I$20,D1120+$I$22),D1120))),start_rate))</f>
        <v/>
      </c>
      <c r="E1121" s="13" t="str">
        <f t="shared" si="131"/>
        <v/>
      </c>
      <c r="F1121" s="13" t="str">
        <f>IF(A1121="","",IF(A1121=nper,J1120+E1121,MIN(J1120+E1121,IF(D1121=D1120,F1120,IF($E$8="Acc Bi-Weekly",ROUND((-PMT(((1+D1121/CP)^(CP/12))-1,(nper-A1121+1)*12/26,J1120))/2,2),IF($E$8="Acc Weekly",ROUND((-PMT(((1+D1121/CP)^(CP/12))-1,(nper-A1121+1)*12/52,J1120))/4,2),ROUND(-PMT(((1+D1121/CP)^(CP/periods_per_year))-1,nper-A1121+1,J1120),2)))))))</f>
        <v/>
      </c>
      <c r="G1121" s="13" t="str">
        <f>IF(OR(A1121="",A1121&lt;$X$2),"",IF(J1120&lt;=F1121,0,IF(IF(AND(A1121&gt;=$X$2,MOD(A1121-$X$2,int)=0),$X$3,0)+F1121&gt;=J1120+E1121,J1120+E1121-F1121,IF(AND(A1121&gt;=$X$2,MOD(A1121-$X$2,int)=0),$X$3,0)+IF(IF(AND(A1121&gt;=$X$2,MOD(A1121-$X$2,int)=0),$X$3,0)+IF(MOD(A1121-$X$6,periods_per_year)=0,$X$5,0)+F1121&lt;J1120+E1121,IF(MOD(A1121-$X$6,periods_per_year)=0,$X$5,0),J1120+E1121-IF(AND(A1121&gt;=$X$2,MOD(A1121-$X$2,int)=0),$X$3,0)-F1121))))</f>
        <v/>
      </c>
      <c r="H1121" s="14"/>
      <c r="I1121" s="13" t="str">
        <f t="shared" si="132"/>
        <v/>
      </c>
      <c r="J1121" s="13" t="str">
        <f t="shared" si="133"/>
        <v/>
      </c>
      <c r="M1121" s="17" t="str">
        <f>IF(S1120="","",IF(OR(M1120&gt;=nper,ROUND(S1120,2)&lt;=0),"",M1120+1))</f>
        <v/>
      </c>
      <c r="N1121" s="18" t="str">
        <f>IF(M1121="","",IF(OR(periods_per_year=26,periods_per_year=52),IF(periods_per_year=26,IF(M1121=1,fpdate,N1120+14),IF(periods_per_year=52,IF(M1121=1,fpdate,N1120+7),"n/a")),IF(periods_per_year=24,DATE(YEAR(fpdate),MONTH(fpdate)+(M1121-1)/2+IF(AND(DAY(fpdate)&gt;=15,MOD(M1121,2)=0),1,0),IF(MOD(M1121,2)=0,IF(DAY(fpdate)&gt;=15,DAY(fpdate)-14,DAY(fpdate)+14),DAY(fpdate))),IF(DAY(DATE(YEAR(fpdate),MONTH(fpdate)+M1121-1,DAY(fpdate)))&lt;&gt;DAY(fpdate),DATE(YEAR(fpdate),MONTH(fpdate)+M1121,0),DATE(YEAR(fpdate),MONTH(fpdate)+M1121-1,DAY(fpdate))))))</f>
        <v/>
      </c>
      <c r="O1121" s="19" t="str">
        <f>IF(M1121="","",IF(variable,IF(M1121&lt;MortgageCalculator!$I$18*periods_per_year,start_rate,IF(MortgageCalculator!$I$22&gt;=0,MIN(MortgageCalculator!$I$19,start_rate+MortgageCalculator!$I$22*ROUNDUP((M1121-MortgageCalculator!$I$18*periods_per_year)/MortgageCalculator!$I$21,0)),MAX(MortgageCalculator!$I$20,start_rate+MortgageCalculator!$I$22*ROUNDUP((M1121-MortgageCalculator!$I$18*periods_per_year)/MortgageCalculator!$I$21,0)))),start_rate))</f>
        <v/>
      </c>
      <c r="P1121" s="20" t="str">
        <f>IF(M1121="","",ROUND((((1+O1121/CP)^(CP/periods_per_year))-1)*S1120,2))</f>
        <v/>
      </c>
      <c r="Q1121" s="20" t="str">
        <f>IF(M1121="","",IF(M1121=nper,S1120+P1121,MIN(S1120+P1121,IF(O1121=O1120,Q1120,ROUND(-PMT(((1+O1121/CP)^(CP/periods_per_year))-1,nper-M1121+1,S1120),2)))))</f>
        <v/>
      </c>
      <c r="R1121" s="20" t="str">
        <f t="shared" si="134"/>
        <v/>
      </c>
      <c r="S1121" s="20" t="str">
        <f t="shared" si="135"/>
        <v/>
      </c>
    </row>
    <row r="1122" spans="1:19" x14ac:dyDescent="0.2">
      <c r="A1122" s="10" t="str">
        <f t="shared" si="128"/>
        <v/>
      </c>
      <c r="B1122" s="11" t="str">
        <f t="shared" si="129"/>
        <v/>
      </c>
      <c r="C1122" s="15" t="str">
        <f t="shared" si="130"/>
        <v/>
      </c>
      <c r="D1122" s="12" t="str">
        <f>IF(A1122="","",IF(variable,IF(OR(A1122=1,A1122&lt;$I$18*periods_per_year),start_rate,MIN($I$19,IF(MOD(A1122-1,$I$21)=0,MAX($I$20,D1121+$I$22),D1121))),start_rate))</f>
        <v/>
      </c>
      <c r="E1122" s="13" t="str">
        <f t="shared" si="131"/>
        <v/>
      </c>
      <c r="F1122" s="13" t="str">
        <f>IF(A1122="","",IF(A1122=nper,J1121+E1122,MIN(J1121+E1122,IF(D1122=D1121,F1121,IF($E$8="Acc Bi-Weekly",ROUND((-PMT(((1+D1122/CP)^(CP/12))-1,(nper-A1122+1)*12/26,J1121))/2,2),IF($E$8="Acc Weekly",ROUND((-PMT(((1+D1122/CP)^(CP/12))-1,(nper-A1122+1)*12/52,J1121))/4,2),ROUND(-PMT(((1+D1122/CP)^(CP/periods_per_year))-1,nper-A1122+1,J1121),2)))))))</f>
        <v/>
      </c>
      <c r="G1122" s="13" t="str">
        <f>IF(OR(A1122="",A1122&lt;$X$2),"",IF(J1121&lt;=F1122,0,IF(IF(AND(A1122&gt;=$X$2,MOD(A1122-$X$2,int)=0),$X$3,0)+F1122&gt;=J1121+E1122,J1121+E1122-F1122,IF(AND(A1122&gt;=$X$2,MOD(A1122-$X$2,int)=0),$X$3,0)+IF(IF(AND(A1122&gt;=$X$2,MOD(A1122-$X$2,int)=0),$X$3,0)+IF(MOD(A1122-$X$6,periods_per_year)=0,$X$5,0)+F1122&lt;J1121+E1122,IF(MOD(A1122-$X$6,periods_per_year)=0,$X$5,0),J1121+E1122-IF(AND(A1122&gt;=$X$2,MOD(A1122-$X$2,int)=0),$X$3,0)-F1122))))</f>
        <v/>
      </c>
      <c r="H1122" s="14"/>
      <c r="I1122" s="13" t="str">
        <f t="shared" si="132"/>
        <v/>
      </c>
      <c r="J1122" s="13" t="str">
        <f t="shared" si="133"/>
        <v/>
      </c>
      <c r="M1122" s="17" t="str">
        <f>IF(S1121="","",IF(OR(M1121&gt;=nper,ROUND(S1121,2)&lt;=0),"",M1121+1))</f>
        <v/>
      </c>
      <c r="N1122" s="18" t="str">
        <f>IF(M1122="","",IF(OR(periods_per_year=26,periods_per_year=52),IF(periods_per_year=26,IF(M1122=1,fpdate,N1121+14),IF(periods_per_year=52,IF(M1122=1,fpdate,N1121+7),"n/a")),IF(periods_per_year=24,DATE(YEAR(fpdate),MONTH(fpdate)+(M1122-1)/2+IF(AND(DAY(fpdate)&gt;=15,MOD(M1122,2)=0),1,0),IF(MOD(M1122,2)=0,IF(DAY(fpdate)&gt;=15,DAY(fpdate)-14,DAY(fpdate)+14),DAY(fpdate))),IF(DAY(DATE(YEAR(fpdate),MONTH(fpdate)+M1122-1,DAY(fpdate)))&lt;&gt;DAY(fpdate),DATE(YEAR(fpdate),MONTH(fpdate)+M1122,0),DATE(YEAR(fpdate),MONTH(fpdate)+M1122-1,DAY(fpdate))))))</f>
        <v/>
      </c>
      <c r="O1122" s="19" t="str">
        <f>IF(M1122="","",IF(variable,IF(M1122&lt;MortgageCalculator!$I$18*periods_per_year,start_rate,IF(MortgageCalculator!$I$22&gt;=0,MIN(MortgageCalculator!$I$19,start_rate+MortgageCalculator!$I$22*ROUNDUP((M1122-MortgageCalculator!$I$18*periods_per_year)/MortgageCalculator!$I$21,0)),MAX(MortgageCalculator!$I$20,start_rate+MortgageCalculator!$I$22*ROUNDUP((M1122-MortgageCalculator!$I$18*periods_per_year)/MortgageCalculator!$I$21,0)))),start_rate))</f>
        <v/>
      </c>
      <c r="P1122" s="20" t="str">
        <f>IF(M1122="","",ROUND((((1+O1122/CP)^(CP/periods_per_year))-1)*S1121,2))</f>
        <v/>
      </c>
      <c r="Q1122" s="20" t="str">
        <f>IF(M1122="","",IF(M1122=nper,S1121+P1122,MIN(S1121+P1122,IF(O1122=O1121,Q1121,ROUND(-PMT(((1+O1122/CP)^(CP/periods_per_year))-1,nper-M1122+1,S1121),2)))))</f>
        <v/>
      </c>
      <c r="R1122" s="20" t="str">
        <f t="shared" si="134"/>
        <v/>
      </c>
      <c r="S1122" s="20" t="str">
        <f t="shared" si="135"/>
        <v/>
      </c>
    </row>
    <row r="1123" spans="1:19" x14ac:dyDescent="0.2">
      <c r="A1123" s="10" t="str">
        <f t="shared" si="128"/>
        <v/>
      </c>
      <c r="B1123" s="11" t="str">
        <f t="shared" si="129"/>
        <v/>
      </c>
      <c r="C1123" s="15" t="str">
        <f t="shared" si="130"/>
        <v/>
      </c>
      <c r="D1123" s="12" t="str">
        <f>IF(A1123="","",IF(variable,IF(OR(A1123=1,A1123&lt;$I$18*periods_per_year),start_rate,MIN($I$19,IF(MOD(A1123-1,$I$21)=0,MAX($I$20,D1122+$I$22),D1122))),start_rate))</f>
        <v/>
      </c>
      <c r="E1123" s="13" t="str">
        <f t="shared" si="131"/>
        <v/>
      </c>
      <c r="F1123" s="13" t="str">
        <f>IF(A1123="","",IF(A1123=nper,J1122+E1123,MIN(J1122+E1123,IF(D1123=D1122,F1122,IF($E$8="Acc Bi-Weekly",ROUND((-PMT(((1+D1123/CP)^(CP/12))-1,(nper-A1123+1)*12/26,J1122))/2,2),IF($E$8="Acc Weekly",ROUND((-PMT(((1+D1123/CP)^(CP/12))-1,(nper-A1123+1)*12/52,J1122))/4,2),ROUND(-PMT(((1+D1123/CP)^(CP/periods_per_year))-1,nper-A1123+1,J1122),2)))))))</f>
        <v/>
      </c>
      <c r="G1123" s="13" t="str">
        <f>IF(OR(A1123="",A1123&lt;$X$2),"",IF(J1122&lt;=F1123,0,IF(IF(AND(A1123&gt;=$X$2,MOD(A1123-$X$2,int)=0),$X$3,0)+F1123&gt;=J1122+E1123,J1122+E1123-F1123,IF(AND(A1123&gt;=$X$2,MOD(A1123-$X$2,int)=0),$X$3,0)+IF(IF(AND(A1123&gt;=$X$2,MOD(A1123-$X$2,int)=0),$X$3,0)+IF(MOD(A1123-$X$6,periods_per_year)=0,$X$5,0)+F1123&lt;J1122+E1123,IF(MOD(A1123-$X$6,periods_per_year)=0,$X$5,0),J1122+E1123-IF(AND(A1123&gt;=$X$2,MOD(A1123-$X$2,int)=0),$X$3,0)-F1123))))</f>
        <v/>
      </c>
      <c r="H1123" s="14"/>
      <c r="I1123" s="13" t="str">
        <f t="shared" si="132"/>
        <v/>
      </c>
      <c r="J1123" s="13" t="str">
        <f t="shared" si="133"/>
        <v/>
      </c>
      <c r="M1123" s="17" t="str">
        <f>IF(S1122="","",IF(OR(M1122&gt;=nper,ROUND(S1122,2)&lt;=0),"",M1122+1))</f>
        <v/>
      </c>
      <c r="N1123" s="18" t="str">
        <f>IF(M1123="","",IF(OR(periods_per_year=26,periods_per_year=52),IF(periods_per_year=26,IF(M1123=1,fpdate,N1122+14),IF(periods_per_year=52,IF(M1123=1,fpdate,N1122+7),"n/a")),IF(periods_per_year=24,DATE(YEAR(fpdate),MONTH(fpdate)+(M1123-1)/2+IF(AND(DAY(fpdate)&gt;=15,MOD(M1123,2)=0),1,0),IF(MOD(M1123,2)=0,IF(DAY(fpdate)&gt;=15,DAY(fpdate)-14,DAY(fpdate)+14),DAY(fpdate))),IF(DAY(DATE(YEAR(fpdate),MONTH(fpdate)+M1123-1,DAY(fpdate)))&lt;&gt;DAY(fpdate),DATE(YEAR(fpdate),MONTH(fpdate)+M1123,0),DATE(YEAR(fpdate),MONTH(fpdate)+M1123-1,DAY(fpdate))))))</f>
        <v/>
      </c>
      <c r="O1123" s="19" t="str">
        <f>IF(M1123="","",IF(variable,IF(M1123&lt;MortgageCalculator!$I$18*periods_per_year,start_rate,IF(MortgageCalculator!$I$22&gt;=0,MIN(MortgageCalculator!$I$19,start_rate+MortgageCalculator!$I$22*ROUNDUP((M1123-MortgageCalculator!$I$18*periods_per_year)/MortgageCalculator!$I$21,0)),MAX(MortgageCalculator!$I$20,start_rate+MortgageCalculator!$I$22*ROUNDUP((M1123-MortgageCalculator!$I$18*periods_per_year)/MortgageCalculator!$I$21,0)))),start_rate))</f>
        <v/>
      </c>
      <c r="P1123" s="20" t="str">
        <f>IF(M1123="","",ROUND((((1+O1123/CP)^(CP/periods_per_year))-1)*S1122,2))</f>
        <v/>
      </c>
      <c r="Q1123" s="20" t="str">
        <f>IF(M1123="","",IF(M1123=nper,S1122+P1123,MIN(S1122+P1123,IF(O1123=O1122,Q1122,ROUND(-PMT(((1+O1123/CP)^(CP/periods_per_year))-1,nper-M1123+1,S1122),2)))))</f>
        <v/>
      </c>
      <c r="R1123" s="20" t="str">
        <f t="shared" si="134"/>
        <v/>
      </c>
      <c r="S1123" s="20" t="str">
        <f t="shared" si="135"/>
        <v/>
      </c>
    </row>
    <row r="1124" spans="1:19" x14ac:dyDescent="0.2">
      <c r="A1124" s="10" t="str">
        <f t="shared" si="128"/>
        <v/>
      </c>
      <c r="B1124" s="11" t="str">
        <f t="shared" si="129"/>
        <v/>
      </c>
      <c r="C1124" s="15" t="str">
        <f t="shared" si="130"/>
        <v/>
      </c>
      <c r="D1124" s="12" t="str">
        <f>IF(A1124="","",IF(variable,IF(OR(A1124=1,A1124&lt;$I$18*periods_per_year),start_rate,MIN($I$19,IF(MOD(A1124-1,$I$21)=0,MAX($I$20,D1123+$I$22),D1123))),start_rate))</f>
        <v/>
      </c>
      <c r="E1124" s="13" t="str">
        <f t="shared" si="131"/>
        <v/>
      </c>
      <c r="F1124" s="13" t="str">
        <f>IF(A1124="","",IF(A1124=nper,J1123+E1124,MIN(J1123+E1124,IF(D1124=D1123,F1123,IF($E$8="Acc Bi-Weekly",ROUND((-PMT(((1+D1124/CP)^(CP/12))-1,(nper-A1124+1)*12/26,J1123))/2,2),IF($E$8="Acc Weekly",ROUND((-PMT(((1+D1124/CP)^(CP/12))-1,(nper-A1124+1)*12/52,J1123))/4,2),ROUND(-PMT(((1+D1124/CP)^(CP/periods_per_year))-1,nper-A1124+1,J1123),2)))))))</f>
        <v/>
      </c>
      <c r="G1124" s="13" t="str">
        <f>IF(OR(A1124="",A1124&lt;$X$2),"",IF(J1123&lt;=F1124,0,IF(IF(AND(A1124&gt;=$X$2,MOD(A1124-$X$2,int)=0),$X$3,0)+F1124&gt;=J1123+E1124,J1123+E1124-F1124,IF(AND(A1124&gt;=$X$2,MOD(A1124-$X$2,int)=0),$X$3,0)+IF(IF(AND(A1124&gt;=$X$2,MOD(A1124-$X$2,int)=0),$X$3,0)+IF(MOD(A1124-$X$6,periods_per_year)=0,$X$5,0)+F1124&lt;J1123+E1124,IF(MOD(A1124-$X$6,periods_per_year)=0,$X$5,0),J1123+E1124-IF(AND(A1124&gt;=$X$2,MOD(A1124-$X$2,int)=0),$X$3,0)-F1124))))</f>
        <v/>
      </c>
      <c r="H1124" s="14"/>
      <c r="I1124" s="13" t="str">
        <f t="shared" si="132"/>
        <v/>
      </c>
      <c r="J1124" s="13" t="str">
        <f t="shared" si="133"/>
        <v/>
      </c>
      <c r="M1124" s="17" t="str">
        <f>IF(S1123="","",IF(OR(M1123&gt;=nper,ROUND(S1123,2)&lt;=0),"",M1123+1))</f>
        <v/>
      </c>
      <c r="N1124" s="18" t="str">
        <f>IF(M1124="","",IF(OR(periods_per_year=26,periods_per_year=52),IF(periods_per_year=26,IF(M1124=1,fpdate,N1123+14),IF(periods_per_year=52,IF(M1124=1,fpdate,N1123+7),"n/a")),IF(periods_per_year=24,DATE(YEAR(fpdate),MONTH(fpdate)+(M1124-1)/2+IF(AND(DAY(fpdate)&gt;=15,MOD(M1124,2)=0),1,0),IF(MOD(M1124,2)=0,IF(DAY(fpdate)&gt;=15,DAY(fpdate)-14,DAY(fpdate)+14),DAY(fpdate))),IF(DAY(DATE(YEAR(fpdate),MONTH(fpdate)+M1124-1,DAY(fpdate)))&lt;&gt;DAY(fpdate),DATE(YEAR(fpdate),MONTH(fpdate)+M1124,0),DATE(YEAR(fpdate),MONTH(fpdate)+M1124-1,DAY(fpdate))))))</f>
        <v/>
      </c>
      <c r="O1124" s="19" t="str">
        <f>IF(M1124="","",IF(variable,IF(M1124&lt;MortgageCalculator!$I$18*periods_per_year,start_rate,IF(MortgageCalculator!$I$22&gt;=0,MIN(MortgageCalculator!$I$19,start_rate+MortgageCalculator!$I$22*ROUNDUP((M1124-MortgageCalculator!$I$18*periods_per_year)/MortgageCalculator!$I$21,0)),MAX(MortgageCalculator!$I$20,start_rate+MortgageCalculator!$I$22*ROUNDUP((M1124-MortgageCalculator!$I$18*periods_per_year)/MortgageCalculator!$I$21,0)))),start_rate))</f>
        <v/>
      </c>
      <c r="P1124" s="20" t="str">
        <f>IF(M1124="","",ROUND((((1+O1124/CP)^(CP/periods_per_year))-1)*S1123,2))</f>
        <v/>
      </c>
      <c r="Q1124" s="20" t="str">
        <f>IF(M1124="","",IF(M1124=nper,S1123+P1124,MIN(S1123+P1124,IF(O1124=O1123,Q1123,ROUND(-PMT(((1+O1124/CP)^(CP/periods_per_year))-1,nper-M1124+1,S1123),2)))))</f>
        <v/>
      </c>
      <c r="R1124" s="20" t="str">
        <f t="shared" si="134"/>
        <v/>
      </c>
      <c r="S1124" s="20" t="str">
        <f t="shared" si="135"/>
        <v/>
      </c>
    </row>
    <row r="1125" spans="1:19" x14ac:dyDescent="0.2">
      <c r="A1125" s="10" t="str">
        <f t="shared" si="128"/>
        <v/>
      </c>
      <c r="B1125" s="11" t="str">
        <f t="shared" si="129"/>
        <v/>
      </c>
      <c r="C1125" s="15" t="str">
        <f t="shared" si="130"/>
        <v/>
      </c>
      <c r="D1125" s="12" t="str">
        <f>IF(A1125="","",IF(variable,IF(OR(A1125=1,A1125&lt;$I$18*periods_per_year),start_rate,MIN($I$19,IF(MOD(A1125-1,$I$21)=0,MAX($I$20,D1124+$I$22),D1124))),start_rate))</f>
        <v/>
      </c>
      <c r="E1125" s="13" t="str">
        <f t="shared" si="131"/>
        <v/>
      </c>
      <c r="F1125" s="13" t="str">
        <f>IF(A1125="","",IF(A1125=nper,J1124+E1125,MIN(J1124+E1125,IF(D1125=D1124,F1124,IF($E$8="Acc Bi-Weekly",ROUND((-PMT(((1+D1125/CP)^(CP/12))-1,(nper-A1125+1)*12/26,J1124))/2,2),IF($E$8="Acc Weekly",ROUND((-PMT(((1+D1125/CP)^(CP/12))-1,(nper-A1125+1)*12/52,J1124))/4,2),ROUND(-PMT(((1+D1125/CP)^(CP/periods_per_year))-1,nper-A1125+1,J1124),2)))))))</f>
        <v/>
      </c>
      <c r="G1125" s="13" t="str">
        <f>IF(OR(A1125="",A1125&lt;$X$2),"",IF(J1124&lt;=F1125,0,IF(IF(AND(A1125&gt;=$X$2,MOD(A1125-$X$2,int)=0),$X$3,0)+F1125&gt;=J1124+E1125,J1124+E1125-F1125,IF(AND(A1125&gt;=$X$2,MOD(A1125-$X$2,int)=0),$X$3,0)+IF(IF(AND(A1125&gt;=$X$2,MOD(A1125-$X$2,int)=0),$X$3,0)+IF(MOD(A1125-$X$6,periods_per_year)=0,$X$5,0)+F1125&lt;J1124+E1125,IF(MOD(A1125-$X$6,periods_per_year)=0,$X$5,0),J1124+E1125-IF(AND(A1125&gt;=$X$2,MOD(A1125-$X$2,int)=0),$X$3,0)-F1125))))</f>
        <v/>
      </c>
      <c r="H1125" s="14"/>
      <c r="I1125" s="13" t="str">
        <f t="shared" si="132"/>
        <v/>
      </c>
      <c r="J1125" s="13" t="str">
        <f t="shared" si="133"/>
        <v/>
      </c>
      <c r="M1125" s="17" t="str">
        <f>IF(S1124="","",IF(OR(M1124&gt;=nper,ROUND(S1124,2)&lt;=0),"",M1124+1))</f>
        <v/>
      </c>
      <c r="N1125" s="18" t="str">
        <f>IF(M1125="","",IF(OR(periods_per_year=26,periods_per_year=52),IF(periods_per_year=26,IF(M1125=1,fpdate,N1124+14),IF(periods_per_year=52,IF(M1125=1,fpdate,N1124+7),"n/a")),IF(periods_per_year=24,DATE(YEAR(fpdate),MONTH(fpdate)+(M1125-1)/2+IF(AND(DAY(fpdate)&gt;=15,MOD(M1125,2)=0),1,0),IF(MOD(M1125,2)=0,IF(DAY(fpdate)&gt;=15,DAY(fpdate)-14,DAY(fpdate)+14),DAY(fpdate))),IF(DAY(DATE(YEAR(fpdate),MONTH(fpdate)+M1125-1,DAY(fpdate)))&lt;&gt;DAY(fpdate),DATE(YEAR(fpdate),MONTH(fpdate)+M1125,0),DATE(YEAR(fpdate),MONTH(fpdate)+M1125-1,DAY(fpdate))))))</f>
        <v/>
      </c>
      <c r="O1125" s="19" t="str">
        <f>IF(M1125="","",IF(variable,IF(M1125&lt;MortgageCalculator!$I$18*periods_per_year,start_rate,IF(MortgageCalculator!$I$22&gt;=0,MIN(MortgageCalculator!$I$19,start_rate+MortgageCalculator!$I$22*ROUNDUP((M1125-MortgageCalculator!$I$18*periods_per_year)/MortgageCalculator!$I$21,0)),MAX(MortgageCalculator!$I$20,start_rate+MortgageCalculator!$I$22*ROUNDUP((M1125-MortgageCalculator!$I$18*periods_per_year)/MortgageCalculator!$I$21,0)))),start_rate))</f>
        <v/>
      </c>
      <c r="P1125" s="20" t="str">
        <f>IF(M1125="","",ROUND((((1+O1125/CP)^(CP/periods_per_year))-1)*S1124,2))</f>
        <v/>
      </c>
      <c r="Q1125" s="20" t="str">
        <f>IF(M1125="","",IF(M1125=nper,S1124+P1125,MIN(S1124+P1125,IF(O1125=O1124,Q1124,ROUND(-PMT(((1+O1125/CP)^(CP/periods_per_year))-1,nper-M1125+1,S1124),2)))))</f>
        <v/>
      </c>
      <c r="R1125" s="20" t="str">
        <f t="shared" si="134"/>
        <v/>
      </c>
      <c r="S1125" s="20" t="str">
        <f t="shared" si="135"/>
        <v/>
      </c>
    </row>
    <row r="1126" spans="1:19" x14ac:dyDescent="0.2">
      <c r="A1126" s="10" t="str">
        <f t="shared" si="128"/>
        <v/>
      </c>
      <c r="B1126" s="11" t="str">
        <f t="shared" si="129"/>
        <v/>
      </c>
      <c r="C1126" s="15" t="str">
        <f t="shared" si="130"/>
        <v/>
      </c>
      <c r="D1126" s="12" t="str">
        <f>IF(A1126="","",IF(variable,IF(OR(A1126=1,A1126&lt;$I$18*periods_per_year),start_rate,MIN($I$19,IF(MOD(A1126-1,$I$21)=0,MAX($I$20,D1125+$I$22),D1125))),start_rate))</f>
        <v/>
      </c>
      <c r="E1126" s="13" t="str">
        <f t="shared" si="131"/>
        <v/>
      </c>
      <c r="F1126" s="13" t="str">
        <f>IF(A1126="","",IF(A1126=nper,J1125+E1126,MIN(J1125+E1126,IF(D1126=D1125,F1125,IF($E$8="Acc Bi-Weekly",ROUND((-PMT(((1+D1126/CP)^(CP/12))-1,(nper-A1126+1)*12/26,J1125))/2,2),IF($E$8="Acc Weekly",ROUND((-PMT(((1+D1126/CP)^(CP/12))-1,(nper-A1126+1)*12/52,J1125))/4,2),ROUND(-PMT(((1+D1126/CP)^(CP/periods_per_year))-1,nper-A1126+1,J1125),2)))))))</f>
        <v/>
      </c>
      <c r="G1126" s="13" t="str">
        <f>IF(OR(A1126="",A1126&lt;$X$2),"",IF(J1125&lt;=F1126,0,IF(IF(AND(A1126&gt;=$X$2,MOD(A1126-$X$2,int)=0),$X$3,0)+F1126&gt;=J1125+E1126,J1125+E1126-F1126,IF(AND(A1126&gt;=$X$2,MOD(A1126-$X$2,int)=0),$X$3,0)+IF(IF(AND(A1126&gt;=$X$2,MOD(A1126-$X$2,int)=0),$X$3,0)+IF(MOD(A1126-$X$6,periods_per_year)=0,$X$5,0)+F1126&lt;J1125+E1126,IF(MOD(A1126-$X$6,periods_per_year)=0,$X$5,0),J1125+E1126-IF(AND(A1126&gt;=$X$2,MOD(A1126-$X$2,int)=0),$X$3,0)-F1126))))</f>
        <v/>
      </c>
      <c r="H1126" s="14"/>
      <c r="I1126" s="13" t="str">
        <f t="shared" si="132"/>
        <v/>
      </c>
      <c r="J1126" s="13" t="str">
        <f t="shared" si="133"/>
        <v/>
      </c>
      <c r="M1126" s="17" t="str">
        <f>IF(S1125="","",IF(OR(M1125&gt;=nper,ROUND(S1125,2)&lt;=0),"",M1125+1))</f>
        <v/>
      </c>
      <c r="N1126" s="18" t="str">
        <f>IF(M1126="","",IF(OR(periods_per_year=26,periods_per_year=52),IF(periods_per_year=26,IF(M1126=1,fpdate,N1125+14),IF(periods_per_year=52,IF(M1126=1,fpdate,N1125+7),"n/a")),IF(periods_per_year=24,DATE(YEAR(fpdate),MONTH(fpdate)+(M1126-1)/2+IF(AND(DAY(fpdate)&gt;=15,MOD(M1126,2)=0),1,0),IF(MOD(M1126,2)=0,IF(DAY(fpdate)&gt;=15,DAY(fpdate)-14,DAY(fpdate)+14),DAY(fpdate))),IF(DAY(DATE(YEAR(fpdate),MONTH(fpdate)+M1126-1,DAY(fpdate)))&lt;&gt;DAY(fpdate),DATE(YEAR(fpdate),MONTH(fpdate)+M1126,0),DATE(YEAR(fpdate),MONTH(fpdate)+M1126-1,DAY(fpdate))))))</f>
        <v/>
      </c>
      <c r="O1126" s="19" t="str">
        <f>IF(M1126="","",IF(variable,IF(M1126&lt;MortgageCalculator!$I$18*periods_per_year,start_rate,IF(MortgageCalculator!$I$22&gt;=0,MIN(MortgageCalculator!$I$19,start_rate+MortgageCalculator!$I$22*ROUNDUP((M1126-MortgageCalculator!$I$18*periods_per_year)/MortgageCalculator!$I$21,0)),MAX(MortgageCalculator!$I$20,start_rate+MortgageCalculator!$I$22*ROUNDUP((M1126-MortgageCalculator!$I$18*periods_per_year)/MortgageCalculator!$I$21,0)))),start_rate))</f>
        <v/>
      </c>
      <c r="P1126" s="20" t="str">
        <f>IF(M1126="","",ROUND((((1+O1126/CP)^(CP/periods_per_year))-1)*S1125,2))</f>
        <v/>
      </c>
      <c r="Q1126" s="20" t="str">
        <f>IF(M1126="","",IF(M1126=nper,S1125+P1126,MIN(S1125+P1126,IF(O1126=O1125,Q1125,ROUND(-PMT(((1+O1126/CP)^(CP/periods_per_year))-1,nper-M1126+1,S1125),2)))))</f>
        <v/>
      </c>
      <c r="R1126" s="20" t="str">
        <f t="shared" si="134"/>
        <v/>
      </c>
      <c r="S1126" s="20" t="str">
        <f t="shared" si="135"/>
        <v/>
      </c>
    </row>
    <row r="1127" spans="1:19" x14ac:dyDescent="0.2">
      <c r="A1127" s="10" t="str">
        <f t="shared" si="128"/>
        <v/>
      </c>
      <c r="B1127" s="11" t="str">
        <f t="shared" si="129"/>
        <v/>
      </c>
      <c r="C1127" s="15" t="str">
        <f t="shared" si="130"/>
        <v/>
      </c>
      <c r="D1127" s="12" t="str">
        <f>IF(A1127="","",IF(variable,IF(OR(A1127=1,A1127&lt;$I$18*periods_per_year),start_rate,MIN($I$19,IF(MOD(A1127-1,$I$21)=0,MAX($I$20,D1126+$I$22),D1126))),start_rate))</f>
        <v/>
      </c>
      <c r="E1127" s="13" t="str">
        <f t="shared" si="131"/>
        <v/>
      </c>
      <c r="F1127" s="13" t="str">
        <f>IF(A1127="","",IF(A1127=nper,J1126+E1127,MIN(J1126+E1127,IF(D1127=D1126,F1126,IF($E$8="Acc Bi-Weekly",ROUND((-PMT(((1+D1127/CP)^(CP/12))-1,(nper-A1127+1)*12/26,J1126))/2,2),IF($E$8="Acc Weekly",ROUND((-PMT(((1+D1127/CP)^(CP/12))-1,(nper-A1127+1)*12/52,J1126))/4,2),ROUND(-PMT(((1+D1127/CP)^(CP/periods_per_year))-1,nper-A1127+1,J1126),2)))))))</f>
        <v/>
      </c>
      <c r="G1127" s="13" t="str">
        <f>IF(OR(A1127="",A1127&lt;$X$2),"",IF(J1126&lt;=F1127,0,IF(IF(AND(A1127&gt;=$X$2,MOD(A1127-$X$2,int)=0),$X$3,0)+F1127&gt;=J1126+E1127,J1126+E1127-F1127,IF(AND(A1127&gt;=$X$2,MOD(A1127-$X$2,int)=0),$X$3,0)+IF(IF(AND(A1127&gt;=$X$2,MOD(A1127-$X$2,int)=0),$X$3,0)+IF(MOD(A1127-$X$6,periods_per_year)=0,$X$5,0)+F1127&lt;J1126+E1127,IF(MOD(A1127-$X$6,periods_per_year)=0,$X$5,0),J1126+E1127-IF(AND(A1127&gt;=$X$2,MOD(A1127-$X$2,int)=0),$X$3,0)-F1127))))</f>
        <v/>
      </c>
      <c r="H1127" s="14"/>
      <c r="I1127" s="13" t="str">
        <f t="shared" si="132"/>
        <v/>
      </c>
      <c r="J1127" s="13" t="str">
        <f t="shared" si="133"/>
        <v/>
      </c>
      <c r="M1127" s="17" t="str">
        <f>IF(S1126="","",IF(OR(M1126&gt;=nper,ROUND(S1126,2)&lt;=0),"",M1126+1))</f>
        <v/>
      </c>
      <c r="N1127" s="18" t="str">
        <f>IF(M1127="","",IF(OR(periods_per_year=26,periods_per_year=52),IF(periods_per_year=26,IF(M1127=1,fpdate,N1126+14),IF(periods_per_year=52,IF(M1127=1,fpdate,N1126+7),"n/a")),IF(periods_per_year=24,DATE(YEAR(fpdate),MONTH(fpdate)+(M1127-1)/2+IF(AND(DAY(fpdate)&gt;=15,MOD(M1127,2)=0),1,0),IF(MOD(M1127,2)=0,IF(DAY(fpdate)&gt;=15,DAY(fpdate)-14,DAY(fpdate)+14),DAY(fpdate))),IF(DAY(DATE(YEAR(fpdate),MONTH(fpdate)+M1127-1,DAY(fpdate)))&lt;&gt;DAY(fpdate),DATE(YEAR(fpdate),MONTH(fpdate)+M1127,0),DATE(YEAR(fpdate),MONTH(fpdate)+M1127-1,DAY(fpdate))))))</f>
        <v/>
      </c>
      <c r="O1127" s="19" t="str">
        <f>IF(M1127="","",IF(variable,IF(M1127&lt;MortgageCalculator!$I$18*periods_per_year,start_rate,IF(MortgageCalculator!$I$22&gt;=0,MIN(MortgageCalculator!$I$19,start_rate+MortgageCalculator!$I$22*ROUNDUP((M1127-MortgageCalculator!$I$18*periods_per_year)/MortgageCalculator!$I$21,0)),MAX(MortgageCalculator!$I$20,start_rate+MortgageCalculator!$I$22*ROUNDUP((M1127-MortgageCalculator!$I$18*periods_per_year)/MortgageCalculator!$I$21,0)))),start_rate))</f>
        <v/>
      </c>
      <c r="P1127" s="20" t="str">
        <f>IF(M1127="","",ROUND((((1+O1127/CP)^(CP/periods_per_year))-1)*S1126,2))</f>
        <v/>
      </c>
      <c r="Q1127" s="20" t="str">
        <f>IF(M1127="","",IF(M1127=nper,S1126+P1127,MIN(S1126+P1127,IF(O1127=O1126,Q1126,ROUND(-PMT(((1+O1127/CP)^(CP/periods_per_year))-1,nper-M1127+1,S1126),2)))))</f>
        <v/>
      </c>
      <c r="R1127" s="20" t="str">
        <f t="shared" si="134"/>
        <v/>
      </c>
      <c r="S1127" s="20" t="str">
        <f t="shared" si="135"/>
        <v/>
      </c>
    </row>
    <row r="1128" spans="1:19" x14ac:dyDescent="0.2">
      <c r="A1128" s="10" t="str">
        <f t="shared" si="128"/>
        <v/>
      </c>
      <c r="B1128" s="11" t="str">
        <f t="shared" si="129"/>
        <v/>
      </c>
      <c r="C1128" s="15" t="str">
        <f t="shared" si="130"/>
        <v/>
      </c>
      <c r="D1128" s="12" t="str">
        <f>IF(A1128="","",IF(variable,IF(OR(A1128=1,A1128&lt;$I$18*periods_per_year),start_rate,MIN($I$19,IF(MOD(A1128-1,$I$21)=0,MAX($I$20,D1127+$I$22),D1127))),start_rate))</f>
        <v/>
      </c>
      <c r="E1128" s="13" t="str">
        <f t="shared" si="131"/>
        <v/>
      </c>
      <c r="F1128" s="13" t="str">
        <f>IF(A1128="","",IF(A1128=nper,J1127+E1128,MIN(J1127+E1128,IF(D1128=D1127,F1127,IF($E$8="Acc Bi-Weekly",ROUND((-PMT(((1+D1128/CP)^(CP/12))-1,(nper-A1128+1)*12/26,J1127))/2,2),IF($E$8="Acc Weekly",ROUND((-PMT(((1+D1128/CP)^(CP/12))-1,(nper-A1128+1)*12/52,J1127))/4,2),ROUND(-PMT(((1+D1128/CP)^(CP/periods_per_year))-1,nper-A1128+1,J1127),2)))))))</f>
        <v/>
      </c>
      <c r="G1128" s="13" t="str">
        <f>IF(OR(A1128="",A1128&lt;$X$2),"",IF(J1127&lt;=F1128,0,IF(IF(AND(A1128&gt;=$X$2,MOD(A1128-$X$2,int)=0),$X$3,0)+F1128&gt;=J1127+E1128,J1127+E1128-F1128,IF(AND(A1128&gt;=$X$2,MOD(A1128-$X$2,int)=0),$X$3,0)+IF(IF(AND(A1128&gt;=$X$2,MOD(A1128-$X$2,int)=0),$X$3,0)+IF(MOD(A1128-$X$6,periods_per_year)=0,$X$5,0)+F1128&lt;J1127+E1128,IF(MOD(A1128-$X$6,periods_per_year)=0,$X$5,0),J1127+E1128-IF(AND(A1128&gt;=$X$2,MOD(A1128-$X$2,int)=0),$X$3,0)-F1128))))</f>
        <v/>
      </c>
      <c r="H1128" s="14"/>
      <c r="I1128" s="13" t="str">
        <f t="shared" si="132"/>
        <v/>
      </c>
      <c r="J1128" s="13" t="str">
        <f t="shared" si="133"/>
        <v/>
      </c>
      <c r="M1128" s="17" t="str">
        <f>IF(S1127="","",IF(OR(M1127&gt;=nper,ROUND(S1127,2)&lt;=0),"",M1127+1))</f>
        <v/>
      </c>
      <c r="N1128" s="18" t="str">
        <f>IF(M1128="","",IF(OR(periods_per_year=26,periods_per_year=52),IF(periods_per_year=26,IF(M1128=1,fpdate,N1127+14),IF(periods_per_year=52,IF(M1128=1,fpdate,N1127+7),"n/a")),IF(periods_per_year=24,DATE(YEAR(fpdate),MONTH(fpdate)+(M1128-1)/2+IF(AND(DAY(fpdate)&gt;=15,MOD(M1128,2)=0),1,0),IF(MOD(M1128,2)=0,IF(DAY(fpdate)&gt;=15,DAY(fpdate)-14,DAY(fpdate)+14),DAY(fpdate))),IF(DAY(DATE(YEAR(fpdate),MONTH(fpdate)+M1128-1,DAY(fpdate)))&lt;&gt;DAY(fpdate),DATE(YEAR(fpdate),MONTH(fpdate)+M1128,0),DATE(YEAR(fpdate),MONTH(fpdate)+M1128-1,DAY(fpdate))))))</f>
        <v/>
      </c>
      <c r="O1128" s="19" t="str">
        <f>IF(M1128="","",IF(variable,IF(M1128&lt;MortgageCalculator!$I$18*periods_per_year,start_rate,IF(MortgageCalculator!$I$22&gt;=0,MIN(MortgageCalculator!$I$19,start_rate+MortgageCalculator!$I$22*ROUNDUP((M1128-MortgageCalculator!$I$18*periods_per_year)/MortgageCalculator!$I$21,0)),MAX(MortgageCalculator!$I$20,start_rate+MortgageCalculator!$I$22*ROUNDUP((M1128-MortgageCalculator!$I$18*periods_per_year)/MortgageCalculator!$I$21,0)))),start_rate))</f>
        <v/>
      </c>
      <c r="P1128" s="20" t="str">
        <f>IF(M1128="","",ROUND((((1+O1128/CP)^(CP/periods_per_year))-1)*S1127,2))</f>
        <v/>
      </c>
      <c r="Q1128" s="20" t="str">
        <f>IF(M1128="","",IF(M1128=nper,S1127+P1128,MIN(S1127+P1128,IF(O1128=O1127,Q1127,ROUND(-PMT(((1+O1128/CP)^(CP/periods_per_year))-1,nper-M1128+1,S1127),2)))))</f>
        <v/>
      </c>
      <c r="R1128" s="20" t="str">
        <f t="shared" si="134"/>
        <v/>
      </c>
      <c r="S1128" s="20" t="str">
        <f t="shared" si="135"/>
        <v/>
      </c>
    </row>
    <row r="1129" spans="1:19" x14ac:dyDescent="0.2">
      <c r="A1129" s="10" t="str">
        <f t="shared" si="128"/>
        <v/>
      </c>
      <c r="B1129" s="11" t="str">
        <f t="shared" si="129"/>
        <v/>
      </c>
      <c r="C1129" s="15" t="str">
        <f t="shared" si="130"/>
        <v/>
      </c>
      <c r="D1129" s="12" t="str">
        <f>IF(A1129="","",IF(variable,IF(OR(A1129=1,A1129&lt;$I$18*periods_per_year),start_rate,MIN($I$19,IF(MOD(A1129-1,$I$21)=0,MAX($I$20,D1128+$I$22),D1128))),start_rate))</f>
        <v/>
      </c>
      <c r="E1129" s="13" t="str">
        <f t="shared" si="131"/>
        <v/>
      </c>
      <c r="F1129" s="13" t="str">
        <f>IF(A1129="","",IF(A1129=nper,J1128+E1129,MIN(J1128+E1129,IF(D1129=D1128,F1128,IF($E$8="Acc Bi-Weekly",ROUND((-PMT(((1+D1129/CP)^(CP/12))-1,(nper-A1129+1)*12/26,J1128))/2,2),IF($E$8="Acc Weekly",ROUND((-PMT(((1+D1129/CP)^(CP/12))-1,(nper-A1129+1)*12/52,J1128))/4,2),ROUND(-PMT(((1+D1129/CP)^(CP/periods_per_year))-1,nper-A1129+1,J1128),2)))))))</f>
        <v/>
      </c>
      <c r="G1129" s="13" t="str">
        <f>IF(OR(A1129="",A1129&lt;$X$2),"",IF(J1128&lt;=F1129,0,IF(IF(AND(A1129&gt;=$X$2,MOD(A1129-$X$2,int)=0),$X$3,0)+F1129&gt;=J1128+E1129,J1128+E1129-F1129,IF(AND(A1129&gt;=$X$2,MOD(A1129-$X$2,int)=0),$X$3,0)+IF(IF(AND(A1129&gt;=$X$2,MOD(A1129-$X$2,int)=0),$X$3,0)+IF(MOD(A1129-$X$6,periods_per_year)=0,$X$5,0)+F1129&lt;J1128+E1129,IF(MOD(A1129-$X$6,periods_per_year)=0,$X$5,0),J1128+E1129-IF(AND(A1129&gt;=$X$2,MOD(A1129-$X$2,int)=0),$X$3,0)-F1129))))</f>
        <v/>
      </c>
      <c r="H1129" s="14"/>
      <c r="I1129" s="13" t="str">
        <f t="shared" si="132"/>
        <v/>
      </c>
      <c r="J1129" s="13" t="str">
        <f t="shared" si="133"/>
        <v/>
      </c>
      <c r="M1129" s="17" t="str">
        <f>IF(S1128="","",IF(OR(M1128&gt;=nper,ROUND(S1128,2)&lt;=0),"",M1128+1))</f>
        <v/>
      </c>
      <c r="N1129" s="18" t="str">
        <f>IF(M1129="","",IF(OR(periods_per_year=26,periods_per_year=52),IF(periods_per_year=26,IF(M1129=1,fpdate,N1128+14),IF(periods_per_year=52,IF(M1129=1,fpdate,N1128+7),"n/a")),IF(periods_per_year=24,DATE(YEAR(fpdate),MONTH(fpdate)+(M1129-1)/2+IF(AND(DAY(fpdate)&gt;=15,MOD(M1129,2)=0),1,0),IF(MOD(M1129,2)=0,IF(DAY(fpdate)&gt;=15,DAY(fpdate)-14,DAY(fpdate)+14),DAY(fpdate))),IF(DAY(DATE(YEAR(fpdate),MONTH(fpdate)+M1129-1,DAY(fpdate)))&lt;&gt;DAY(fpdate),DATE(YEAR(fpdate),MONTH(fpdate)+M1129,0),DATE(YEAR(fpdate),MONTH(fpdate)+M1129-1,DAY(fpdate))))))</f>
        <v/>
      </c>
      <c r="O1129" s="19" t="str">
        <f>IF(M1129="","",IF(variable,IF(M1129&lt;MortgageCalculator!$I$18*periods_per_year,start_rate,IF(MortgageCalculator!$I$22&gt;=0,MIN(MortgageCalculator!$I$19,start_rate+MortgageCalculator!$I$22*ROUNDUP((M1129-MortgageCalculator!$I$18*periods_per_year)/MortgageCalculator!$I$21,0)),MAX(MortgageCalculator!$I$20,start_rate+MortgageCalculator!$I$22*ROUNDUP((M1129-MortgageCalculator!$I$18*periods_per_year)/MortgageCalculator!$I$21,0)))),start_rate))</f>
        <v/>
      </c>
      <c r="P1129" s="20" t="str">
        <f>IF(M1129="","",ROUND((((1+O1129/CP)^(CP/periods_per_year))-1)*S1128,2))</f>
        <v/>
      </c>
      <c r="Q1129" s="20" t="str">
        <f>IF(M1129="","",IF(M1129=nper,S1128+P1129,MIN(S1128+P1129,IF(O1129=O1128,Q1128,ROUND(-PMT(((1+O1129/CP)^(CP/periods_per_year))-1,nper-M1129+1,S1128),2)))))</f>
        <v/>
      </c>
      <c r="R1129" s="20" t="str">
        <f t="shared" si="134"/>
        <v/>
      </c>
      <c r="S1129" s="20" t="str">
        <f t="shared" si="135"/>
        <v/>
      </c>
    </row>
    <row r="1130" spans="1:19" x14ac:dyDescent="0.2">
      <c r="A1130" s="10" t="str">
        <f t="shared" si="128"/>
        <v/>
      </c>
      <c r="B1130" s="11" t="str">
        <f t="shared" si="129"/>
        <v/>
      </c>
      <c r="C1130" s="15" t="str">
        <f t="shared" si="130"/>
        <v/>
      </c>
      <c r="D1130" s="12" t="str">
        <f>IF(A1130="","",IF(variable,IF(OR(A1130=1,A1130&lt;$I$18*periods_per_year),start_rate,MIN($I$19,IF(MOD(A1130-1,$I$21)=0,MAX($I$20,D1129+$I$22),D1129))),start_rate))</f>
        <v/>
      </c>
      <c r="E1130" s="13" t="str">
        <f t="shared" si="131"/>
        <v/>
      </c>
      <c r="F1130" s="13" t="str">
        <f>IF(A1130="","",IF(A1130=nper,J1129+E1130,MIN(J1129+E1130,IF(D1130=D1129,F1129,IF($E$8="Acc Bi-Weekly",ROUND((-PMT(((1+D1130/CP)^(CP/12))-1,(nper-A1130+1)*12/26,J1129))/2,2),IF($E$8="Acc Weekly",ROUND((-PMT(((1+D1130/CP)^(CP/12))-1,(nper-A1130+1)*12/52,J1129))/4,2),ROUND(-PMT(((1+D1130/CP)^(CP/periods_per_year))-1,nper-A1130+1,J1129),2)))))))</f>
        <v/>
      </c>
      <c r="G1130" s="13" t="str">
        <f>IF(OR(A1130="",A1130&lt;$X$2),"",IF(J1129&lt;=F1130,0,IF(IF(AND(A1130&gt;=$X$2,MOD(A1130-$X$2,int)=0),$X$3,0)+F1130&gt;=J1129+E1130,J1129+E1130-F1130,IF(AND(A1130&gt;=$X$2,MOD(A1130-$X$2,int)=0),$X$3,0)+IF(IF(AND(A1130&gt;=$X$2,MOD(A1130-$X$2,int)=0),$X$3,0)+IF(MOD(A1130-$X$6,periods_per_year)=0,$X$5,0)+F1130&lt;J1129+E1130,IF(MOD(A1130-$X$6,periods_per_year)=0,$X$5,0),J1129+E1130-IF(AND(A1130&gt;=$X$2,MOD(A1130-$X$2,int)=0),$X$3,0)-F1130))))</f>
        <v/>
      </c>
      <c r="H1130" s="14"/>
      <c r="I1130" s="13" t="str">
        <f t="shared" si="132"/>
        <v/>
      </c>
      <c r="J1130" s="13" t="str">
        <f t="shared" si="133"/>
        <v/>
      </c>
      <c r="M1130" s="17" t="str">
        <f>IF(S1129="","",IF(OR(M1129&gt;=nper,ROUND(S1129,2)&lt;=0),"",M1129+1))</f>
        <v/>
      </c>
      <c r="N1130" s="18" t="str">
        <f>IF(M1130="","",IF(OR(periods_per_year=26,periods_per_year=52),IF(periods_per_year=26,IF(M1130=1,fpdate,N1129+14),IF(periods_per_year=52,IF(M1130=1,fpdate,N1129+7),"n/a")),IF(periods_per_year=24,DATE(YEAR(fpdate),MONTH(fpdate)+(M1130-1)/2+IF(AND(DAY(fpdate)&gt;=15,MOD(M1130,2)=0),1,0),IF(MOD(M1130,2)=0,IF(DAY(fpdate)&gt;=15,DAY(fpdate)-14,DAY(fpdate)+14),DAY(fpdate))),IF(DAY(DATE(YEAR(fpdate),MONTH(fpdate)+M1130-1,DAY(fpdate)))&lt;&gt;DAY(fpdate),DATE(YEAR(fpdate),MONTH(fpdate)+M1130,0),DATE(YEAR(fpdate),MONTH(fpdate)+M1130-1,DAY(fpdate))))))</f>
        <v/>
      </c>
      <c r="O1130" s="19" t="str">
        <f>IF(M1130="","",IF(variable,IF(M1130&lt;MortgageCalculator!$I$18*periods_per_year,start_rate,IF(MortgageCalculator!$I$22&gt;=0,MIN(MortgageCalculator!$I$19,start_rate+MortgageCalculator!$I$22*ROUNDUP((M1130-MortgageCalculator!$I$18*periods_per_year)/MortgageCalculator!$I$21,0)),MAX(MortgageCalculator!$I$20,start_rate+MortgageCalculator!$I$22*ROUNDUP((M1130-MortgageCalculator!$I$18*periods_per_year)/MortgageCalculator!$I$21,0)))),start_rate))</f>
        <v/>
      </c>
      <c r="P1130" s="20" t="str">
        <f>IF(M1130="","",ROUND((((1+O1130/CP)^(CP/periods_per_year))-1)*S1129,2))</f>
        <v/>
      </c>
      <c r="Q1130" s="20" t="str">
        <f>IF(M1130="","",IF(M1130=nper,S1129+P1130,MIN(S1129+P1130,IF(O1130=O1129,Q1129,ROUND(-PMT(((1+O1130/CP)^(CP/periods_per_year))-1,nper-M1130+1,S1129),2)))))</f>
        <v/>
      </c>
      <c r="R1130" s="20" t="str">
        <f t="shared" si="134"/>
        <v/>
      </c>
      <c r="S1130" s="20" t="str">
        <f t="shared" si="135"/>
        <v/>
      </c>
    </row>
    <row r="1131" spans="1:19" x14ac:dyDescent="0.2">
      <c r="A1131" s="10" t="str">
        <f t="shared" si="128"/>
        <v/>
      </c>
      <c r="B1131" s="11" t="str">
        <f t="shared" si="129"/>
        <v/>
      </c>
      <c r="C1131" s="15" t="str">
        <f t="shared" si="130"/>
        <v/>
      </c>
      <c r="D1131" s="12" t="str">
        <f>IF(A1131="","",IF(variable,IF(OR(A1131=1,A1131&lt;$I$18*periods_per_year),start_rate,MIN($I$19,IF(MOD(A1131-1,$I$21)=0,MAX($I$20,D1130+$I$22),D1130))),start_rate))</f>
        <v/>
      </c>
      <c r="E1131" s="13" t="str">
        <f t="shared" si="131"/>
        <v/>
      </c>
      <c r="F1131" s="13" t="str">
        <f>IF(A1131="","",IF(A1131=nper,J1130+E1131,MIN(J1130+E1131,IF(D1131=D1130,F1130,IF($E$8="Acc Bi-Weekly",ROUND((-PMT(((1+D1131/CP)^(CP/12))-1,(nper-A1131+1)*12/26,J1130))/2,2),IF($E$8="Acc Weekly",ROUND((-PMT(((1+D1131/CP)^(CP/12))-1,(nper-A1131+1)*12/52,J1130))/4,2),ROUND(-PMT(((1+D1131/CP)^(CP/periods_per_year))-1,nper-A1131+1,J1130),2)))))))</f>
        <v/>
      </c>
      <c r="G1131" s="13" t="str">
        <f>IF(OR(A1131="",A1131&lt;$X$2),"",IF(J1130&lt;=F1131,0,IF(IF(AND(A1131&gt;=$X$2,MOD(A1131-$X$2,int)=0),$X$3,0)+F1131&gt;=J1130+E1131,J1130+E1131-F1131,IF(AND(A1131&gt;=$X$2,MOD(A1131-$X$2,int)=0),$X$3,0)+IF(IF(AND(A1131&gt;=$X$2,MOD(A1131-$X$2,int)=0),$X$3,0)+IF(MOD(A1131-$X$6,periods_per_year)=0,$X$5,0)+F1131&lt;J1130+E1131,IF(MOD(A1131-$X$6,periods_per_year)=0,$X$5,0),J1130+E1131-IF(AND(A1131&gt;=$X$2,MOD(A1131-$X$2,int)=0),$X$3,0)-F1131))))</f>
        <v/>
      </c>
      <c r="H1131" s="14"/>
      <c r="I1131" s="13" t="str">
        <f t="shared" si="132"/>
        <v/>
      </c>
      <c r="J1131" s="13" t="str">
        <f t="shared" si="133"/>
        <v/>
      </c>
      <c r="M1131" s="17" t="str">
        <f>IF(S1130="","",IF(OR(M1130&gt;=nper,ROUND(S1130,2)&lt;=0),"",M1130+1))</f>
        <v/>
      </c>
      <c r="N1131" s="18" t="str">
        <f>IF(M1131="","",IF(OR(periods_per_year=26,periods_per_year=52),IF(periods_per_year=26,IF(M1131=1,fpdate,N1130+14),IF(periods_per_year=52,IF(M1131=1,fpdate,N1130+7),"n/a")),IF(periods_per_year=24,DATE(YEAR(fpdate),MONTH(fpdate)+(M1131-1)/2+IF(AND(DAY(fpdate)&gt;=15,MOD(M1131,2)=0),1,0),IF(MOD(M1131,2)=0,IF(DAY(fpdate)&gt;=15,DAY(fpdate)-14,DAY(fpdate)+14),DAY(fpdate))),IF(DAY(DATE(YEAR(fpdate),MONTH(fpdate)+M1131-1,DAY(fpdate)))&lt;&gt;DAY(fpdate),DATE(YEAR(fpdate),MONTH(fpdate)+M1131,0),DATE(YEAR(fpdate),MONTH(fpdate)+M1131-1,DAY(fpdate))))))</f>
        <v/>
      </c>
      <c r="O1131" s="19" t="str">
        <f>IF(M1131="","",IF(variable,IF(M1131&lt;MortgageCalculator!$I$18*periods_per_year,start_rate,IF(MortgageCalculator!$I$22&gt;=0,MIN(MortgageCalculator!$I$19,start_rate+MortgageCalculator!$I$22*ROUNDUP((M1131-MortgageCalculator!$I$18*periods_per_year)/MortgageCalculator!$I$21,0)),MAX(MortgageCalculator!$I$20,start_rate+MortgageCalculator!$I$22*ROUNDUP((M1131-MortgageCalculator!$I$18*periods_per_year)/MortgageCalculator!$I$21,0)))),start_rate))</f>
        <v/>
      </c>
      <c r="P1131" s="20" t="str">
        <f>IF(M1131="","",ROUND((((1+O1131/CP)^(CP/periods_per_year))-1)*S1130,2))</f>
        <v/>
      </c>
      <c r="Q1131" s="20" t="str">
        <f>IF(M1131="","",IF(M1131=nper,S1130+P1131,MIN(S1130+P1131,IF(O1131=O1130,Q1130,ROUND(-PMT(((1+O1131/CP)^(CP/periods_per_year))-1,nper-M1131+1,S1130),2)))))</f>
        <v/>
      </c>
      <c r="R1131" s="20" t="str">
        <f t="shared" si="134"/>
        <v/>
      </c>
      <c r="S1131" s="20" t="str">
        <f t="shared" si="135"/>
        <v/>
      </c>
    </row>
    <row r="1132" spans="1:19" x14ac:dyDescent="0.2">
      <c r="A1132" s="10" t="str">
        <f t="shared" ref="A1132:A1195" si="136">IF(J1131="","",IF(OR(A1131&gt;=nper,ROUND(J1131,2)&lt;=0),"",A1131+1))</f>
        <v/>
      </c>
      <c r="B1132" s="11" t="str">
        <f t="shared" ref="B1132:B1195" si="137">IF(A1132="","",IF(OR(periods_per_year=26,periods_per_year=52),IF(periods_per_year=26,IF(A1132=1,fpdate,B1131+14),IF(periods_per_year=52,IF(A1132=1,fpdate,B1131+7),"n/a")),IF(periods_per_year=24,DATE(YEAR(fpdate),MONTH(fpdate)+(A1132-1)/2+IF(AND(DAY(fpdate)&gt;=15,MOD(A1132,2)=0),1,0),IF(MOD(A1132,2)=0,IF(DAY(fpdate)&gt;=15,DAY(fpdate)-14,DAY(fpdate)+14),DAY(fpdate))),IF(DAY(DATE(YEAR(fpdate),MONTH(fpdate)+A1132-1,DAY(fpdate)))&lt;&gt;DAY(fpdate),DATE(YEAR(fpdate),MONTH(fpdate)+A1132,0),DATE(YEAR(fpdate),MONTH(fpdate)+A1132-1,DAY(fpdate))))))</f>
        <v/>
      </c>
      <c r="C1132" s="15" t="str">
        <f t="shared" ref="C1132:C1195" si="138">IF(A1132="","",IF(MOD(A1132,periods_per_year)=0,A1132/periods_per_year,""))</f>
        <v/>
      </c>
      <c r="D1132" s="12" t="str">
        <f>IF(A1132="","",IF(variable,IF(OR(A1132=1,A1132&lt;$I$18*periods_per_year),start_rate,MIN($I$19,IF(MOD(A1132-1,$I$21)=0,MAX($I$20,D1131+$I$22),D1131))),start_rate))</f>
        <v/>
      </c>
      <c r="E1132" s="13" t="str">
        <f t="shared" ref="E1132:E1195" si="139">IF(A1132="","",ROUND((((1+D1132/CP)^(CP/periods_per_year))-1)*J1131,2))</f>
        <v/>
      </c>
      <c r="F1132" s="13" t="str">
        <f>IF(A1132="","",IF(A1132=nper,J1131+E1132,MIN(J1131+E1132,IF(D1132=D1131,F1131,IF($E$8="Acc Bi-Weekly",ROUND((-PMT(((1+D1132/CP)^(CP/12))-1,(nper-A1132+1)*12/26,J1131))/2,2),IF($E$8="Acc Weekly",ROUND((-PMT(((1+D1132/CP)^(CP/12))-1,(nper-A1132+1)*12/52,J1131))/4,2),ROUND(-PMT(((1+D1132/CP)^(CP/periods_per_year))-1,nper-A1132+1,J1131),2)))))))</f>
        <v/>
      </c>
      <c r="G1132" s="13" t="str">
        <f>IF(OR(A1132="",A1132&lt;$X$2),"",IF(J1131&lt;=F1132,0,IF(IF(AND(A1132&gt;=$X$2,MOD(A1132-$X$2,int)=0),$X$3,0)+F1132&gt;=J1131+E1132,J1131+E1132-F1132,IF(AND(A1132&gt;=$X$2,MOD(A1132-$X$2,int)=0),$X$3,0)+IF(IF(AND(A1132&gt;=$X$2,MOD(A1132-$X$2,int)=0),$X$3,0)+IF(MOD(A1132-$X$6,periods_per_year)=0,$X$5,0)+F1132&lt;J1131+E1132,IF(MOD(A1132-$X$6,periods_per_year)=0,$X$5,0),J1131+E1132-IF(AND(A1132&gt;=$X$2,MOD(A1132-$X$2,int)=0),$X$3,0)-F1132))))</f>
        <v/>
      </c>
      <c r="H1132" s="14"/>
      <c r="I1132" s="13" t="str">
        <f t="shared" ref="I1132:I1195" si="140">IF(A1132="","",F1132-E1132+H1132+IF(G1132="",0,G1132))</f>
        <v/>
      </c>
      <c r="J1132" s="13" t="str">
        <f t="shared" ref="J1132:J1195" si="141">IF(A1132="","",J1131-I1132)</f>
        <v/>
      </c>
      <c r="M1132" s="17" t="str">
        <f>IF(S1131="","",IF(OR(M1131&gt;=nper,ROUND(S1131,2)&lt;=0),"",M1131+1))</f>
        <v/>
      </c>
      <c r="N1132" s="18" t="str">
        <f>IF(M1132="","",IF(OR(periods_per_year=26,periods_per_year=52),IF(periods_per_year=26,IF(M1132=1,fpdate,N1131+14),IF(periods_per_year=52,IF(M1132=1,fpdate,N1131+7),"n/a")),IF(periods_per_year=24,DATE(YEAR(fpdate),MONTH(fpdate)+(M1132-1)/2+IF(AND(DAY(fpdate)&gt;=15,MOD(M1132,2)=0),1,0),IF(MOD(M1132,2)=0,IF(DAY(fpdate)&gt;=15,DAY(fpdate)-14,DAY(fpdate)+14),DAY(fpdate))),IF(DAY(DATE(YEAR(fpdate),MONTH(fpdate)+M1132-1,DAY(fpdate)))&lt;&gt;DAY(fpdate),DATE(YEAR(fpdate),MONTH(fpdate)+M1132,0),DATE(YEAR(fpdate),MONTH(fpdate)+M1132-1,DAY(fpdate))))))</f>
        <v/>
      </c>
      <c r="O1132" s="19" t="str">
        <f>IF(M1132="","",IF(variable,IF(M1132&lt;MortgageCalculator!$I$18*periods_per_year,start_rate,IF(MortgageCalculator!$I$22&gt;=0,MIN(MortgageCalculator!$I$19,start_rate+MortgageCalculator!$I$22*ROUNDUP((M1132-MortgageCalculator!$I$18*periods_per_year)/MortgageCalculator!$I$21,0)),MAX(MortgageCalculator!$I$20,start_rate+MortgageCalculator!$I$22*ROUNDUP((M1132-MortgageCalculator!$I$18*periods_per_year)/MortgageCalculator!$I$21,0)))),start_rate))</f>
        <v/>
      </c>
      <c r="P1132" s="20" t="str">
        <f>IF(M1132="","",ROUND((((1+O1132/CP)^(CP/periods_per_year))-1)*S1131,2))</f>
        <v/>
      </c>
      <c r="Q1132" s="20" t="str">
        <f>IF(M1132="","",IF(M1132=nper,S1131+P1132,MIN(S1131+P1132,IF(O1132=O1131,Q1131,ROUND(-PMT(((1+O1132/CP)^(CP/periods_per_year))-1,nper-M1132+1,S1131),2)))))</f>
        <v/>
      </c>
      <c r="R1132" s="20" t="str">
        <f t="shared" ref="R1132:R1195" si="142">IF(M1132="","",Q1132-P1132)</f>
        <v/>
      </c>
      <c r="S1132" s="20" t="str">
        <f t="shared" ref="S1132:S1195" si="143">IF(M1132="","",S1131-R1132)</f>
        <v/>
      </c>
    </row>
    <row r="1133" spans="1:19" x14ac:dyDescent="0.2">
      <c r="A1133" s="10" t="str">
        <f t="shared" si="136"/>
        <v/>
      </c>
      <c r="B1133" s="11" t="str">
        <f t="shared" si="137"/>
        <v/>
      </c>
      <c r="C1133" s="15" t="str">
        <f t="shared" si="138"/>
        <v/>
      </c>
      <c r="D1133" s="12" t="str">
        <f>IF(A1133="","",IF(variable,IF(OR(A1133=1,A1133&lt;$I$18*periods_per_year),start_rate,MIN($I$19,IF(MOD(A1133-1,$I$21)=0,MAX($I$20,D1132+$I$22),D1132))),start_rate))</f>
        <v/>
      </c>
      <c r="E1133" s="13" t="str">
        <f t="shared" si="139"/>
        <v/>
      </c>
      <c r="F1133" s="13" t="str">
        <f>IF(A1133="","",IF(A1133=nper,J1132+E1133,MIN(J1132+E1133,IF(D1133=D1132,F1132,IF($E$8="Acc Bi-Weekly",ROUND((-PMT(((1+D1133/CP)^(CP/12))-1,(nper-A1133+1)*12/26,J1132))/2,2),IF($E$8="Acc Weekly",ROUND((-PMT(((1+D1133/CP)^(CP/12))-1,(nper-A1133+1)*12/52,J1132))/4,2),ROUND(-PMT(((1+D1133/CP)^(CP/periods_per_year))-1,nper-A1133+1,J1132),2)))))))</f>
        <v/>
      </c>
      <c r="G1133" s="13" t="str">
        <f>IF(OR(A1133="",A1133&lt;$X$2),"",IF(J1132&lt;=F1133,0,IF(IF(AND(A1133&gt;=$X$2,MOD(A1133-$X$2,int)=0),$X$3,0)+F1133&gt;=J1132+E1133,J1132+E1133-F1133,IF(AND(A1133&gt;=$X$2,MOD(A1133-$X$2,int)=0),$X$3,0)+IF(IF(AND(A1133&gt;=$X$2,MOD(A1133-$X$2,int)=0),$X$3,0)+IF(MOD(A1133-$X$6,periods_per_year)=0,$X$5,0)+F1133&lt;J1132+E1133,IF(MOD(A1133-$X$6,periods_per_year)=0,$X$5,0),J1132+E1133-IF(AND(A1133&gt;=$X$2,MOD(A1133-$X$2,int)=0),$X$3,0)-F1133))))</f>
        <v/>
      </c>
      <c r="H1133" s="14"/>
      <c r="I1133" s="13" t="str">
        <f t="shared" si="140"/>
        <v/>
      </c>
      <c r="J1133" s="13" t="str">
        <f t="shared" si="141"/>
        <v/>
      </c>
      <c r="M1133" s="17" t="str">
        <f>IF(S1132="","",IF(OR(M1132&gt;=nper,ROUND(S1132,2)&lt;=0),"",M1132+1))</f>
        <v/>
      </c>
      <c r="N1133" s="18" t="str">
        <f>IF(M1133="","",IF(OR(periods_per_year=26,periods_per_year=52),IF(periods_per_year=26,IF(M1133=1,fpdate,N1132+14),IF(periods_per_year=52,IF(M1133=1,fpdate,N1132+7),"n/a")),IF(periods_per_year=24,DATE(YEAR(fpdate),MONTH(fpdate)+(M1133-1)/2+IF(AND(DAY(fpdate)&gt;=15,MOD(M1133,2)=0),1,0),IF(MOD(M1133,2)=0,IF(DAY(fpdate)&gt;=15,DAY(fpdate)-14,DAY(fpdate)+14),DAY(fpdate))),IF(DAY(DATE(YEAR(fpdate),MONTH(fpdate)+M1133-1,DAY(fpdate)))&lt;&gt;DAY(fpdate),DATE(YEAR(fpdate),MONTH(fpdate)+M1133,0),DATE(YEAR(fpdate),MONTH(fpdate)+M1133-1,DAY(fpdate))))))</f>
        <v/>
      </c>
      <c r="O1133" s="19" t="str">
        <f>IF(M1133="","",IF(variable,IF(M1133&lt;MortgageCalculator!$I$18*periods_per_year,start_rate,IF(MortgageCalculator!$I$22&gt;=0,MIN(MortgageCalculator!$I$19,start_rate+MortgageCalculator!$I$22*ROUNDUP((M1133-MortgageCalculator!$I$18*periods_per_year)/MortgageCalculator!$I$21,0)),MAX(MortgageCalculator!$I$20,start_rate+MortgageCalculator!$I$22*ROUNDUP((M1133-MortgageCalculator!$I$18*periods_per_year)/MortgageCalculator!$I$21,0)))),start_rate))</f>
        <v/>
      </c>
      <c r="P1133" s="20" t="str">
        <f>IF(M1133="","",ROUND((((1+O1133/CP)^(CP/periods_per_year))-1)*S1132,2))</f>
        <v/>
      </c>
      <c r="Q1133" s="20" t="str">
        <f>IF(M1133="","",IF(M1133=nper,S1132+P1133,MIN(S1132+P1133,IF(O1133=O1132,Q1132,ROUND(-PMT(((1+O1133/CP)^(CP/periods_per_year))-1,nper-M1133+1,S1132),2)))))</f>
        <v/>
      </c>
      <c r="R1133" s="20" t="str">
        <f t="shared" si="142"/>
        <v/>
      </c>
      <c r="S1133" s="20" t="str">
        <f t="shared" si="143"/>
        <v/>
      </c>
    </row>
    <row r="1134" spans="1:19" x14ac:dyDescent="0.2">
      <c r="A1134" s="10" t="str">
        <f t="shared" si="136"/>
        <v/>
      </c>
      <c r="B1134" s="11" t="str">
        <f t="shared" si="137"/>
        <v/>
      </c>
      <c r="C1134" s="15" t="str">
        <f t="shared" si="138"/>
        <v/>
      </c>
      <c r="D1134" s="12" t="str">
        <f>IF(A1134="","",IF(variable,IF(OR(A1134=1,A1134&lt;$I$18*periods_per_year),start_rate,MIN($I$19,IF(MOD(A1134-1,$I$21)=0,MAX($I$20,D1133+$I$22),D1133))),start_rate))</f>
        <v/>
      </c>
      <c r="E1134" s="13" t="str">
        <f t="shared" si="139"/>
        <v/>
      </c>
      <c r="F1134" s="13" t="str">
        <f>IF(A1134="","",IF(A1134=nper,J1133+E1134,MIN(J1133+E1134,IF(D1134=D1133,F1133,IF($E$8="Acc Bi-Weekly",ROUND((-PMT(((1+D1134/CP)^(CP/12))-1,(nper-A1134+1)*12/26,J1133))/2,2),IF($E$8="Acc Weekly",ROUND((-PMT(((1+D1134/CP)^(CP/12))-1,(nper-A1134+1)*12/52,J1133))/4,2),ROUND(-PMT(((1+D1134/CP)^(CP/periods_per_year))-1,nper-A1134+1,J1133),2)))))))</f>
        <v/>
      </c>
      <c r="G1134" s="13" t="str">
        <f>IF(OR(A1134="",A1134&lt;$X$2),"",IF(J1133&lt;=F1134,0,IF(IF(AND(A1134&gt;=$X$2,MOD(A1134-$X$2,int)=0),$X$3,0)+F1134&gt;=J1133+E1134,J1133+E1134-F1134,IF(AND(A1134&gt;=$X$2,MOD(A1134-$X$2,int)=0),$X$3,0)+IF(IF(AND(A1134&gt;=$X$2,MOD(A1134-$X$2,int)=0),$X$3,0)+IF(MOD(A1134-$X$6,periods_per_year)=0,$X$5,0)+F1134&lt;J1133+E1134,IF(MOD(A1134-$X$6,periods_per_year)=0,$X$5,0),J1133+E1134-IF(AND(A1134&gt;=$X$2,MOD(A1134-$X$2,int)=0),$X$3,0)-F1134))))</f>
        <v/>
      </c>
      <c r="H1134" s="14"/>
      <c r="I1134" s="13" t="str">
        <f t="shared" si="140"/>
        <v/>
      </c>
      <c r="J1134" s="13" t="str">
        <f t="shared" si="141"/>
        <v/>
      </c>
      <c r="M1134" s="17" t="str">
        <f>IF(S1133="","",IF(OR(M1133&gt;=nper,ROUND(S1133,2)&lt;=0),"",M1133+1))</f>
        <v/>
      </c>
      <c r="N1134" s="18" t="str">
        <f>IF(M1134="","",IF(OR(periods_per_year=26,periods_per_year=52),IF(periods_per_year=26,IF(M1134=1,fpdate,N1133+14),IF(periods_per_year=52,IF(M1134=1,fpdate,N1133+7),"n/a")),IF(periods_per_year=24,DATE(YEAR(fpdate),MONTH(fpdate)+(M1134-1)/2+IF(AND(DAY(fpdate)&gt;=15,MOD(M1134,2)=0),1,0),IF(MOD(M1134,2)=0,IF(DAY(fpdate)&gt;=15,DAY(fpdate)-14,DAY(fpdate)+14),DAY(fpdate))),IF(DAY(DATE(YEAR(fpdate),MONTH(fpdate)+M1134-1,DAY(fpdate)))&lt;&gt;DAY(fpdate),DATE(YEAR(fpdate),MONTH(fpdate)+M1134,0),DATE(YEAR(fpdate),MONTH(fpdate)+M1134-1,DAY(fpdate))))))</f>
        <v/>
      </c>
      <c r="O1134" s="19" t="str">
        <f>IF(M1134="","",IF(variable,IF(M1134&lt;MortgageCalculator!$I$18*periods_per_year,start_rate,IF(MortgageCalculator!$I$22&gt;=0,MIN(MortgageCalculator!$I$19,start_rate+MortgageCalculator!$I$22*ROUNDUP((M1134-MortgageCalculator!$I$18*periods_per_year)/MortgageCalculator!$I$21,0)),MAX(MortgageCalculator!$I$20,start_rate+MortgageCalculator!$I$22*ROUNDUP((M1134-MortgageCalculator!$I$18*periods_per_year)/MortgageCalculator!$I$21,0)))),start_rate))</f>
        <v/>
      </c>
      <c r="P1134" s="20" t="str">
        <f>IF(M1134="","",ROUND((((1+O1134/CP)^(CP/periods_per_year))-1)*S1133,2))</f>
        <v/>
      </c>
      <c r="Q1134" s="20" t="str">
        <f>IF(M1134="","",IF(M1134=nper,S1133+P1134,MIN(S1133+P1134,IF(O1134=O1133,Q1133,ROUND(-PMT(((1+O1134/CP)^(CP/periods_per_year))-1,nper-M1134+1,S1133),2)))))</f>
        <v/>
      </c>
      <c r="R1134" s="20" t="str">
        <f t="shared" si="142"/>
        <v/>
      </c>
      <c r="S1134" s="20" t="str">
        <f t="shared" si="143"/>
        <v/>
      </c>
    </row>
    <row r="1135" spans="1:19" x14ac:dyDescent="0.2">
      <c r="A1135" s="10" t="str">
        <f t="shared" si="136"/>
        <v/>
      </c>
      <c r="B1135" s="11" t="str">
        <f t="shared" si="137"/>
        <v/>
      </c>
      <c r="C1135" s="15" t="str">
        <f t="shared" si="138"/>
        <v/>
      </c>
      <c r="D1135" s="12" t="str">
        <f>IF(A1135="","",IF(variable,IF(OR(A1135=1,A1135&lt;$I$18*periods_per_year),start_rate,MIN($I$19,IF(MOD(A1135-1,$I$21)=0,MAX($I$20,D1134+$I$22),D1134))),start_rate))</f>
        <v/>
      </c>
      <c r="E1135" s="13" t="str">
        <f t="shared" si="139"/>
        <v/>
      </c>
      <c r="F1135" s="13" t="str">
        <f>IF(A1135="","",IF(A1135=nper,J1134+E1135,MIN(J1134+E1135,IF(D1135=D1134,F1134,IF($E$8="Acc Bi-Weekly",ROUND((-PMT(((1+D1135/CP)^(CP/12))-1,(nper-A1135+1)*12/26,J1134))/2,2),IF($E$8="Acc Weekly",ROUND((-PMT(((1+D1135/CP)^(CP/12))-1,(nper-A1135+1)*12/52,J1134))/4,2),ROUND(-PMT(((1+D1135/CP)^(CP/periods_per_year))-1,nper-A1135+1,J1134),2)))))))</f>
        <v/>
      </c>
      <c r="G1135" s="13" t="str">
        <f>IF(OR(A1135="",A1135&lt;$X$2),"",IF(J1134&lt;=F1135,0,IF(IF(AND(A1135&gt;=$X$2,MOD(A1135-$X$2,int)=0),$X$3,0)+F1135&gt;=J1134+E1135,J1134+E1135-F1135,IF(AND(A1135&gt;=$X$2,MOD(A1135-$X$2,int)=0),$X$3,0)+IF(IF(AND(A1135&gt;=$X$2,MOD(A1135-$X$2,int)=0),$X$3,0)+IF(MOD(A1135-$X$6,periods_per_year)=0,$X$5,0)+F1135&lt;J1134+E1135,IF(MOD(A1135-$X$6,periods_per_year)=0,$X$5,0),J1134+E1135-IF(AND(A1135&gt;=$X$2,MOD(A1135-$X$2,int)=0),$X$3,0)-F1135))))</f>
        <v/>
      </c>
      <c r="H1135" s="14"/>
      <c r="I1135" s="13" t="str">
        <f t="shared" si="140"/>
        <v/>
      </c>
      <c r="J1135" s="13" t="str">
        <f t="shared" si="141"/>
        <v/>
      </c>
      <c r="M1135" s="17" t="str">
        <f>IF(S1134="","",IF(OR(M1134&gt;=nper,ROUND(S1134,2)&lt;=0),"",M1134+1))</f>
        <v/>
      </c>
      <c r="N1135" s="18" t="str">
        <f>IF(M1135="","",IF(OR(periods_per_year=26,periods_per_year=52),IF(periods_per_year=26,IF(M1135=1,fpdate,N1134+14),IF(periods_per_year=52,IF(M1135=1,fpdate,N1134+7),"n/a")),IF(periods_per_year=24,DATE(YEAR(fpdate),MONTH(fpdate)+(M1135-1)/2+IF(AND(DAY(fpdate)&gt;=15,MOD(M1135,2)=0),1,0),IF(MOD(M1135,2)=0,IF(DAY(fpdate)&gt;=15,DAY(fpdate)-14,DAY(fpdate)+14),DAY(fpdate))),IF(DAY(DATE(YEAR(fpdate),MONTH(fpdate)+M1135-1,DAY(fpdate)))&lt;&gt;DAY(fpdate),DATE(YEAR(fpdate),MONTH(fpdate)+M1135,0),DATE(YEAR(fpdate),MONTH(fpdate)+M1135-1,DAY(fpdate))))))</f>
        <v/>
      </c>
      <c r="O1135" s="19" t="str">
        <f>IF(M1135="","",IF(variable,IF(M1135&lt;MortgageCalculator!$I$18*periods_per_year,start_rate,IF(MortgageCalculator!$I$22&gt;=0,MIN(MortgageCalculator!$I$19,start_rate+MortgageCalculator!$I$22*ROUNDUP((M1135-MortgageCalculator!$I$18*periods_per_year)/MortgageCalculator!$I$21,0)),MAX(MortgageCalculator!$I$20,start_rate+MortgageCalculator!$I$22*ROUNDUP((M1135-MortgageCalculator!$I$18*periods_per_year)/MortgageCalculator!$I$21,0)))),start_rate))</f>
        <v/>
      </c>
      <c r="P1135" s="20" t="str">
        <f>IF(M1135="","",ROUND((((1+O1135/CP)^(CP/periods_per_year))-1)*S1134,2))</f>
        <v/>
      </c>
      <c r="Q1135" s="20" t="str">
        <f>IF(M1135="","",IF(M1135=nper,S1134+P1135,MIN(S1134+P1135,IF(O1135=O1134,Q1134,ROUND(-PMT(((1+O1135/CP)^(CP/periods_per_year))-1,nper-M1135+1,S1134),2)))))</f>
        <v/>
      </c>
      <c r="R1135" s="20" t="str">
        <f t="shared" si="142"/>
        <v/>
      </c>
      <c r="S1135" s="20" t="str">
        <f t="shared" si="143"/>
        <v/>
      </c>
    </row>
    <row r="1136" spans="1:19" x14ac:dyDescent="0.2">
      <c r="A1136" s="10" t="str">
        <f t="shared" si="136"/>
        <v/>
      </c>
      <c r="B1136" s="11" t="str">
        <f t="shared" si="137"/>
        <v/>
      </c>
      <c r="C1136" s="15" t="str">
        <f t="shared" si="138"/>
        <v/>
      </c>
      <c r="D1136" s="12" t="str">
        <f>IF(A1136="","",IF(variable,IF(OR(A1136=1,A1136&lt;$I$18*periods_per_year),start_rate,MIN($I$19,IF(MOD(A1136-1,$I$21)=0,MAX($I$20,D1135+$I$22),D1135))),start_rate))</f>
        <v/>
      </c>
      <c r="E1136" s="13" t="str">
        <f t="shared" si="139"/>
        <v/>
      </c>
      <c r="F1136" s="13" t="str">
        <f>IF(A1136="","",IF(A1136=nper,J1135+E1136,MIN(J1135+E1136,IF(D1136=D1135,F1135,IF($E$8="Acc Bi-Weekly",ROUND((-PMT(((1+D1136/CP)^(CP/12))-1,(nper-A1136+1)*12/26,J1135))/2,2),IF($E$8="Acc Weekly",ROUND((-PMT(((1+D1136/CP)^(CP/12))-1,(nper-A1136+1)*12/52,J1135))/4,2),ROUND(-PMT(((1+D1136/CP)^(CP/periods_per_year))-1,nper-A1136+1,J1135),2)))))))</f>
        <v/>
      </c>
      <c r="G1136" s="13" t="str">
        <f>IF(OR(A1136="",A1136&lt;$X$2),"",IF(J1135&lt;=F1136,0,IF(IF(AND(A1136&gt;=$X$2,MOD(A1136-$X$2,int)=0),$X$3,0)+F1136&gt;=J1135+E1136,J1135+E1136-F1136,IF(AND(A1136&gt;=$X$2,MOD(A1136-$X$2,int)=0),$X$3,0)+IF(IF(AND(A1136&gt;=$X$2,MOD(A1136-$X$2,int)=0),$X$3,0)+IF(MOD(A1136-$X$6,periods_per_year)=0,$X$5,0)+F1136&lt;J1135+E1136,IF(MOD(A1136-$X$6,periods_per_year)=0,$X$5,0),J1135+E1136-IF(AND(A1136&gt;=$X$2,MOD(A1136-$X$2,int)=0),$X$3,0)-F1136))))</f>
        <v/>
      </c>
      <c r="H1136" s="14"/>
      <c r="I1136" s="13" t="str">
        <f t="shared" si="140"/>
        <v/>
      </c>
      <c r="J1136" s="13" t="str">
        <f t="shared" si="141"/>
        <v/>
      </c>
      <c r="M1136" s="17" t="str">
        <f>IF(S1135="","",IF(OR(M1135&gt;=nper,ROUND(S1135,2)&lt;=0),"",M1135+1))</f>
        <v/>
      </c>
      <c r="N1136" s="18" t="str">
        <f>IF(M1136="","",IF(OR(periods_per_year=26,periods_per_year=52),IF(periods_per_year=26,IF(M1136=1,fpdate,N1135+14),IF(periods_per_year=52,IF(M1136=1,fpdate,N1135+7),"n/a")),IF(periods_per_year=24,DATE(YEAR(fpdate),MONTH(fpdate)+(M1136-1)/2+IF(AND(DAY(fpdate)&gt;=15,MOD(M1136,2)=0),1,0),IF(MOD(M1136,2)=0,IF(DAY(fpdate)&gt;=15,DAY(fpdate)-14,DAY(fpdate)+14),DAY(fpdate))),IF(DAY(DATE(YEAR(fpdate),MONTH(fpdate)+M1136-1,DAY(fpdate)))&lt;&gt;DAY(fpdate),DATE(YEAR(fpdate),MONTH(fpdate)+M1136,0),DATE(YEAR(fpdate),MONTH(fpdate)+M1136-1,DAY(fpdate))))))</f>
        <v/>
      </c>
      <c r="O1136" s="19" t="str">
        <f>IF(M1136="","",IF(variable,IF(M1136&lt;MortgageCalculator!$I$18*periods_per_year,start_rate,IF(MortgageCalculator!$I$22&gt;=0,MIN(MortgageCalculator!$I$19,start_rate+MortgageCalculator!$I$22*ROUNDUP((M1136-MortgageCalculator!$I$18*periods_per_year)/MortgageCalculator!$I$21,0)),MAX(MortgageCalculator!$I$20,start_rate+MortgageCalculator!$I$22*ROUNDUP((M1136-MortgageCalculator!$I$18*periods_per_year)/MortgageCalculator!$I$21,0)))),start_rate))</f>
        <v/>
      </c>
      <c r="P1136" s="20" t="str">
        <f>IF(M1136="","",ROUND((((1+O1136/CP)^(CP/periods_per_year))-1)*S1135,2))</f>
        <v/>
      </c>
      <c r="Q1136" s="20" t="str">
        <f>IF(M1136="","",IF(M1136=nper,S1135+P1136,MIN(S1135+P1136,IF(O1136=O1135,Q1135,ROUND(-PMT(((1+O1136/CP)^(CP/periods_per_year))-1,nper-M1136+1,S1135),2)))))</f>
        <v/>
      </c>
      <c r="R1136" s="20" t="str">
        <f t="shared" si="142"/>
        <v/>
      </c>
      <c r="S1136" s="20" t="str">
        <f t="shared" si="143"/>
        <v/>
      </c>
    </row>
    <row r="1137" spans="1:19" x14ac:dyDescent="0.2">
      <c r="A1137" s="10" t="str">
        <f t="shared" si="136"/>
        <v/>
      </c>
      <c r="B1137" s="11" t="str">
        <f t="shared" si="137"/>
        <v/>
      </c>
      <c r="C1137" s="15" t="str">
        <f t="shared" si="138"/>
        <v/>
      </c>
      <c r="D1137" s="12" t="str">
        <f>IF(A1137="","",IF(variable,IF(OR(A1137=1,A1137&lt;$I$18*periods_per_year),start_rate,MIN($I$19,IF(MOD(A1137-1,$I$21)=0,MAX($I$20,D1136+$I$22),D1136))),start_rate))</f>
        <v/>
      </c>
      <c r="E1137" s="13" t="str">
        <f t="shared" si="139"/>
        <v/>
      </c>
      <c r="F1137" s="13" t="str">
        <f>IF(A1137="","",IF(A1137=nper,J1136+E1137,MIN(J1136+E1137,IF(D1137=D1136,F1136,IF($E$8="Acc Bi-Weekly",ROUND((-PMT(((1+D1137/CP)^(CP/12))-1,(nper-A1137+1)*12/26,J1136))/2,2),IF($E$8="Acc Weekly",ROUND((-PMT(((1+D1137/CP)^(CP/12))-1,(nper-A1137+1)*12/52,J1136))/4,2),ROUND(-PMT(((1+D1137/CP)^(CP/periods_per_year))-1,nper-A1137+1,J1136),2)))))))</f>
        <v/>
      </c>
      <c r="G1137" s="13" t="str">
        <f>IF(OR(A1137="",A1137&lt;$X$2),"",IF(J1136&lt;=F1137,0,IF(IF(AND(A1137&gt;=$X$2,MOD(A1137-$X$2,int)=0),$X$3,0)+F1137&gt;=J1136+E1137,J1136+E1137-F1137,IF(AND(A1137&gt;=$X$2,MOD(A1137-$X$2,int)=0),$X$3,0)+IF(IF(AND(A1137&gt;=$X$2,MOD(A1137-$X$2,int)=0),$X$3,0)+IF(MOD(A1137-$X$6,periods_per_year)=0,$X$5,0)+F1137&lt;J1136+E1137,IF(MOD(A1137-$X$6,periods_per_year)=0,$X$5,0),J1136+E1137-IF(AND(A1137&gt;=$X$2,MOD(A1137-$X$2,int)=0),$X$3,0)-F1137))))</f>
        <v/>
      </c>
      <c r="H1137" s="14"/>
      <c r="I1137" s="13" t="str">
        <f t="shared" si="140"/>
        <v/>
      </c>
      <c r="J1137" s="13" t="str">
        <f t="shared" si="141"/>
        <v/>
      </c>
      <c r="M1137" s="17" t="str">
        <f>IF(S1136="","",IF(OR(M1136&gt;=nper,ROUND(S1136,2)&lt;=0),"",M1136+1))</f>
        <v/>
      </c>
      <c r="N1137" s="18" t="str">
        <f>IF(M1137="","",IF(OR(periods_per_year=26,periods_per_year=52),IF(periods_per_year=26,IF(M1137=1,fpdate,N1136+14),IF(periods_per_year=52,IF(M1137=1,fpdate,N1136+7),"n/a")),IF(periods_per_year=24,DATE(YEAR(fpdate),MONTH(fpdate)+(M1137-1)/2+IF(AND(DAY(fpdate)&gt;=15,MOD(M1137,2)=0),1,0),IF(MOD(M1137,2)=0,IF(DAY(fpdate)&gt;=15,DAY(fpdate)-14,DAY(fpdate)+14),DAY(fpdate))),IF(DAY(DATE(YEAR(fpdate),MONTH(fpdate)+M1137-1,DAY(fpdate)))&lt;&gt;DAY(fpdate),DATE(YEAR(fpdate),MONTH(fpdate)+M1137,0),DATE(YEAR(fpdate),MONTH(fpdate)+M1137-1,DAY(fpdate))))))</f>
        <v/>
      </c>
      <c r="O1137" s="19" t="str">
        <f>IF(M1137="","",IF(variable,IF(M1137&lt;MortgageCalculator!$I$18*periods_per_year,start_rate,IF(MortgageCalculator!$I$22&gt;=0,MIN(MortgageCalculator!$I$19,start_rate+MortgageCalculator!$I$22*ROUNDUP((M1137-MortgageCalculator!$I$18*periods_per_year)/MortgageCalculator!$I$21,0)),MAX(MortgageCalculator!$I$20,start_rate+MortgageCalculator!$I$22*ROUNDUP((M1137-MortgageCalculator!$I$18*periods_per_year)/MortgageCalculator!$I$21,0)))),start_rate))</f>
        <v/>
      </c>
      <c r="P1137" s="20" t="str">
        <f>IF(M1137="","",ROUND((((1+O1137/CP)^(CP/periods_per_year))-1)*S1136,2))</f>
        <v/>
      </c>
      <c r="Q1137" s="20" t="str">
        <f>IF(M1137="","",IF(M1137=nper,S1136+P1137,MIN(S1136+P1137,IF(O1137=O1136,Q1136,ROUND(-PMT(((1+O1137/CP)^(CP/periods_per_year))-1,nper-M1137+1,S1136),2)))))</f>
        <v/>
      </c>
      <c r="R1137" s="20" t="str">
        <f t="shared" si="142"/>
        <v/>
      </c>
      <c r="S1137" s="20" t="str">
        <f t="shared" si="143"/>
        <v/>
      </c>
    </row>
    <row r="1138" spans="1:19" x14ac:dyDescent="0.2">
      <c r="A1138" s="10" t="str">
        <f t="shared" si="136"/>
        <v/>
      </c>
      <c r="B1138" s="11" t="str">
        <f t="shared" si="137"/>
        <v/>
      </c>
      <c r="C1138" s="15" t="str">
        <f t="shared" si="138"/>
        <v/>
      </c>
      <c r="D1138" s="12" t="str">
        <f>IF(A1138="","",IF(variable,IF(OR(A1138=1,A1138&lt;$I$18*periods_per_year),start_rate,MIN($I$19,IF(MOD(A1138-1,$I$21)=0,MAX($I$20,D1137+$I$22),D1137))),start_rate))</f>
        <v/>
      </c>
      <c r="E1138" s="13" t="str">
        <f t="shared" si="139"/>
        <v/>
      </c>
      <c r="F1138" s="13" t="str">
        <f>IF(A1138="","",IF(A1138=nper,J1137+E1138,MIN(J1137+E1138,IF(D1138=D1137,F1137,IF($E$8="Acc Bi-Weekly",ROUND((-PMT(((1+D1138/CP)^(CP/12))-1,(nper-A1138+1)*12/26,J1137))/2,2),IF($E$8="Acc Weekly",ROUND((-PMT(((1+D1138/CP)^(CP/12))-1,(nper-A1138+1)*12/52,J1137))/4,2),ROUND(-PMT(((1+D1138/CP)^(CP/periods_per_year))-1,nper-A1138+1,J1137),2)))))))</f>
        <v/>
      </c>
      <c r="G1138" s="13" t="str">
        <f>IF(OR(A1138="",A1138&lt;$X$2),"",IF(J1137&lt;=F1138,0,IF(IF(AND(A1138&gt;=$X$2,MOD(A1138-$X$2,int)=0),$X$3,0)+F1138&gt;=J1137+E1138,J1137+E1138-F1138,IF(AND(A1138&gt;=$X$2,MOD(A1138-$X$2,int)=0),$X$3,0)+IF(IF(AND(A1138&gt;=$X$2,MOD(A1138-$X$2,int)=0),$X$3,0)+IF(MOD(A1138-$X$6,periods_per_year)=0,$X$5,0)+F1138&lt;J1137+E1138,IF(MOD(A1138-$X$6,periods_per_year)=0,$X$5,0),J1137+E1138-IF(AND(A1138&gt;=$X$2,MOD(A1138-$X$2,int)=0),$X$3,0)-F1138))))</f>
        <v/>
      </c>
      <c r="H1138" s="14"/>
      <c r="I1138" s="13" t="str">
        <f t="shared" si="140"/>
        <v/>
      </c>
      <c r="J1138" s="13" t="str">
        <f t="shared" si="141"/>
        <v/>
      </c>
      <c r="M1138" s="17" t="str">
        <f>IF(S1137="","",IF(OR(M1137&gt;=nper,ROUND(S1137,2)&lt;=0),"",M1137+1))</f>
        <v/>
      </c>
      <c r="N1138" s="18" t="str">
        <f>IF(M1138="","",IF(OR(periods_per_year=26,periods_per_year=52),IF(periods_per_year=26,IF(M1138=1,fpdate,N1137+14),IF(periods_per_year=52,IF(M1138=1,fpdate,N1137+7),"n/a")),IF(periods_per_year=24,DATE(YEAR(fpdate),MONTH(fpdate)+(M1138-1)/2+IF(AND(DAY(fpdate)&gt;=15,MOD(M1138,2)=0),1,0),IF(MOD(M1138,2)=0,IF(DAY(fpdate)&gt;=15,DAY(fpdate)-14,DAY(fpdate)+14),DAY(fpdate))),IF(DAY(DATE(YEAR(fpdate),MONTH(fpdate)+M1138-1,DAY(fpdate)))&lt;&gt;DAY(fpdate),DATE(YEAR(fpdate),MONTH(fpdate)+M1138,0),DATE(YEAR(fpdate),MONTH(fpdate)+M1138-1,DAY(fpdate))))))</f>
        <v/>
      </c>
      <c r="O1138" s="19" t="str">
        <f>IF(M1138="","",IF(variable,IF(M1138&lt;MortgageCalculator!$I$18*periods_per_year,start_rate,IF(MortgageCalculator!$I$22&gt;=0,MIN(MortgageCalculator!$I$19,start_rate+MortgageCalculator!$I$22*ROUNDUP((M1138-MortgageCalculator!$I$18*periods_per_year)/MortgageCalculator!$I$21,0)),MAX(MortgageCalculator!$I$20,start_rate+MortgageCalculator!$I$22*ROUNDUP((M1138-MortgageCalculator!$I$18*periods_per_year)/MortgageCalculator!$I$21,0)))),start_rate))</f>
        <v/>
      </c>
      <c r="P1138" s="20" t="str">
        <f>IF(M1138="","",ROUND((((1+O1138/CP)^(CP/periods_per_year))-1)*S1137,2))</f>
        <v/>
      </c>
      <c r="Q1138" s="20" t="str">
        <f>IF(M1138="","",IF(M1138=nper,S1137+P1138,MIN(S1137+P1138,IF(O1138=O1137,Q1137,ROUND(-PMT(((1+O1138/CP)^(CP/periods_per_year))-1,nper-M1138+1,S1137),2)))))</f>
        <v/>
      </c>
      <c r="R1138" s="20" t="str">
        <f t="shared" si="142"/>
        <v/>
      </c>
      <c r="S1138" s="20" t="str">
        <f t="shared" si="143"/>
        <v/>
      </c>
    </row>
    <row r="1139" spans="1:19" x14ac:dyDescent="0.2">
      <c r="A1139" s="10" t="str">
        <f t="shared" si="136"/>
        <v/>
      </c>
      <c r="B1139" s="11" t="str">
        <f t="shared" si="137"/>
        <v/>
      </c>
      <c r="C1139" s="15" t="str">
        <f t="shared" si="138"/>
        <v/>
      </c>
      <c r="D1139" s="12" t="str">
        <f>IF(A1139="","",IF(variable,IF(OR(A1139=1,A1139&lt;$I$18*periods_per_year),start_rate,MIN($I$19,IF(MOD(A1139-1,$I$21)=0,MAX($I$20,D1138+$I$22),D1138))),start_rate))</f>
        <v/>
      </c>
      <c r="E1139" s="13" t="str">
        <f t="shared" si="139"/>
        <v/>
      </c>
      <c r="F1139" s="13" t="str">
        <f>IF(A1139="","",IF(A1139=nper,J1138+E1139,MIN(J1138+E1139,IF(D1139=D1138,F1138,IF($E$8="Acc Bi-Weekly",ROUND((-PMT(((1+D1139/CP)^(CP/12))-1,(nper-A1139+1)*12/26,J1138))/2,2),IF($E$8="Acc Weekly",ROUND((-PMT(((1+D1139/CP)^(CP/12))-1,(nper-A1139+1)*12/52,J1138))/4,2),ROUND(-PMT(((1+D1139/CP)^(CP/periods_per_year))-1,nper-A1139+1,J1138),2)))))))</f>
        <v/>
      </c>
      <c r="G1139" s="13" t="str">
        <f>IF(OR(A1139="",A1139&lt;$X$2),"",IF(J1138&lt;=F1139,0,IF(IF(AND(A1139&gt;=$X$2,MOD(A1139-$X$2,int)=0),$X$3,0)+F1139&gt;=J1138+E1139,J1138+E1139-F1139,IF(AND(A1139&gt;=$X$2,MOD(A1139-$X$2,int)=0),$X$3,0)+IF(IF(AND(A1139&gt;=$X$2,MOD(A1139-$X$2,int)=0),$X$3,0)+IF(MOD(A1139-$X$6,periods_per_year)=0,$X$5,0)+F1139&lt;J1138+E1139,IF(MOD(A1139-$X$6,periods_per_year)=0,$X$5,0),J1138+E1139-IF(AND(A1139&gt;=$X$2,MOD(A1139-$X$2,int)=0),$X$3,0)-F1139))))</f>
        <v/>
      </c>
      <c r="H1139" s="14"/>
      <c r="I1139" s="13" t="str">
        <f t="shared" si="140"/>
        <v/>
      </c>
      <c r="J1139" s="13" t="str">
        <f t="shared" si="141"/>
        <v/>
      </c>
      <c r="M1139" s="17" t="str">
        <f>IF(S1138="","",IF(OR(M1138&gt;=nper,ROUND(S1138,2)&lt;=0),"",M1138+1))</f>
        <v/>
      </c>
      <c r="N1139" s="18" t="str">
        <f>IF(M1139="","",IF(OR(periods_per_year=26,periods_per_year=52),IF(periods_per_year=26,IF(M1139=1,fpdate,N1138+14),IF(periods_per_year=52,IF(M1139=1,fpdate,N1138+7),"n/a")),IF(periods_per_year=24,DATE(YEAR(fpdate),MONTH(fpdate)+(M1139-1)/2+IF(AND(DAY(fpdate)&gt;=15,MOD(M1139,2)=0),1,0),IF(MOD(M1139,2)=0,IF(DAY(fpdate)&gt;=15,DAY(fpdate)-14,DAY(fpdate)+14),DAY(fpdate))),IF(DAY(DATE(YEAR(fpdate),MONTH(fpdate)+M1139-1,DAY(fpdate)))&lt;&gt;DAY(fpdate),DATE(YEAR(fpdate),MONTH(fpdate)+M1139,0),DATE(YEAR(fpdate),MONTH(fpdate)+M1139-1,DAY(fpdate))))))</f>
        <v/>
      </c>
      <c r="O1139" s="19" t="str">
        <f>IF(M1139="","",IF(variable,IF(M1139&lt;MortgageCalculator!$I$18*periods_per_year,start_rate,IF(MortgageCalculator!$I$22&gt;=0,MIN(MortgageCalculator!$I$19,start_rate+MortgageCalculator!$I$22*ROUNDUP((M1139-MortgageCalculator!$I$18*periods_per_year)/MortgageCalculator!$I$21,0)),MAX(MortgageCalculator!$I$20,start_rate+MortgageCalculator!$I$22*ROUNDUP((M1139-MortgageCalculator!$I$18*periods_per_year)/MortgageCalculator!$I$21,0)))),start_rate))</f>
        <v/>
      </c>
      <c r="P1139" s="20" t="str">
        <f>IF(M1139="","",ROUND((((1+O1139/CP)^(CP/periods_per_year))-1)*S1138,2))</f>
        <v/>
      </c>
      <c r="Q1139" s="20" t="str">
        <f>IF(M1139="","",IF(M1139=nper,S1138+P1139,MIN(S1138+P1139,IF(O1139=O1138,Q1138,ROUND(-PMT(((1+O1139/CP)^(CP/periods_per_year))-1,nper-M1139+1,S1138),2)))))</f>
        <v/>
      </c>
      <c r="R1139" s="20" t="str">
        <f t="shared" si="142"/>
        <v/>
      </c>
      <c r="S1139" s="20" t="str">
        <f t="shared" si="143"/>
        <v/>
      </c>
    </row>
    <row r="1140" spans="1:19" x14ac:dyDescent="0.2">
      <c r="A1140" s="10" t="str">
        <f t="shared" si="136"/>
        <v/>
      </c>
      <c r="B1140" s="11" t="str">
        <f t="shared" si="137"/>
        <v/>
      </c>
      <c r="C1140" s="15" t="str">
        <f t="shared" si="138"/>
        <v/>
      </c>
      <c r="D1140" s="12" t="str">
        <f>IF(A1140="","",IF(variable,IF(OR(A1140=1,A1140&lt;$I$18*periods_per_year),start_rate,MIN($I$19,IF(MOD(A1140-1,$I$21)=0,MAX($I$20,D1139+$I$22),D1139))),start_rate))</f>
        <v/>
      </c>
      <c r="E1140" s="13" t="str">
        <f t="shared" si="139"/>
        <v/>
      </c>
      <c r="F1140" s="13" t="str">
        <f>IF(A1140="","",IF(A1140=nper,J1139+E1140,MIN(J1139+E1140,IF(D1140=D1139,F1139,IF($E$8="Acc Bi-Weekly",ROUND((-PMT(((1+D1140/CP)^(CP/12))-1,(nper-A1140+1)*12/26,J1139))/2,2),IF($E$8="Acc Weekly",ROUND((-PMT(((1+D1140/CP)^(CP/12))-1,(nper-A1140+1)*12/52,J1139))/4,2),ROUND(-PMT(((1+D1140/CP)^(CP/periods_per_year))-1,nper-A1140+1,J1139),2)))))))</f>
        <v/>
      </c>
      <c r="G1140" s="13" t="str">
        <f>IF(OR(A1140="",A1140&lt;$X$2),"",IF(J1139&lt;=F1140,0,IF(IF(AND(A1140&gt;=$X$2,MOD(A1140-$X$2,int)=0),$X$3,0)+F1140&gt;=J1139+E1140,J1139+E1140-F1140,IF(AND(A1140&gt;=$X$2,MOD(A1140-$X$2,int)=0),$X$3,0)+IF(IF(AND(A1140&gt;=$X$2,MOD(A1140-$X$2,int)=0),$X$3,0)+IF(MOD(A1140-$X$6,periods_per_year)=0,$X$5,0)+F1140&lt;J1139+E1140,IF(MOD(A1140-$X$6,periods_per_year)=0,$X$5,0),J1139+E1140-IF(AND(A1140&gt;=$X$2,MOD(A1140-$X$2,int)=0),$X$3,0)-F1140))))</f>
        <v/>
      </c>
      <c r="H1140" s="14"/>
      <c r="I1140" s="13" t="str">
        <f t="shared" si="140"/>
        <v/>
      </c>
      <c r="J1140" s="13" t="str">
        <f t="shared" si="141"/>
        <v/>
      </c>
      <c r="M1140" s="17" t="str">
        <f>IF(S1139="","",IF(OR(M1139&gt;=nper,ROUND(S1139,2)&lt;=0),"",M1139+1))</f>
        <v/>
      </c>
      <c r="N1140" s="18" t="str">
        <f>IF(M1140="","",IF(OR(periods_per_year=26,periods_per_year=52),IF(periods_per_year=26,IF(M1140=1,fpdate,N1139+14),IF(periods_per_year=52,IF(M1140=1,fpdate,N1139+7),"n/a")),IF(periods_per_year=24,DATE(YEAR(fpdate),MONTH(fpdate)+(M1140-1)/2+IF(AND(DAY(fpdate)&gt;=15,MOD(M1140,2)=0),1,0),IF(MOD(M1140,2)=0,IF(DAY(fpdate)&gt;=15,DAY(fpdate)-14,DAY(fpdate)+14),DAY(fpdate))),IF(DAY(DATE(YEAR(fpdate),MONTH(fpdate)+M1140-1,DAY(fpdate)))&lt;&gt;DAY(fpdate),DATE(YEAR(fpdate),MONTH(fpdate)+M1140,0),DATE(YEAR(fpdate),MONTH(fpdate)+M1140-1,DAY(fpdate))))))</f>
        <v/>
      </c>
      <c r="O1140" s="19" t="str">
        <f>IF(M1140="","",IF(variable,IF(M1140&lt;MortgageCalculator!$I$18*periods_per_year,start_rate,IF(MortgageCalculator!$I$22&gt;=0,MIN(MortgageCalculator!$I$19,start_rate+MortgageCalculator!$I$22*ROUNDUP((M1140-MortgageCalculator!$I$18*periods_per_year)/MortgageCalculator!$I$21,0)),MAX(MortgageCalculator!$I$20,start_rate+MortgageCalculator!$I$22*ROUNDUP((M1140-MortgageCalculator!$I$18*periods_per_year)/MortgageCalculator!$I$21,0)))),start_rate))</f>
        <v/>
      </c>
      <c r="P1140" s="20" t="str">
        <f>IF(M1140="","",ROUND((((1+O1140/CP)^(CP/periods_per_year))-1)*S1139,2))</f>
        <v/>
      </c>
      <c r="Q1140" s="20" t="str">
        <f>IF(M1140="","",IF(M1140=nper,S1139+P1140,MIN(S1139+P1140,IF(O1140=O1139,Q1139,ROUND(-PMT(((1+O1140/CP)^(CP/periods_per_year))-1,nper-M1140+1,S1139),2)))))</f>
        <v/>
      </c>
      <c r="R1140" s="20" t="str">
        <f t="shared" si="142"/>
        <v/>
      </c>
      <c r="S1140" s="20" t="str">
        <f t="shared" si="143"/>
        <v/>
      </c>
    </row>
    <row r="1141" spans="1:19" x14ac:dyDescent="0.2">
      <c r="A1141" s="10" t="str">
        <f t="shared" si="136"/>
        <v/>
      </c>
      <c r="B1141" s="11" t="str">
        <f t="shared" si="137"/>
        <v/>
      </c>
      <c r="C1141" s="15" t="str">
        <f t="shared" si="138"/>
        <v/>
      </c>
      <c r="D1141" s="12" t="str">
        <f>IF(A1141="","",IF(variable,IF(OR(A1141=1,A1141&lt;$I$18*periods_per_year),start_rate,MIN($I$19,IF(MOD(A1141-1,$I$21)=0,MAX($I$20,D1140+$I$22),D1140))),start_rate))</f>
        <v/>
      </c>
      <c r="E1141" s="13" t="str">
        <f t="shared" si="139"/>
        <v/>
      </c>
      <c r="F1141" s="13" t="str">
        <f>IF(A1141="","",IF(A1141=nper,J1140+E1141,MIN(J1140+E1141,IF(D1141=D1140,F1140,IF($E$8="Acc Bi-Weekly",ROUND((-PMT(((1+D1141/CP)^(CP/12))-1,(nper-A1141+1)*12/26,J1140))/2,2),IF($E$8="Acc Weekly",ROUND((-PMT(((1+D1141/CP)^(CP/12))-1,(nper-A1141+1)*12/52,J1140))/4,2),ROUND(-PMT(((1+D1141/CP)^(CP/periods_per_year))-1,nper-A1141+1,J1140),2)))))))</f>
        <v/>
      </c>
      <c r="G1141" s="13" t="str">
        <f>IF(OR(A1141="",A1141&lt;$X$2),"",IF(J1140&lt;=F1141,0,IF(IF(AND(A1141&gt;=$X$2,MOD(A1141-$X$2,int)=0),$X$3,0)+F1141&gt;=J1140+E1141,J1140+E1141-F1141,IF(AND(A1141&gt;=$X$2,MOD(A1141-$X$2,int)=0),$X$3,0)+IF(IF(AND(A1141&gt;=$X$2,MOD(A1141-$X$2,int)=0),$X$3,0)+IF(MOD(A1141-$X$6,periods_per_year)=0,$X$5,0)+F1141&lt;J1140+E1141,IF(MOD(A1141-$X$6,periods_per_year)=0,$X$5,0),J1140+E1141-IF(AND(A1141&gt;=$X$2,MOD(A1141-$X$2,int)=0),$X$3,0)-F1141))))</f>
        <v/>
      </c>
      <c r="H1141" s="14"/>
      <c r="I1141" s="13" t="str">
        <f t="shared" si="140"/>
        <v/>
      </c>
      <c r="J1141" s="13" t="str">
        <f t="shared" si="141"/>
        <v/>
      </c>
      <c r="M1141" s="17" t="str">
        <f>IF(S1140="","",IF(OR(M1140&gt;=nper,ROUND(S1140,2)&lt;=0),"",M1140+1))</f>
        <v/>
      </c>
      <c r="N1141" s="18" t="str">
        <f>IF(M1141="","",IF(OR(periods_per_year=26,periods_per_year=52),IF(periods_per_year=26,IF(M1141=1,fpdate,N1140+14),IF(periods_per_year=52,IF(M1141=1,fpdate,N1140+7),"n/a")),IF(periods_per_year=24,DATE(YEAR(fpdate),MONTH(fpdate)+(M1141-1)/2+IF(AND(DAY(fpdate)&gt;=15,MOD(M1141,2)=0),1,0),IF(MOD(M1141,2)=0,IF(DAY(fpdate)&gt;=15,DAY(fpdate)-14,DAY(fpdate)+14),DAY(fpdate))),IF(DAY(DATE(YEAR(fpdate),MONTH(fpdate)+M1141-1,DAY(fpdate)))&lt;&gt;DAY(fpdate),DATE(YEAR(fpdate),MONTH(fpdate)+M1141,0),DATE(YEAR(fpdate),MONTH(fpdate)+M1141-1,DAY(fpdate))))))</f>
        <v/>
      </c>
      <c r="O1141" s="19" t="str">
        <f>IF(M1141="","",IF(variable,IF(M1141&lt;MortgageCalculator!$I$18*periods_per_year,start_rate,IF(MortgageCalculator!$I$22&gt;=0,MIN(MortgageCalculator!$I$19,start_rate+MortgageCalculator!$I$22*ROUNDUP((M1141-MortgageCalculator!$I$18*periods_per_year)/MortgageCalculator!$I$21,0)),MAX(MortgageCalculator!$I$20,start_rate+MortgageCalculator!$I$22*ROUNDUP((M1141-MortgageCalculator!$I$18*periods_per_year)/MortgageCalculator!$I$21,0)))),start_rate))</f>
        <v/>
      </c>
      <c r="P1141" s="20" t="str">
        <f>IF(M1141="","",ROUND((((1+O1141/CP)^(CP/periods_per_year))-1)*S1140,2))</f>
        <v/>
      </c>
      <c r="Q1141" s="20" t="str">
        <f>IF(M1141="","",IF(M1141=nper,S1140+P1141,MIN(S1140+P1141,IF(O1141=O1140,Q1140,ROUND(-PMT(((1+O1141/CP)^(CP/periods_per_year))-1,nper-M1141+1,S1140),2)))))</f>
        <v/>
      </c>
      <c r="R1141" s="20" t="str">
        <f t="shared" si="142"/>
        <v/>
      </c>
      <c r="S1141" s="20" t="str">
        <f t="shared" si="143"/>
        <v/>
      </c>
    </row>
    <row r="1142" spans="1:19" x14ac:dyDescent="0.2">
      <c r="A1142" s="10" t="str">
        <f t="shared" si="136"/>
        <v/>
      </c>
      <c r="B1142" s="11" t="str">
        <f t="shared" si="137"/>
        <v/>
      </c>
      <c r="C1142" s="15" t="str">
        <f t="shared" si="138"/>
        <v/>
      </c>
      <c r="D1142" s="12" t="str">
        <f>IF(A1142="","",IF(variable,IF(OR(A1142=1,A1142&lt;$I$18*periods_per_year),start_rate,MIN($I$19,IF(MOD(A1142-1,$I$21)=0,MAX($I$20,D1141+$I$22),D1141))),start_rate))</f>
        <v/>
      </c>
      <c r="E1142" s="13" t="str">
        <f t="shared" si="139"/>
        <v/>
      </c>
      <c r="F1142" s="13" t="str">
        <f>IF(A1142="","",IF(A1142=nper,J1141+E1142,MIN(J1141+E1142,IF(D1142=D1141,F1141,IF($E$8="Acc Bi-Weekly",ROUND((-PMT(((1+D1142/CP)^(CP/12))-1,(nper-A1142+1)*12/26,J1141))/2,2),IF($E$8="Acc Weekly",ROUND((-PMT(((1+D1142/CP)^(CP/12))-1,(nper-A1142+1)*12/52,J1141))/4,2),ROUND(-PMT(((1+D1142/CP)^(CP/periods_per_year))-1,nper-A1142+1,J1141),2)))))))</f>
        <v/>
      </c>
      <c r="G1142" s="13" t="str">
        <f>IF(OR(A1142="",A1142&lt;$X$2),"",IF(J1141&lt;=F1142,0,IF(IF(AND(A1142&gt;=$X$2,MOD(A1142-$X$2,int)=0),$X$3,0)+F1142&gt;=J1141+E1142,J1141+E1142-F1142,IF(AND(A1142&gt;=$X$2,MOD(A1142-$X$2,int)=0),$X$3,0)+IF(IF(AND(A1142&gt;=$X$2,MOD(A1142-$X$2,int)=0),$X$3,0)+IF(MOD(A1142-$X$6,periods_per_year)=0,$X$5,0)+F1142&lt;J1141+E1142,IF(MOD(A1142-$X$6,periods_per_year)=0,$X$5,0),J1141+E1142-IF(AND(A1142&gt;=$X$2,MOD(A1142-$X$2,int)=0),$X$3,0)-F1142))))</f>
        <v/>
      </c>
      <c r="H1142" s="14"/>
      <c r="I1142" s="13" t="str">
        <f t="shared" si="140"/>
        <v/>
      </c>
      <c r="J1142" s="13" t="str">
        <f t="shared" si="141"/>
        <v/>
      </c>
      <c r="M1142" s="17" t="str">
        <f>IF(S1141="","",IF(OR(M1141&gt;=nper,ROUND(S1141,2)&lt;=0),"",M1141+1))</f>
        <v/>
      </c>
      <c r="N1142" s="18" t="str">
        <f>IF(M1142="","",IF(OR(periods_per_year=26,periods_per_year=52),IF(periods_per_year=26,IF(M1142=1,fpdate,N1141+14),IF(periods_per_year=52,IF(M1142=1,fpdate,N1141+7),"n/a")),IF(periods_per_year=24,DATE(YEAR(fpdate),MONTH(fpdate)+(M1142-1)/2+IF(AND(DAY(fpdate)&gt;=15,MOD(M1142,2)=0),1,0),IF(MOD(M1142,2)=0,IF(DAY(fpdate)&gt;=15,DAY(fpdate)-14,DAY(fpdate)+14),DAY(fpdate))),IF(DAY(DATE(YEAR(fpdate),MONTH(fpdate)+M1142-1,DAY(fpdate)))&lt;&gt;DAY(fpdate),DATE(YEAR(fpdate),MONTH(fpdate)+M1142,0),DATE(YEAR(fpdate),MONTH(fpdate)+M1142-1,DAY(fpdate))))))</f>
        <v/>
      </c>
      <c r="O1142" s="19" t="str">
        <f>IF(M1142="","",IF(variable,IF(M1142&lt;MortgageCalculator!$I$18*periods_per_year,start_rate,IF(MortgageCalculator!$I$22&gt;=0,MIN(MortgageCalculator!$I$19,start_rate+MortgageCalculator!$I$22*ROUNDUP((M1142-MortgageCalculator!$I$18*periods_per_year)/MortgageCalculator!$I$21,0)),MAX(MortgageCalculator!$I$20,start_rate+MortgageCalculator!$I$22*ROUNDUP((M1142-MortgageCalculator!$I$18*periods_per_year)/MortgageCalculator!$I$21,0)))),start_rate))</f>
        <v/>
      </c>
      <c r="P1142" s="20" t="str">
        <f>IF(M1142="","",ROUND((((1+O1142/CP)^(CP/periods_per_year))-1)*S1141,2))</f>
        <v/>
      </c>
      <c r="Q1142" s="20" t="str">
        <f>IF(M1142="","",IF(M1142=nper,S1141+P1142,MIN(S1141+P1142,IF(O1142=O1141,Q1141,ROUND(-PMT(((1+O1142/CP)^(CP/periods_per_year))-1,nper-M1142+1,S1141),2)))))</f>
        <v/>
      </c>
      <c r="R1142" s="20" t="str">
        <f t="shared" si="142"/>
        <v/>
      </c>
      <c r="S1142" s="20" t="str">
        <f t="shared" si="143"/>
        <v/>
      </c>
    </row>
    <row r="1143" spans="1:19" x14ac:dyDescent="0.2">
      <c r="A1143" s="10" t="str">
        <f t="shared" si="136"/>
        <v/>
      </c>
      <c r="B1143" s="11" t="str">
        <f t="shared" si="137"/>
        <v/>
      </c>
      <c r="C1143" s="15" t="str">
        <f t="shared" si="138"/>
        <v/>
      </c>
      <c r="D1143" s="12" t="str">
        <f>IF(A1143="","",IF(variable,IF(OR(A1143=1,A1143&lt;$I$18*periods_per_year),start_rate,MIN($I$19,IF(MOD(A1143-1,$I$21)=0,MAX($I$20,D1142+$I$22),D1142))),start_rate))</f>
        <v/>
      </c>
      <c r="E1143" s="13" t="str">
        <f t="shared" si="139"/>
        <v/>
      </c>
      <c r="F1143" s="13" t="str">
        <f>IF(A1143="","",IF(A1143=nper,J1142+E1143,MIN(J1142+E1143,IF(D1143=D1142,F1142,IF($E$8="Acc Bi-Weekly",ROUND((-PMT(((1+D1143/CP)^(CP/12))-1,(nper-A1143+1)*12/26,J1142))/2,2),IF($E$8="Acc Weekly",ROUND((-PMT(((1+D1143/CP)^(CP/12))-1,(nper-A1143+1)*12/52,J1142))/4,2),ROUND(-PMT(((1+D1143/CP)^(CP/periods_per_year))-1,nper-A1143+1,J1142),2)))))))</f>
        <v/>
      </c>
      <c r="G1143" s="13" t="str">
        <f>IF(OR(A1143="",A1143&lt;$X$2),"",IF(J1142&lt;=F1143,0,IF(IF(AND(A1143&gt;=$X$2,MOD(A1143-$X$2,int)=0),$X$3,0)+F1143&gt;=J1142+E1143,J1142+E1143-F1143,IF(AND(A1143&gt;=$X$2,MOD(A1143-$X$2,int)=0),$X$3,0)+IF(IF(AND(A1143&gt;=$X$2,MOD(A1143-$X$2,int)=0),$X$3,0)+IF(MOD(A1143-$X$6,periods_per_year)=0,$X$5,0)+F1143&lt;J1142+E1143,IF(MOD(A1143-$X$6,periods_per_year)=0,$X$5,0),J1142+E1143-IF(AND(A1143&gt;=$X$2,MOD(A1143-$X$2,int)=0),$X$3,0)-F1143))))</f>
        <v/>
      </c>
      <c r="H1143" s="14"/>
      <c r="I1143" s="13" t="str">
        <f t="shared" si="140"/>
        <v/>
      </c>
      <c r="J1143" s="13" t="str">
        <f t="shared" si="141"/>
        <v/>
      </c>
      <c r="M1143" s="17" t="str">
        <f>IF(S1142="","",IF(OR(M1142&gt;=nper,ROUND(S1142,2)&lt;=0),"",M1142+1))</f>
        <v/>
      </c>
      <c r="N1143" s="18" t="str">
        <f>IF(M1143="","",IF(OR(periods_per_year=26,periods_per_year=52),IF(periods_per_year=26,IF(M1143=1,fpdate,N1142+14),IF(periods_per_year=52,IF(M1143=1,fpdate,N1142+7),"n/a")),IF(periods_per_year=24,DATE(YEAR(fpdate),MONTH(fpdate)+(M1143-1)/2+IF(AND(DAY(fpdate)&gt;=15,MOD(M1143,2)=0),1,0),IF(MOD(M1143,2)=0,IF(DAY(fpdate)&gt;=15,DAY(fpdate)-14,DAY(fpdate)+14),DAY(fpdate))),IF(DAY(DATE(YEAR(fpdate),MONTH(fpdate)+M1143-1,DAY(fpdate)))&lt;&gt;DAY(fpdate),DATE(YEAR(fpdate),MONTH(fpdate)+M1143,0),DATE(YEAR(fpdate),MONTH(fpdate)+M1143-1,DAY(fpdate))))))</f>
        <v/>
      </c>
      <c r="O1143" s="19" t="str">
        <f>IF(M1143="","",IF(variable,IF(M1143&lt;MortgageCalculator!$I$18*periods_per_year,start_rate,IF(MortgageCalculator!$I$22&gt;=0,MIN(MortgageCalculator!$I$19,start_rate+MortgageCalculator!$I$22*ROUNDUP((M1143-MortgageCalculator!$I$18*periods_per_year)/MortgageCalculator!$I$21,0)),MAX(MortgageCalculator!$I$20,start_rate+MortgageCalculator!$I$22*ROUNDUP((M1143-MortgageCalculator!$I$18*periods_per_year)/MortgageCalculator!$I$21,0)))),start_rate))</f>
        <v/>
      </c>
      <c r="P1143" s="20" t="str">
        <f>IF(M1143="","",ROUND((((1+O1143/CP)^(CP/periods_per_year))-1)*S1142,2))</f>
        <v/>
      </c>
      <c r="Q1143" s="20" t="str">
        <f>IF(M1143="","",IF(M1143=nper,S1142+P1143,MIN(S1142+P1143,IF(O1143=O1142,Q1142,ROUND(-PMT(((1+O1143/CP)^(CP/periods_per_year))-1,nper-M1143+1,S1142),2)))))</f>
        <v/>
      </c>
      <c r="R1143" s="20" t="str">
        <f t="shared" si="142"/>
        <v/>
      </c>
      <c r="S1143" s="20" t="str">
        <f t="shared" si="143"/>
        <v/>
      </c>
    </row>
    <row r="1144" spans="1:19" x14ac:dyDescent="0.2">
      <c r="A1144" s="10" t="str">
        <f t="shared" si="136"/>
        <v/>
      </c>
      <c r="B1144" s="11" t="str">
        <f t="shared" si="137"/>
        <v/>
      </c>
      <c r="C1144" s="15" t="str">
        <f t="shared" si="138"/>
        <v/>
      </c>
      <c r="D1144" s="12" t="str">
        <f>IF(A1144="","",IF(variable,IF(OR(A1144=1,A1144&lt;$I$18*periods_per_year),start_rate,MIN($I$19,IF(MOD(A1144-1,$I$21)=0,MAX($I$20,D1143+$I$22),D1143))),start_rate))</f>
        <v/>
      </c>
      <c r="E1144" s="13" t="str">
        <f t="shared" si="139"/>
        <v/>
      </c>
      <c r="F1144" s="13" t="str">
        <f>IF(A1144="","",IF(A1144=nper,J1143+E1144,MIN(J1143+E1144,IF(D1144=D1143,F1143,IF($E$8="Acc Bi-Weekly",ROUND((-PMT(((1+D1144/CP)^(CP/12))-1,(nper-A1144+1)*12/26,J1143))/2,2),IF($E$8="Acc Weekly",ROUND((-PMT(((1+D1144/CP)^(CP/12))-1,(nper-A1144+1)*12/52,J1143))/4,2),ROUND(-PMT(((1+D1144/CP)^(CP/periods_per_year))-1,nper-A1144+1,J1143),2)))))))</f>
        <v/>
      </c>
      <c r="G1144" s="13" t="str">
        <f>IF(OR(A1144="",A1144&lt;$X$2),"",IF(J1143&lt;=F1144,0,IF(IF(AND(A1144&gt;=$X$2,MOD(A1144-$X$2,int)=0),$X$3,0)+F1144&gt;=J1143+E1144,J1143+E1144-F1144,IF(AND(A1144&gt;=$X$2,MOD(A1144-$X$2,int)=0),$X$3,0)+IF(IF(AND(A1144&gt;=$X$2,MOD(A1144-$X$2,int)=0),$X$3,0)+IF(MOD(A1144-$X$6,periods_per_year)=0,$X$5,0)+F1144&lt;J1143+E1144,IF(MOD(A1144-$X$6,periods_per_year)=0,$X$5,0),J1143+E1144-IF(AND(A1144&gt;=$X$2,MOD(A1144-$X$2,int)=0),$X$3,0)-F1144))))</f>
        <v/>
      </c>
      <c r="H1144" s="14"/>
      <c r="I1144" s="13" t="str">
        <f t="shared" si="140"/>
        <v/>
      </c>
      <c r="J1144" s="13" t="str">
        <f t="shared" si="141"/>
        <v/>
      </c>
      <c r="M1144" s="17" t="str">
        <f>IF(S1143="","",IF(OR(M1143&gt;=nper,ROUND(S1143,2)&lt;=0),"",M1143+1))</f>
        <v/>
      </c>
      <c r="N1144" s="18" t="str">
        <f>IF(M1144="","",IF(OR(periods_per_year=26,periods_per_year=52),IF(periods_per_year=26,IF(M1144=1,fpdate,N1143+14),IF(periods_per_year=52,IF(M1144=1,fpdate,N1143+7),"n/a")),IF(periods_per_year=24,DATE(YEAR(fpdate),MONTH(fpdate)+(M1144-1)/2+IF(AND(DAY(fpdate)&gt;=15,MOD(M1144,2)=0),1,0),IF(MOD(M1144,2)=0,IF(DAY(fpdate)&gt;=15,DAY(fpdate)-14,DAY(fpdate)+14),DAY(fpdate))),IF(DAY(DATE(YEAR(fpdate),MONTH(fpdate)+M1144-1,DAY(fpdate)))&lt;&gt;DAY(fpdate),DATE(YEAR(fpdate),MONTH(fpdate)+M1144,0),DATE(YEAR(fpdate),MONTH(fpdate)+M1144-1,DAY(fpdate))))))</f>
        <v/>
      </c>
      <c r="O1144" s="19" t="str">
        <f>IF(M1144="","",IF(variable,IF(M1144&lt;MortgageCalculator!$I$18*periods_per_year,start_rate,IF(MortgageCalculator!$I$22&gt;=0,MIN(MortgageCalculator!$I$19,start_rate+MortgageCalculator!$I$22*ROUNDUP((M1144-MortgageCalculator!$I$18*periods_per_year)/MortgageCalculator!$I$21,0)),MAX(MortgageCalculator!$I$20,start_rate+MortgageCalculator!$I$22*ROUNDUP((M1144-MortgageCalculator!$I$18*periods_per_year)/MortgageCalculator!$I$21,0)))),start_rate))</f>
        <v/>
      </c>
      <c r="P1144" s="20" t="str">
        <f>IF(M1144="","",ROUND((((1+O1144/CP)^(CP/periods_per_year))-1)*S1143,2))</f>
        <v/>
      </c>
      <c r="Q1144" s="20" t="str">
        <f>IF(M1144="","",IF(M1144=nper,S1143+P1144,MIN(S1143+P1144,IF(O1144=O1143,Q1143,ROUND(-PMT(((1+O1144/CP)^(CP/periods_per_year))-1,nper-M1144+1,S1143),2)))))</f>
        <v/>
      </c>
      <c r="R1144" s="20" t="str">
        <f t="shared" si="142"/>
        <v/>
      </c>
      <c r="S1144" s="20" t="str">
        <f t="shared" si="143"/>
        <v/>
      </c>
    </row>
    <row r="1145" spans="1:19" x14ac:dyDescent="0.2">
      <c r="A1145" s="10" t="str">
        <f t="shared" si="136"/>
        <v/>
      </c>
      <c r="B1145" s="11" t="str">
        <f t="shared" si="137"/>
        <v/>
      </c>
      <c r="C1145" s="15" t="str">
        <f t="shared" si="138"/>
        <v/>
      </c>
      <c r="D1145" s="12" t="str">
        <f>IF(A1145="","",IF(variable,IF(OR(A1145=1,A1145&lt;$I$18*periods_per_year),start_rate,MIN($I$19,IF(MOD(A1145-1,$I$21)=0,MAX($I$20,D1144+$I$22),D1144))),start_rate))</f>
        <v/>
      </c>
      <c r="E1145" s="13" t="str">
        <f t="shared" si="139"/>
        <v/>
      </c>
      <c r="F1145" s="13" t="str">
        <f>IF(A1145="","",IF(A1145=nper,J1144+E1145,MIN(J1144+E1145,IF(D1145=D1144,F1144,IF($E$8="Acc Bi-Weekly",ROUND((-PMT(((1+D1145/CP)^(CP/12))-1,(nper-A1145+1)*12/26,J1144))/2,2),IF($E$8="Acc Weekly",ROUND((-PMT(((1+D1145/CP)^(CP/12))-1,(nper-A1145+1)*12/52,J1144))/4,2),ROUND(-PMT(((1+D1145/CP)^(CP/periods_per_year))-1,nper-A1145+1,J1144),2)))))))</f>
        <v/>
      </c>
      <c r="G1145" s="13" t="str">
        <f>IF(OR(A1145="",A1145&lt;$X$2),"",IF(J1144&lt;=F1145,0,IF(IF(AND(A1145&gt;=$X$2,MOD(A1145-$X$2,int)=0),$X$3,0)+F1145&gt;=J1144+E1145,J1144+E1145-F1145,IF(AND(A1145&gt;=$X$2,MOD(A1145-$X$2,int)=0),$X$3,0)+IF(IF(AND(A1145&gt;=$X$2,MOD(A1145-$X$2,int)=0),$X$3,0)+IF(MOD(A1145-$X$6,periods_per_year)=0,$X$5,0)+F1145&lt;J1144+E1145,IF(MOD(A1145-$X$6,periods_per_year)=0,$X$5,0),J1144+E1145-IF(AND(A1145&gt;=$X$2,MOD(A1145-$X$2,int)=0),$X$3,0)-F1145))))</f>
        <v/>
      </c>
      <c r="H1145" s="14"/>
      <c r="I1145" s="13" t="str">
        <f t="shared" si="140"/>
        <v/>
      </c>
      <c r="J1145" s="13" t="str">
        <f t="shared" si="141"/>
        <v/>
      </c>
      <c r="M1145" s="17" t="str">
        <f>IF(S1144="","",IF(OR(M1144&gt;=nper,ROUND(S1144,2)&lt;=0),"",M1144+1))</f>
        <v/>
      </c>
      <c r="N1145" s="18" t="str">
        <f>IF(M1145="","",IF(OR(periods_per_year=26,periods_per_year=52),IF(periods_per_year=26,IF(M1145=1,fpdate,N1144+14),IF(periods_per_year=52,IF(M1145=1,fpdate,N1144+7),"n/a")),IF(periods_per_year=24,DATE(YEAR(fpdate),MONTH(fpdate)+(M1145-1)/2+IF(AND(DAY(fpdate)&gt;=15,MOD(M1145,2)=0),1,0),IF(MOD(M1145,2)=0,IF(DAY(fpdate)&gt;=15,DAY(fpdate)-14,DAY(fpdate)+14),DAY(fpdate))),IF(DAY(DATE(YEAR(fpdate),MONTH(fpdate)+M1145-1,DAY(fpdate)))&lt;&gt;DAY(fpdate),DATE(YEAR(fpdate),MONTH(fpdate)+M1145,0),DATE(YEAR(fpdate),MONTH(fpdate)+M1145-1,DAY(fpdate))))))</f>
        <v/>
      </c>
      <c r="O1145" s="19" t="str">
        <f>IF(M1145="","",IF(variable,IF(M1145&lt;MortgageCalculator!$I$18*periods_per_year,start_rate,IF(MortgageCalculator!$I$22&gt;=0,MIN(MortgageCalculator!$I$19,start_rate+MortgageCalculator!$I$22*ROUNDUP((M1145-MortgageCalculator!$I$18*periods_per_year)/MortgageCalculator!$I$21,0)),MAX(MortgageCalculator!$I$20,start_rate+MortgageCalculator!$I$22*ROUNDUP((M1145-MortgageCalculator!$I$18*periods_per_year)/MortgageCalculator!$I$21,0)))),start_rate))</f>
        <v/>
      </c>
      <c r="P1145" s="20" t="str">
        <f>IF(M1145="","",ROUND((((1+O1145/CP)^(CP/periods_per_year))-1)*S1144,2))</f>
        <v/>
      </c>
      <c r="Q1145" s="20" t="str">
        <f>IF(M1145="","",IF(M1145=nper,S1144+P1145,MIN(S1144+P1145,IF(O1145=O1144,Q1144,ROUND(-PMT(((1+O1145/CP)^(CP/periods_per_year))-1,nper-M1145+1,S1144),2)))))</f>
        <v/>
      </c>
      <c r="R1145" s="20" t="str">
        <f t="shared" si="142"/>
        <v/>
      </c>
      <c r="S1145" s="20" t="str">
        <f t="shared" si="143"/>
        <v/>
      </c>
    </row>
    <row r="1146" spans="1:19" x14ac:dyDescent="0.2">
      <c r="A1146" s="10" t="str">
        <f t="shared" si="136"/>
        <v/>
      </c>
      <c r="B1146" s="11" t="str">
        <f t="shared" si="137"/>
        <v/>
      </c>
      <c r="C1146" s="15" t="str">
        <f t="shared" si="138"/>
        <v/>
      </c>
      <c r="D1146" s="12" t="str">
        <f>IF(A1146="","",IF(variable,IF(OR(A1146=1,A1146&lt;$I$18*periods_per_year),start_rate,MIN($I$19,IF(MOD(A1146-1,$I$21)=0,MAX($I$20,D1145+$I$22),D1145))),start_rate))</f>
        <v/>
      </c>
      <c r="E1146" s="13" t="str">
        <f t="shared" si="139"/>
        <v/>
      </c>
      <c r="F1146" s="13" t="str">
        <f>IF(A1146="","",IF(A1146=nper,J1145+E1146,MIN(J1145+E1146,IF(D1146=D1145,F1145,IF($E$8="Acc Bi-Weekly",ROUND((-PMT(((1+D1146/CP)^(CP/12))-1,(nper-A1146+1)*12/26,J1145))/2,2),IF($E$8="Acc Weekly",ROUND((-PMT(((1+D1146/CP)^(CP/12))-1,(nper-A1146+1)*12/52,J1145))/4,2),ROUND(-PMT(((1+D1146/CP)^(CP/periods_per_year))-1,nper-A1146+1,J1145),2)))))))</f>
        <v/>
      </c>
      <c r="G1146" s="13" t="str">
        <f>IF(OR(A1146="",A1146&lt;$X$2),"",IF(J1145&lt;=F1146,0,IF(IF(AND(A1146&gt;=$X$2,MOD(A1146-$X$2,int)=0),$X$3,0)+F1146&gt;=J1145+E1146,J1145+E1146-F1146,IF(AND(A1146&gt;=$X$2,MOD(A1146-$X$2,int)=0),$X$3,0)+IF(IF(AND(A1146&gt;=$X$2,MOD(A1146-$X$2,int)=0),$X$3,0)+IF(MOD(A1146-$X$6,periods_per_year)=0,$X$5,0)+F1146&lt;J1145+E1146,IF(MOD(A1146-$X$6,periods_per_year)=0,$X$5,0),J1145+E1146-IF(AND(A1146&gt;=$X$2,MOD(A1146-$X$2,int)=0),$X$3,0)-F1146))))</f>
        <v/>
      </c>
      <c r="H1146" s="14"/>
      <c r="I1146" s="13" t="str">
        <f t="shared" si="140"/>
        <v/>
      </c>
      <c r="J1146" s="13" t="str">
        <f t="shared" si="141"/>
        <v/>
      </c>
      <c r="M1146" s="17" t="str">
        <f>IF(S1145="","",IF(OR(M1145&gt;=nper,ROUND(S1145,2)&lt;=0),"",M1145+1))</f>
        <v/>
      </c>
      <c r="N1146" s="18" t="str">
        <f>IF(M1146="","",IF(OR(periods_per_year=26,periods_per_year=52),IF(periods_per_year=26,IF(M1146=1,fpdate,N1145+14),IF(periods_per_year=52,IF(M1146=1,fpdate,N1145+7),"n/a")),IF(periods_per_year=24,DATE(YEAR(fpdate),MONTH(fpdate)+(M1146-1)/2+IF(AND(DAY(fpdate)&gt;=15,MOD(M1146,2)=0),1,0),IF(MOD(M1146,2)=0,IF(DAY(fpdate)&gt;=15,DAY(fpdate)-14,DAY(fpdate)+14),DAY(fpdate))),IF(DAY(DATE(YEAR(fpdate),MONTH(fpdate)+M1146-1,DAY(fpdate)))&lt;&gt;DAY(fpdate),DATE(YEAR(fpdate),MONTH(fpdate)+M1146,0),DATE(YEAR(fpdate),MONTH(fpdate)+M1146-1,DAY(fpdate))))))</f>
        <v/>
      </c>
      <c r="O1146" s="19" t="str">
        <f>IF(M1146="","",IF(variable,IF(M1146&lt;MortgageCalculator!$I$18*periods_per_year,start_rate,IF(MortgageCalculator!$I$22&gt;=0,MIN(MortgageCalculator!$I$19,start_rate+MortgageCalculator!$I$22*ROUNDUP((M1146-MortgageCalculator!$I$18*periods_per_year)/MortgageCalculator!$I$21,0)),MAX(MortgageCalculator!$I$20,start_rate+MortgageCalculator!$I$22*ROUNDUP((M1146-MortgageCalculator!$I$18*periods_per_year)/MortgageCalculator!$I$21,0)))),start_rate))</f>
        <v/>
      </c>
      <c r="P1146" s="20" t="str">
        <f>IF(M1146="","",ROUND((((1+O1146/CP)^(CP/periods_per_year))-1)*S1145,2))</f>
        <v/>
      </c>
      <c r="Q1146" s="20" t="str">
        <f>IF(M1146="","",IF(M1146=nper,S1145+P1146,MIN(S1145+P1146,IF(O1146=O1145,Q1145,ROUND(-PMT(((1+O1146/CP)^(CP/periods_per_year))-1,nper-M1146+1,S1145),2)))))</f>
        <v/>
      </c>
      <c r="R1146" s="20" t="str">
        <f t="shared" si="142"/>
        <v/>
      </c>
      <c r="S1146" s="20" t="str">
        <f t="shared" si="143"/>
        <v/>
      </c>
    </row>
    <row r="1147" spans="1:19" x14ac:dyDescent="0.2">
      <c r="A1147" s="10" t="str">
        <f t="shared" si="136"/>
        <v/>
      </c>
      <c r="B1147" s="11" t="str">
        <f t="shared" si="137"/>
        <v/>
      </c>
      <c r="C1147" s="15" t="str">
        <f t="shared" si="138"/>
        <v/>
      </c>
      <c r="D1147" s="12" t="str">
        <f>IF(A1147="","",IF(variable,IF(OR(A1147=1,A1147&lt;$I$18*periods_per_year),start_rate,MIN($I$19,IF(MOD(A1147-1,$I$21)=0,MAX($I$20,D1146+$I$22),D1146))),start_rate))</f>
        <v/>
      </c>
      <c r="E1147" s="13" t="str">
        <f t="shared" si="139"/>
        <v/>
      </c>
      <c r="F1147" s="13" t="str">
        <f>IF(A1147="","",IF(A1147=nper,J1146+E1147,MIN(J1146+E1147,IF(D1147=D1146,F1146,IF($E$8="Acc Bi-Weekly",ROUND((-PMT(((1+D1147/CP)^(CP/12))-1,(nper-A1147+1)*12/26,J1146))/2,2),IF($E$8="Acc Weekly",ROUND((-PMT(((1+D1147/CP)^(CP/12))-1,(nper-A1147+1)*12/52,J1146))/4,2),ROUND(-PMT(((1+D1147/CP)^(CP/periods_per_year))-1,nper-A1147+1,J1146),2)))))))</f>
        <v/>
      </c>
      <c r="G1147" s="13" t="str">
        <f>IF(OR(A1147="",A1147&lt;$X$2),"",IF(J1146&lt;=F1147,0,IF(IF(AND(A1147&gt;=$X$2,MOD(A1147-$X$2,int)=0),$X$3,0)+F1147&gt;=J1146+E1147,J1146+E1147-F1147,IF(AND(A1147&gt;=$X$2,MOD(A1147-$X$2,int)=0),$X$3,0)+IF(IF(AND(A1147&gt;=$X$2,MOD(A1147-$X$2,int)=0),$X$3,0)+IF(MOD(A1147-$X$6,periods_per_year)=0,$X$5,0)+F1147&lt;J1146+E1147,IF(MOD(A1147-$X$6,periods_per_year)=0,$X$5,0),J1146+E1147-IF(AND(A1147&gt;=$X$2,MOD(A1147-$X$2,int)=0),$X$3,0)-F1147))))</f>
        <v/>
      </c>
      <c r="H1147" s="14"/>
      <c r="I1147" s="13" t="str">
        <f t="shared" si="140"/>
        <v/>
      </c>
      <c r="J1147" s="13" t="str">
        <f t="shared" si="141"/>
        <v/>
      </c>
      <c r="M1147" s="17" t="str">
        <f>IF(S1146="","",IF(OR(M1146&gt;=nper,ROUND(S1146,2)&lt;=0),"",M1146+1))</f>
        <v/>
      </c>
      <c r="N1147" s="18" t="str">
        <f>IF(M1147="","",IF(OR(periods_per_year=26,periods_per_year=52),IF(periods_per_year=26,IF(M1147=1,fpdate,N1146+14),IF(periods_per_year=52,IF(M1147=1,fpdate,N1146+7),"n/a")),IF(periods_per_year=24,DATE(YEAR(fpdate),MONTH(fpdate)+(M1147-1)/2+IF(AND(DAY(fpdate)&gt;=15,MOD(M1147,2)=0),1,0),IF(MOD(M1147,2)=0,IF(DAY(fpdate)&gt;=15,DAY(fpdate)-14,DAY(fpdate)+14),DAY(fpdate))),IF(DAY(DATE(YEAR(fpdate),MONTH(fpdate)+M1147-1,DAY(fpdate)))&lt;&gt;DAY(fpdate),DATE(YEAR(fpdate),MONTH(fpdate)+M1147,0),DATE(YEAR(fpdate),MONTH(fpdate)+M1147-1,DAY(fpdate))))))</f>
        <v/>
      </c>
      <c r="O1147" s="19" t="str">
        <f>IF(M1147="","",IF(variable,IF(M1147&lt;MortgageCalculator!$I$18*periods_per_year,start_rate,IF(MortgageCalculator!$I$22&gt;=0,MIN(MortgageCalculator!$I$19,start_rate+MortgageCalculator!$I$22*ROUNDUP((M1147-MortgageCalculator!$I$18*periods_per_year)/MortgageCalculator!$I$21,0)),MAX(MortgageCalculator!$I$20,start_rate+MortgageCalculator!$I$22*ROUNDUP((M1147-MortgageCalculator!$I$18*periods_per_year)/MortgageCalculator!$I$21,0)))),start_rate))</f>
        <v/>
      </c>
      <c r="P1147" s="20" t="str">
        <f>IF(M1147="","",ROUND((((1+O1147/CP)^(CP/periods_per_year))-1)*S1146,2))</f>
        <v/>
      </c>
      <c r="Q1147" s="20" t="str">
        <f>IF(M1147="","",IF(M1147=nper,S1146+P1147,MIN(S1146+P1147,IF(O1147=O1146,Q1146,ROUND(-PMT(((1+O1147/CP)^(CP/periods_per_year))-1,nper-M1147+1,S1146),2)))))</f>
        <v/>
      </c>
      <c r="R1147" s="20" t="str">
        <f t="shared" si="142"/>
        <v/>
      </c>
      <c r="S1147" s="20" t="str">
        <f t="shared" si="143"/>
        <v/>
      </c>
    </row>
    <row r="1148" spans="1:19" x14ac:dyDescent="0.2">
      <c r="A1148" s="10" t="str">
        <f t="shared" si="136"/>
        <v/>
      </c>
      <c r="B1148" s="11" t="str">
        <f t="shared" si="137"/>
        <v/>
      </c>
      <c r="C1148" s="15" t="str">
        <f t="shared" si="138"/>
        <v/>
      </c>
      <c r="D1148" s="12" t="str">
        <f>IF(A1148="","",IF(variable,IF(OR(A1148=1,A1148&lt;$I$18*periods_per_year),start_rate,MIN($I$19,IF(MOD(A1148-1,$I$21)=0,MAX($I$20,D1147+$I$22),D1147))),start_rate))</f>
        <v/>
      </c>
      <c r="E1148" s="13" t="str">
        <f t="shared" si="139"/>
        <v/>
      </c>
      <c r="F1148" s="13" t="str">
        <f>IF(A1148="","",IF(A1148=nper,J1147+E1148,MIN(J1147+E1148,IF(D1148=D1147,F1147,IF($E$8="Acc Bi-Weekly",ROUND((-PMT(((1+D1148/CP)^(CP/12))-1,(nper-A1148+1)*12/26,J1147))/2,2),IF($E$8="Acc Weekly",ROUND((-PMT(((1+D1148/CP)^(CP/12))-1,(nper-A1148+1)*12/52,J1147))/4,2),ROUND(-PMT(((1+D1148/CP)^(CP/periods_per_year))-1,nper-A1148+1,J1147),2)))))))</f>
        <v/>
      </c>
      <c r="G1148" s="13" t="str">
        <f>IF(OR(A1148="",A1148&lt;$X$2),"",IF(J1147&lt;=F1148,0,IF(IF(AND(A1148&gt;=$X$2,MOD(A1148-$X$2,int)=0),$X$3,0)+F1148&gt;=J1147+E1148,J1147+E1148-F1148,IF(AND(A1148&gt;=$X$2,MOD(A1148-$X$2,int)=0),$X$3,0)+IF(IF(AND(A1148&gt;=$X$2,MOD(A1148-$X$2,int)=0),$X$3,0)+IF(MOD(A1148-$X$6,periods_per_year)=0,$X$5,0)+F1148&lt;J1147+E1148,IF(MOD(A1148-$X$6,periods_per_year)=0,$X$5,0),J1147+E1148-IF(AND(A1148&gt;=$X$2,MOD(A1148-$X$2,int)=0),$X$3,0)-F1148))))</f>
        <v/>
      </c>
      <c r="H1148" s="14"/>
      <c r="I1148" s="13" t="str">
        <f t="shared" si="140"/>
        <v/>
      </c>
      <c r="J1148" s="13" t="str">
        <f t="shared" si="141"/>
        <v/>
      </c>
      <c r="M1148" s="17" t="str">
        <f>IF(S1147="","",IF(OR(M1147&gt;=nper,ROUND(S1147,2)&lt;=0),"",M1147+1))</f>
        <v/>
      </c>
      <c r="N1148" s="18" t="str">
        <f>IF(M1148="","",IF(OR(periods_per_year=26,periods_per_year=52),IF(periods_per_year=26,IF(M1148=1,fpdate,N1147+14),IF(periods_per_year=52,IF(M1148=1,fpdate,N1147+7),"n/a")),IF(periods_per_year=24,DATE(YEAR(fpdate),MONTH(fpdate)+(M1148-1)/2+IF(AND(DAY(fpdate)&gt;=15,MOD(M1148,2)=0),1,0),IF(MOD(M1148,2)=0,IF(DAY(fpdate)&gt;=15,DAY(fpdate)-14,DAY(fpdate)+14),DAY(fpdate))),IF(DAY(DATE(YEAR(fpdate),MONTH(fpdate)+M1148-1,DAY(fpdate)))&lt;&gt;DAY(fpdate),DATE(YEAR(fpdate),MONTH(fpdate)+M1148,0),DATE(YEAR(fpdate),MONTH(fpdate)+M1148-1,DAY(fpdate))))))</f>
        <v/>
      </c>
      <c r="O1148" s="19" t="str">
        <f>IF(M1148="","",IF(variable,IF(M1148&lt;MortgageCalculator!$I$18*periods_per_year,start_rate,IF(MortgageCalculator!$I$22&gt;=0,MIN(MortgageCalculator!$I$19,start_rate+MortgageCalculator!$I$22*ROUNDUP((M1148-MortgageCalculator!$I$18*periods_per_year)/MortgageCalculator!$I$21,0)),MAX(MortgageCalculator!$I$20,start_rate+MortgageCalculator!$I$22*ROUNDUP((M1148-MortgageCalculator!$I$18*periods_per_year)/MortgageCalculator!$I$21,0)))),start_rate))</f>
        <v/>
      </c>
      <c r="P1148" s="20" t="str">
        <f>IF(M1148="","",ROUND((((1+O1148/CP)^(CP/periods_per_year))-1)*S1147,2))</f>
        <v/>
      </c>
      <c r="Q1148" s="20" t="str">
        <f>IF(M1148="","",IF(M1148=nper,S1147+P1148,MIN(S1147+P1148,IF(O1148=O1147,Q1147,ROUND(-PMT(((1+O1148/CP)^(CP/periods_per_year))-1,nper-M1148+1,S1147),2)))))</f>
        <v/>
      </c>
      <c r="R1148" s="20" t="str">
        <f t="shared" si="142"/>
        <v/>
      </c>
      <c r="S1148" s="20" t="str">
        <f t="shared" si="143"/>
        <v/>
      </c>
    </row>
    <row r="1149" spans="1:19" x14ac:dyDescent="0.2">
      <c r="A1149" s="10" t="str">
        <f t="shared" si="136"/>
        <v/>
      </c>
      <c r="B1149" s="11" t="str">
        <f t="shared" si="137"/>
        <v/>
      </c>
      <c r="C1149" s="15" t="str">
        <f t="shared" si="138"/>
        <v/>
      </c>
      <c r="D1149" s="12" t="str">
        <f>IF(A1149="","",IF(variable,IF(OR(A1149=1,A1149&lt;$I$18*periods_per_year),start_rate,MIN($I$19,IF(MOD(A1149-1,$I$21)=0,MAX($I$20,D1148+$I$22),D1148))),start_rate))</f>
        <v/>
      </c>
      <c r="E1149" s="13" t="str">
        <f t="shared" si="139"/>
        <v/>
      </c>
      <c r="F1149" s="13" t="str">
        <f>IF(A1149="","",IF(A1149=nper,J1148+E1149,MIN(J1148+E1149,IF(D1149=D1148,F1148,IF($E$8="Acc Bi-Weekly",ROUND((-PMT(((1+D1149/CP)^(CP/12))-1,(nper-A1149+1)*12/26,J1148))/2,2),IF($E$8="Acc Weekly",ROUND((-PMT(((1+D1149/CP)^(CP/12))-1,(nper-A1149+1)*12/52,J1148))/4,2),ROUND(-PMT(((1+D1149/CP)^(CP/periods_per_year))-1,nper-A1149+1,J1148),2)))))))</f>
        <v/>
      </c>
      <c r="G1149" s="13" t="str">
        <f>IF(OR(A1149="",A1149&lt;$X$2),"",IF(J1148&lt;=F1149,0,IF(IF(AND(A1149&gt;=$X$2,MOD(A1149-$X$2,int)=0),$X$3,0)+F1149&gt;=J1148+E1149,J1148+E1149-F1149,IF(AND(A1149&gt;=$X$2,MOD(A1149-$X$2,int)=0),$X$3,0)+IF(IF(AND(A1149&gt;=$X$2,MOD(A1149-$X$2,int)=0),$X$3,0)+IF(MOD(A1149-$X$6,periods_per_year)=0,$X$5,0)+F1149&lt;J1148+E1149,IF(MOD(A1149-$X$6,periods_per_year)=0,$X$5,0),J1148+E1149-IF(AND(A1149&gt;=$X$2,MOD(A1149-$X$2,int)=0),$X$3,0)-F1149))))</f>
        <v/>
      </c>
      <c r="H1149" s="14"/>
      <c r="I1149" s="13" t="str">
        <f t="shared" si="140"/>
        <v/>
      </c>
      <c r="J1149" s="13" t="str">
        <f t="shared" si="141"/>
        <v/>
      </c>
      <c r="M1149" s="17" t="str">
        <f>IF(S1148="","",IF(OR(M1148&gt;=nper,ROUND(S1148,2)&lt;=0),"",M1148+1))</f>
        <v/>
      </c>
      <c r="N1149" s="18" t="str">
        <f>IF(M1149="","",IF(OR(periods_per_year=26,periods_per_year=52),IF(periods_per_year=26,IF(M1149=1,fpdate,N1148+14),IF(periods_per_year=52,IF(M1149=1,fpdate,N1148+7),"n/a")),IF(periods_per_year=24,DATE(YEAR(fpdate),MONTH(fpdate)+(M1149-1)/2+IF(AND(DAY(fpdate)&gt;=15,MOD(M1149,2)=0),1,0),IF(MOD(M1149,2)=0,IF(DAY(fpdate)&gt;=15,DAY(fpdate)-14,DAY(fpdate)+14),DAY(fpdate))),IF(DAY(DATE(YEAR(fpdate),MONTH(fpdate)+M1149-1,DAY(fpdate)))&lt;&gt;DAY(fpdate),DATE(YEAR(fpdate),MONTH(fpdate)+M1149,0),DATE(YEAR(fpdate),MONTH(fpdate)+M1149-1,DAY(fpdate))))))</f>
        <v/>
      </c>
      <c r="O1149" s="19" t="str">
        <f>IF(M1149="","",IF(variable,IF(M1149&lt;MortgageCalculator!$I$18*periods_per_year,start_rate,IF(MortgageCalculator!$I$22&gt;=0,MIN(MortgageCalculator!$I$19,start_rate+MortgageCalculator!$I$22*ROUNDUP((M1149-MortgageCalculator!$I$18*periods_per_year)/MortgageCalculator!$I$21,0)),MAX(MortgageCalculator!$I$20,start_rate+MortgageCalculator!$I$22*ROUNDUP((M1149-MortgageCalculator!$I$18*periods_per_year)/MortgageCalculator!$I$21,0)))),start_rate))</f>
        <v/>
      </c>
      <c r="P1149" s="20" t="str">
        <f>IF(M1149="","",ROUND((((1+O1149/CP)^(CP/periods_per_year))-1)*S1148,2))</f>
        <v/>
      </c>
      <c r="Q1149" s="20" t="str">
        <f>IF(M1149="","",IF(M1149=nper,S1148+P1149,MIN(S1148+P1149,IF(O1149=O1148,Q1148,ROUND(-PMT(((1+O1149/CP)^(CP/periods_per_year))-1,nper-M1149+1,S1148),2)))))</f>
        <v/>
      </c>
      <c r="R1149" s="20" t="str">
        <f t="shared" si="142"/>
        <v/>
      </c>
      <c r="S1149" s="20" t="str">
        <f t="shared" si="143"/>
        <v/>
      </c>
    </row>
    <row r="1150" spans="1:19" x14ac:dyDescent="0.2">
      <c r="A1150" s="10" t="str">
        <f t="shared" si="136"/>
        <v/>
      </c>
      <c r="B1150" s="11" t="str">
        <f t="shared" si="137"/>
        <v/>
      </c>
      <c r="C1150" s="15" t="str">
        <f t="shared" si="138"/>
        <v/>
      </c>
      <c r="D1150" s="12" t="str">
        <f>IF(A1150="","",IF(variable,IF(OR(A1150=1,A1150&lt;$I$18*periods_per_year),start_rate,MIN($I$19,IF(MOD(A1150-1,$I$21)=0,MAX($I$20,D1149+$I$22),D1149))),start_rate))</f>
        <v/>
      </c>
      <c r="E1150" s="13" t="str">
        <f t="shared" si="139"/>
        <v/>
      </c>
      <c r="F1150" s="13" t="str">
        <f>IF(A1150="","",IF(A1150=nper,J1149+E1150,MIN(J1149+E1150,IF(D1150=D1149,F1149,IF($E$8="Acc Bi-Weekly",ROUND((-PMT(((1+D1150/CP)^(CP/12))-1,(nper-A1150+1)*12/26,J1149))/2,2),IF($E$8="Acc Weekly",ROUND((-PMT(((1+D1150/CP)^(CP/12))-1,(nper-A1150+1)*12/52,J1149))/4,2),ROUND(-PMT(((1+D1150/CP)^(CP/periods_per_year))-1,nper-A1150+1,J1149),2)))))))</f>
        <v/>
      </c>
      <c r="G1150" s="13" t="str">
        <f>IF(OR(A1150="",A1150&lt;$X$2),"",IF(J1149&lt;=F1150,0,IF(IF(AND(A1150&gt;=$X$2,MOD(A1150-$X$2,int)=0),$X$3,0)+F1150&gt;=J1149+E1150,J1149+E1150-F1150,IF(AND(A1150&gt;=$X$2,MOD(A1150-$X$2,int)=0),$X$3,0)+IF(IF(AND(A1150&gt;=$X$2,MOD(A1150-$X$2,int)=0),$X$3,0)+IF(MOD(A1150-$X$6,periods_per_year)=0,$X$5,0)+F1150&lt;J1149+E1150,IF(MOD(A1150-$X$6,periods_per_year)=0,$X$5,0),J1149+E1150-IF(AND(A1150&gt;=$X$2,MOD(A1150-$X$2,int)=0),$X$3,0)-F1150))))</f>
        <v/>
      </c>
      <c r="H1150" s="14"/>
      <c r="I1150" s="13" t="str">
        <f t="shared" si="140"/>
        <v/>
      </c>
      <c r="J1150" s="13" t="str">
        <f t="shared" si="141"/>
        <v/>
      </c>
      <c r="M1150" s="17" t="str">
        <f>IF(S1149="","",IF(OR(M1149&gt;=nper,ROUND(S1149,2)&lt;=0),"",M1149+1))</f>
        <v/>
      </c>
      <c r="N1150" s="18" t="str">
        <f>IF(M1150="","",IF(OR(periods_per_year=26,periods_per_year=52),IF(periods_per_year=26,IF(M1150=1,fpdate,N1149+14),IF(periods_per_year=52,IF(M1150=1,fpdate,N1149+7),"n/a")),IF(periods_per_year=24,DATE(YEAR(fpdate),MONTH(fpdate)+(M1150-1)/2+IF(AND(DAY(fpdate)&gt;=15,MOD(M1150,2)=0),1,0),IF(MOD(M1150,2)=0,IF(DAY(fpdate)&gt;=15,DAY(fpdate)-14,DAY(fpdate)+14),DAY(fpdate))),IF(DAY(DATE(YEAR(fpdate),MONTH(fpdate)+M1150-1,DAY(fpdate)))&lt;&gt;DAY(fpdate),DATE(YEAR(fpdate),MONTH(fpdate)+M1150,0),DATE(YEAR(fpdate),MONTH(fpdate)+M1150-1,DAY(fpdate))))))</f>
        <v/>
      </c>
      <c r="O1150" s="19" t="str">
        <f>IF(M1150="","",IF(variable,IF(M1150&lt;MortgageCalculator!$I$18*periods_per_year,start_rate,IF(MortgageCalculator!$I$22&gt;=0,MIN(MortgageCalculator!$I$19,start_rate+MortgageCalculator!$I$22*ROUNDUP((M1150-MortgageCalculator!$I$18*periods_per_year)/MortgageCalculator!$I$21,0)),MAX(MortgageCalculator!$I$20,start_rate+MortgageCalculator!$I$22*ROUNDUP((M1150-MortgageCalculator!$I$18*periods_per_year)/MortgageCalculator!$I$21,0)))),start_rate))</f>
        <v/>
      </c>
      <c r="P1150" s="20" t="str">
        <f>IF(M1150="","",ROUND((((1+O1150/CP)^(CP/periods_per_year))-1)*S1149,2))</f>
        <v/>
      </c>
      <c r="Q1150" s="20" t="str">
        <f>IF(M1150="","",IF(M1150=nper,S1149+P1150,MIN(S1149+P1150,IF(O1150=O1149,Q1149,ROUND(-PMT(((1+O1150/CP)^(CP/periods_per_year))-1,nper-M1150+1,S1149),2)))))</f>
        <v/>
      </c>
      <c r="R1150" s="20" t="str">
        <f t="shared" si="142"/>
        <v/>
      </c>
      <c r="S1150" s="20" t="str">
        <f t="shared" si="143"/>
        <v/>
      </c>
    </row>
    <row r="1151" spans="1:19" x14ac:dyDescent="0.2">
      <c r="A1151" s="10" t="str">
        <f t="shared" si="136"/>
        <v/>
      </c>
      <c r="B1151" s="11" t="str">
        <f t="shared" si="137"/>
        <v/>
      </c>
      <c r="C1151" s="15" t="str">
        <f t="shared" si="138"/>
        <v/>
      </c>
      <c r="D1151" s="12" t="str">
        <f>IF(A1151="","",IF(variable,IF(OR(A1151=1,A1151&lt;$I$18*periods_per_year),start_rate,MIN($I$19,IF(MOD(A1151-1,$I$21)=0,MAX($I$20,D1150+$I$22),D1150))),start_rate))</f>
        <v/>
      </c>
      <c r="E1151" s="13" t="str">
        <f t="shared" si="139"/>
        <v/>
      </c>
      <c r="F1151" s="13" t="str">
        <f>IF(A1151="","",IF(A1151=nper,J1150+E1151,MIN(J1150+E1151,IF(D1151=D1150,F1150,IF($E$8="Acc Bi-Weekly",ROUND((-PMT(((1+D1151/CP)^(CP/12))-1,(nper-A1151+1)*12/26,J1150))/2,2),IF($E$8="Acc Weekly",ROUND((-PMT(((1+D1151/CP)^(CP/12))-1,(nper-A1151+1)*12/52,J1150))/4,2),ROUND(-PMT(((1+D1151/CP)^(CP/periods_per_year))-1,nper-A1151+1,J1150),2)))))))</f>
        <v/>
      </c>
      <c r="G1151" s="13" t="str">
        <f>IF(OR(A1151="",A1151&lt;$X$2),"",IF(J1150&lt;=F1151,0,IF(IF(AND(A1151&gt;=$X$2,MOD(A1151-$X$2,int)=0),$X$3,0)+F1151&gt;=J1150+E1151,J1150+E1151-F1151,IF(AND(A1151&gt;=$X$2,MOD(A1151-$X$2,int)=0),$X$3,0)+IF(IF(AND(A1151&gt;=$X$2,MOD(A1151-$X$2,int)=0),$X$3,0)+IF(MOD(A1151-$X$6,periods_per_year)=0,$X$5,0)+F1151&lt;J1150+E1151,IF(MOD(A1151-$X$6,periods_per_year)=0,$X$5,0),J1150+E1151-IF(AND(A1151&gt;=$X$2,MOD(A1151-$X$2,int)=0),$X$3,0)-F1151))))</f>
        <v/>
      </c>
      <c r="H1151" s="14"/>
      <c r="I1151" s="13" t="str">
        <f t="shared" si="140"/>
        <v/>
      </c>
      <c r="J1151" s="13" t="str">
        <f t="shared" si="141"/>
        <v/>
      </c>
      <c r="M1151" s="17" t="str">
        <f>IF(S1150="","",IF(OR(M1150&gt;=nper,ROUND(S1150,2)&lt;=0),"",M1150+1))</f>
        <v/>
      </c>
      <c r="N1151" s="18" t="str">
        <f>IF(M1151="","",IF(OR(periods_per_year=26,periods_per_year=52),IF(periods_per_year=26,IF(M1151=1,fpdate,N1150+14),IF(periods_per_year=52,IF(M1151=1,fpdate,N1150+7),"n/a")),IF(periods_per_year=24,DATE(YEAR(fpdate),MONTH(fpdate)+(M1151-1)/2+IF(AND(DAY(fpdate)&gt;=15,MOD(M1151,2)=0),1,0),IF(MOD(M1151,2)=0,IF(DAY(fpdate)&gt;=15,DAY(fpdate)-14,DAY(fpdate)+14),DAY(fpdate))),IF(DAY(DATE(YEAR(fpdate),MONTH(fpdate)+M1151-1,DAY(fpdate)))&lt;&gt;DAY(fpdate),DATE(YEAR(fpdate),MONTH(fpdate)+M1151,0),DATE(YEAR(fpdate),MONTH(fpdate)+M1151-1,DAY(fpdate))))))</f>
        <v/>
      </c>
      <c r="O1151" s="19" t="str">
        <f>IF(M1151="","",IF(variable,IF(M1151&lt;MortgageCalculator!$I$18*periods_per_year,start_rate,IF(MortgageCalculator!$I$22&gt;=0,MIN(MortgageCalculator!$I$19,start_rate+MortgageCalculator!$I$22*ROUNDUP((M1151-MortgageCalculator!$I$18*periods_per_year)/MortgageCalculator!$I$21,0)),MAX(MortgageCalculator!$I$20,start_rate+MortgageCalculator!$I$22*ROUNDUP((M1151-MortgageCalculator!$I$18*periods_per_year)/MortgageCalculator!$I$21,0)))),start_rate))</f>
        <v/>
      </c>
      <c r="P1151" s="20" t="str">
        <f>IF(M1151="","",ROUND((((1+O1151/CP)^(CP/periods_per_year))-1)*S1150,2))</f>
        <v/>
      </c>
      <c r="Q1151" s="20" t="str">
        <f>IF(M1151="","",IF(M1151=nper,S1150+P1151,MIN(S1150+P1151,IF(O1151=O1150,Q1150,ROUND(-PMT(((1+O1151/CP)^(CP/periods_per_year))-1,nper-M1151+1,S1150),2)))))</f>
        <v/>
      </c>
      <c r="R1151" s="20" t="str">
        <f t="shared" si="142"/>
        <v/>
      </c>
      <c r="S1151" s="20" t="str">
        <f t="shared" si="143"/>
        <v/>
      </c>
    </row>
    <row r="1152" spans="1:19" x14ac:dyDescent="0.2">
      <c r="A1152" s="10" t="str">
        <f t="shared" si="136"/>
        <v/>
      </c>
      <c r="B1152" s="11" t="str">
        <f t="shared" si="137"/>
        <v/>
      </c>
      <c r="C1152" s="15" t="str">
        <f t="shared" si="138"/>
        <v/>
      </c>
      <c r="D1152" s="12" t="str">
        <f>IF(A1152="","",IF(variable,IF(OR(A1152=1,A1152&lt;$I$18*periods_per_year),start_rate,MIN($I$19,IF(MOD(A1152-1,$I$21)=0,MAX($I$20,D1151+$I$22),D1151))),start_rate))</f>
        <v/>
      </c>
      <c r="E1152" s="13" t="str">
        <f t="shared" si="139"/>
        <v/>
      </c>
      <c r="F1152" s="13" t="str">
        <f>IF(A1152="","",IF(A1152=nper,J1151+E1152,MIN(J1151+E1152,IF(D1152=D1151,F1151,IF($E$8="Acc Bi-Weekly",ROUND((-PMT(((1+D1152/CP)^(CP/12))-1,(nper-A1152+1)*12/26,J1151))/2,2),IF($E$8="Acc Weekly",ROUND((-PMT(((1+D1152/CP)^(CP/12))-1,(nper-A1152+1)*12/52,J1151))/4,2),ROUND(-PMT(((1+D1152/CP)^(CP/periods_per_year))-1,nper-A1152+1,J1151),2)))))))</f>
        <v/>
      </c>
      <c r="G1152" s="13" t="str">
        <f>IF(OR(A1152="",A1152&lt;$X$2),"",IF(J1151&lt;=F1152,0,IF(IF(AND(A1152&gt;=$X$2,MOD(A1152-$X$2,int)=0),$X$3,0)+F1152&gt;=J1151+E1152,J1151+E1152-F1152,IF(AND(A1152&gt;=$X$2,MOD(A1152-$X$2,int)=0),$X$3,0)+IF(IF(AND(A1152&gt;=$X$2,MOD(A1152-$X$2,int)=0),$X$3,0)+IF(MOD(A1152-$X$6,periods_per_year)=0,$X$5,0)+F1152&lt;J1151+E1152,IF(MOD(A1152-$X$6,periods_per_year)=0,$X$5,0),J1151+E1152-IF(AND(A1152&gt;=$X$2,MOD(A1152-$X$2,int)=0),$X$3,0)-F1152))))</f>
        <v/>
      </c>
      <c r="H1152" s="14"/>
      <c r="I1152" s="13" t="str">
        <f t="shared" si="140"/>
        <v/>
      </c>
      <c r="J1152" s="13" t="str">
        <f t="shared" si="141"/>
        <v/>
      </c>
      <c r="M1152" s="17" t="str">
        <f>IF(S1151="","",IF(OR(M1151&gt;=nper,ROUND(S1151,2)&lt;=0),"",M1151+1))</f>
        <v/>
      </c>
      <c r="N1152" s="18" t="str">
        <f>IF(M1152="","",IF(OR(periods_per_year=26,periods_per_year=52),IF(periods_per_year=26,IF(M1152=1,fpdate,N1151+14),IF(periods_per_year=52,IF(M1152=1,fpdate,N1151+7),"n/a")),IF(periods_per_year=24,DATE(YEAR(fpdate),MONTH(fpdate)+(M1152-1)/2+IF(AND(DAY(fpdate)&gt;=15,MOD(M1152,2)=0),1,0),IF(MOD(M1152,2)=0,IF(DAY(fpdate)&gt;=15,DAY(fpdate)-14,DAY(fpdate)+14),DAY(fpdate))),IF(DAY(DATE(YEAR(fpdate),MONTH(fpdate)+M1152-1,DAY(fpdate)))&lt;&gt;DAY(fpdate),DATE(YEAR(fpdate),MONTH(fpdate)+M1152,0),DATE(YEAR(fpdate),MONTH(fpdate)+M1152-1,DAY(fpdate))))))</f>
        <v/>
      </c>
      <c r="O1152" s="19" t="str">
        <f>IF(M1152="","",IF(variable,IF(M1152&lt;MortgageCalculator!$I$18*periods_per_year,start_rate,IF(MortgageCalculator!$I$22&gt;=0,MIN(MortgageCalculator!$I$19,start_rate+MortgageCalculator!$I$22*ROUNDUP((M1152-MortgageCalculator!$I$18*periods_per_year)/MortgageCalculator!$I$21,0)),MAX(MortgageCalculator!$I$20,start_rate+MortgageCalculator!$I$22*ROUNDUP((M1152-MortgageCalculator!$I$18*periods_per_year)/MortgageCalculator!$I$21,0)))),start_rate))</f>
        <v/>
      </c>
      <c r="P1152" s="20" t="str">
        <f>IF(M1152="","",ROUND((((1+O1152/CP)^(CP/periods_per_year))-1)*S1151,2))</f>
        <v/>
      </c>
      <c r="Q1152" s="20" t="str">
        <f>IF(M1152="","",IF(M1152=nper,S1151+P1152,MIN(S1151+P1152,IF(O1152=O1151,Q1151,ROUND(-PMT(((1+O1152/CP)^(CP/periods_per_year))-1,nper-M1152+1,S1151),2)))))</f>
        <v/>
      </c>
      <c r="R1152" s="20" t="str">
        <f t="shared" si="142"/>
        <v/>
      </c>
      <c r="S1152" s="20" t="str">
        <f t="shared" si="143"/>
        <v/>
      </c>
    </row>
    <row r="1153" spans="1:19" x14ac:dyDescent="0.2">
      <c r="A1153" s="10" t="str">
        <f t="shared" si="136"/>
        <v/>
      </c>
      <c r="B1153" s="11" t="str">
        <f t="shared" si="137"/>
        <v/>
      </c>
      <c r="C1153" s="15" t="str">
        <f t="shared" si="138"/>
        <v/>
      </c>
      <c r="D1153" s="12" t="str">
        <f>IF(A1153="","",IF(variable,IF(OR(A1153=1,A1153&lt;$I$18*periods_per_year),start_rate,MIN($I$19,IF(MOD(A1153-1,$I$21)=0,MAX($I$20,D1152+$I$22),D1152))),start_rate))</f>
        <v/>
      </c>
      <c r="E1153" s="13" t="str">
        <f t="shared" si="139"/>
        <v/>
      </c>
      <c r="F1153" s="13" t="str">
        <f>IF(A1153="","",IF(A1153=nper,J1152+E1153,MIN(J1152+E1153,IF(D1153=D1152,F1152,IF($E$8="Acc Bi-Weekly",ROUND((-PMT(((1+D1153/CP)^(CP/12))-1,(nper-A1153+1)*12/26,J1152))/2,2),IF($E$8="Acc Weekly",ROUND((-PMT(((1+D1153/CP)^(CP/12))-1,(nper-A1153+1)*12/52,J1152))/4,2),ROUND(-PMT(((1+D1153/CP)^(CP/periods_per_year))-1,nper-A1153+1,J1152),2)))))))</f>
        <v/>
      </c>
      <c r="G1153" s="13" t="str">
        <f>IF(OR(A1153="",A1153&lt;$X$2),"",IF(J1152&lt;=F1153,0,IF(IF(AND(A1153&gt;=$X$2,MOD(A1153-$X$2,int)=0),$X$3,0)+F1153&gt;=J1152+E1153,J1152+E1153-F1153,IF(AND(A1153&gt;=$X$2,MOD(A1153-$X$2,int)=0),$X$3,0)+IF(IF(AND(A1153&gt;=$X$2,MOD(A1153-$X$2,int)=0),$X$3,0)+IF(MOD(A1153-$X$6,periods_per_year)=0,$X$5,0)+F1153&lt;J1152+E1153,IF(MOD(A1153-$X$6,periods_per_year)=0,$X$5,0),J1152+E1153-IF(AND(A1153&gt;=$X$2,MOD(A1153-$X$2,int)=0),$X$3,0)-F1153))))</f>
        <v/>
      </c>
      <c r="H1153" s="14"/>
      <c r="I1153" s="13" t="str">
        <f t="shared" si="140"/>
        <v/>
      </c>
      <c r="J1153" s="13" t="str">
        <f t="shared" si="141"/>
        <v/>
      </c>
      <c r="M1153" s="17" t="str">
        <f>IF(S1152="","",IF(OR(M1152&gt;=nper,ROUND(S1152,2)&lt;=0),"",M1152+1))</f>
        <v/>
      </c>
      <c r="N1153" s="18" t="str">
        <f>IF(M1153="","",IF(OR(periods_per_year=26,periods_per_year=52),IF(periods_per_year=26,IF(M1153=1,fpdate,N1152+14),IF(periods_per_year=52,IF(M1153=1,fpdate,N1152+7),"n/a")),IF(periods_per_year=24,DATE(YEAR(fpdate),MONTH(fpdate)+(M1153-1)/2+IF(AND(DAY(fpdate)&gt;=15,MOD(M1153,2)=0),1,0),IF(MOD(M1153,2)=0,IF(DAY(fpdate)&gt;=15,DAY(fpdate)-14,DAY(fpdate)+14),DAY(fpdate))),IF(DAY(DATE(YEAR(fpdate),MONTH(fpdate)+M1153-1,DAY(fpdate)))&lt;&gt;DAY(fpdate),DATE(YEAR(fpdate),MONTH(fpdate)+M1153,0),DATE(YEAR(fpdate),MONTH(fpdate)+M1153-1,DAY(fpdate))))))</f>
        <v/>
      </c>
      <c r="O1153" s="19" t="str">
        <f>IF(M1153="","",IF(variable,IF(M1153&lt;MortgageCalculator!$I$18*periods_per_year,start_rate,IF(MortgageCalculator!$I$22&gt;=0,MIN(MortgageCalculator!$I$19,start_rate+MortgageCalculator!$I$22*ROUNDUP((M1153-MortgageCalculator!$I$18*periods_per_year)/MortgageCalculator!$I$21,0)),MAX(MortgageCalculator!$I$20,start_rate+MortgageCalculator!$I$22*ROUNDUP((M1153-MortgageCalculator!$I$18*periods_per_year)/MortgageCalculator!$I$21,0)))),start_rate))</f>
        <v/>
      </c>
      <c r="P1153" s="20" t="str">
        <f>IF(M1153="","",ROUND((((1+O1153/CP)^(CP/periods_per_year))-1)*S1152,2))</f>
        <v/>
      </c>
      <c r="Q1153" s="20" t="str">
        <f>IF(M1153="","",IF(M1153=nper,S1152+P1153,MIN(S1152+P1153,IF(O1153=O1152,Q1152,ROUND(-PMT(((1+O1153/CP)^(CP/periods_per_year))-1,nper-M1153+1,S1152),2)))))</f>
        <v/>
      </c>
      <c r="R1153" s="20" t="str">
        <f t="shared" si="142"/>
        <v/>
      </c>
      <c r="S1153" s="20" t="str">
        <f t="shared" si="143"/>
        <v/>
      </c>
    </row>
    <row r="1154" spans="1:19" x14ac:dyDescent="0.2">
      <c r="A1154" s="10" t="str">
        <f t="shared" si="136"/>
        <v/>
      </c>
      <c r="B1154" s="11" t="str">
        <f t="shared" si="137"/>
        <v/>
      </c>
      <c r="C1154" s="15" t="str">
        <f t="shared" si="138"/>
        <v/>
      </c>
      <c r="D1154" s="12" t="str">
        <f>IF(A1154="","",IF(variable,IF(OR(A1154=1,A1154&lt;$I$18*periods_per_year),start_rate,MIN($I$19,IF(MOD(A1154-1,$I$21)=0,MAX($I$20,D1153+$I$22),D1153))),start_rate))</f>
        <v/>
      </c>
      <c r="E1154" s="13" t="str">
        <f t="shared" si="139"/>
        <v/>
      </c>
      <c r="F1154" s="13" t="str">
        <f>IF(A1154="","",IF(A1154=nper,J1153+E1154,MIN(J1153+E1154,IF(D1154=D1153,F1153,IF($E$8="Acc Bi-Weekly",ROUND((-PMT(((1+D1154/CP)^(CP/12))-1,(nper-A1154+1)*12/26,J1153))/2,2),IF($E$8="Acc Weekly",ROUND((-PMT(((1+D1154/CP)^(CP/12))-1,(nper-A1154+1)*12/52,J1153))/4,2),ROUND(-PMT(((1+D1154/CP)^(CP/periods_per_year))-1,nper-A1154+1,J1153),2)))))))</f>
        <v/>
      </c>
      <c r="G1154" s="13" t="str">
        <f>IF(OR(A1154="",A1154&lt;$X$2),"",IF(J1153&lt;=F1154,0,IF(IF(AND(A1154&gt;=$X$2,MOD(A1154-$X$2,int)=0),$X$3,0)+F1154&gt;=J1153+E1154,J1153+E1154-F1154,IF(AND(A1154&gt;=$X$2,MOD(A1154-$X$2,int)=0),$X$3,0)+IF(IF(AND(A1154&gt;=$X$2,MOD(A1154-$X$2,int)=0),$X$3,0)+IF(MOD(A1154-$X$6,periods_per_year)=0,$X$5,0)+F1154&lt;J1153+E1154,IF(MOD(A1154-$X$6,periods_per_year)=0,$X$5,0),J1153+E1154-IF(AND(A1154&gt;=$X$2,MOD(A1154-$X$2,int)=0),$X$3,0)-F1154))))</f>
        <v/>
      </c>
      <c r="H1154" s="14"/>
      <c r="I1154" s="13" t="str">
        <f t="shared" si="140"/>
        <v/>
      </c>
      <c r="J1154" s="13" t="str">
        <f t="shared" si="141"/>
        <v/>
      </c>
      <c r="M1154" s="17" t="str">
        <f>IF(S1153="","",IF(OR(M1153&gt;=nper,ROUND(S1153,2)&lt;=0),"",M1153+1))</f>
        <v/>
      </c>
      <c r="N1154" s="18" t="str">
        <f>IF(M1154="","",IF(OR(periods_per_year=26,periods_per_year=52),IF(periods_per_year=26,IF(M1154=1,fpdate,N1153+14),IF(periods_per_year=52,IF(M1154=1,fpdate,N1153+7),"n/a")),IF(periods_per_year=24,DATE(YEAR(fpdate),MONTH(fpdate)+(M1154-1)/2+IF(AND(DAY(fpdate)&gt;=15,MOD(M1154,2)=0),1,0),IF(MOD(M1154,2)=0,IF(DAY(fpdate)&gt;=15,DAY(fpdate)-14,DAY(fpdate)+14),DAY(fpdate))),IF(DAY(DATE(YEAR(fpdate),MONTH(fpdate)+M1154-1,DAY(fpdate)))&lt;&gt;DAY(fpdate),DATE(YEAR(fpdate),MONTH(fpdate)+M1154,0),DATE(YEAR(fpdate),MONTH(fpdate)+M1154-1,DAY(fpdate))))))</f>
        <v/>
      </c>
      <c r="O1154" s="19" t="str">
        <f>IF(M1154="","",IF(variable,IF(M1154&lt;MortgageCalculator!$I$18*periods_per_year,start_rate,IF(MortgageCalculator!$I$22&gt;=0,MIN(MortgageCalculator!$I$19,start_rate+MortgageCalculator!$I$22*ROUNDUP((M1154-MortgageCalculator!$I$18*periods_per_year)/MortgageCalculator!$I$21,0)),MAX(MortgageCalculator!$I$20,start_rate+MortgageCalculator!$I$22*ROUNDUP((M1154-MortgageCalculator!$I$18*periods_per_year)/MortgageCalculator!$I$21,0)))),start_rate))</f>
        <v/>
      </c>
      <c r="P1154" s="20" t="str">
        <f>IF(M1154="","",ROUND((((1+O1154/CP)^(CP/periods_per_year))-1)*S1153,2))</f>
        <v/>
      </c>
      <c r="Q1154" s="20" t="str">
        <f>IF(M1154="","",IF(M1154=nper,S1153+P1154,MIN(S1153+P1154,IF(O1154=O1153,Q1153,ROUND(-PMT(((1+O1154/CP)^(CP/periods_per_year))-1,nper-M1154+1,S1153),2)))))</f>
        <v/>
      </c>
      <c r="R1154" s="20" t="str">
        <f t="shared" si="142"/>
        <v/>
      </c>
      <c r="S1154" s="20" t="str">
        <f t="shared" si="143"/>
        <v/>
      </c>
    </row>
    <row r="1155" spans="1:19" x14ac:dyDescent="0.2">
      <c r="A1155" s="10" t="str">
        <f t="shared" si="136"/>
        <v/>
      </c>
      <c r="B1155" s="11" t="str">
        <f t="shared" si="137"/>
        <v/>
      </c>
      <c r="C1155" s="15" t="str">
        <f t="shared" si="138"/>
        <v/>
      </c>
      <c r="D1155" s="12" t="str">
        <f>IF(A1155="","",IF(variable,IF(OR(A1155=1,A1155&lt;$I$18*periods_per_year),start_rate,MIN($I$19,IF(MOD(A1155-1,$I$21)=0,MAX($I$20,D1154+$I$22),D1154))),start_rate))</f>
        <v/>
      </c>
      <c r="E1155" s="13" t="str">
        <f t="shared" si="139"/>
        <v/>
      </c>
      <c r="F1155" s="13" t="str">
        <f>IF(A1155="","",IF(A1155=nper,J1154+E1155,MIN(J1154+E1155,IF(D1155=D1154,F1154,IF($E$8="Acc Bi-Weekly",ROUND((-PMT(((1+D1155/CP)^(CP/12))-1,(nper-A1155+1)*12/26,J1154))/2,2),IF($E$8="Acc Weekly",ROUND((-PMT(((1+D1155/CP)^(CP/12))-1,(nper-A1155+1)*12/52,J1154))/4,2),ROUND(-PMT(((1+D1155/CP)^(CP/periods_per_year))-1,nper-A1155+1,J1154),2)))))))</f>
        <v/>
      </c>
      <c r="G1155" s="13" t="str">
        <f>IF(OR(A1155="",A1155&lt;$X$2),"",IF(J1154&lt;=F1155,0,IF(IF(AND(A1155&gt;=$X$2,MOD(A1155-$X$2,int)=0),$X$3,0)+F1155&gt;=J1154+E1155,J1154+E1155-F1155,IF(AND(A1155&gt;=$X$2,MOD(A1155-$X$2,int)=0),$X$3,0)+IF(IF(AND(A1155&gt;=$X$2,MOD(A1155-$X$2,int)=0),$X$3,0)+IF(MOD(A1155-$X$6,periods_per_year)=0,$X$5,0)+F1155&lt;J1154+E1155,IF(MOD(A1155-$X$6,periods_per_year)=0,$X$5,0),J1154+E1155-IF(AND(A1155&gt;=$X$2,MOD(A1155-$X$2,int)=0),$X$3,0)-F1155))))</f>
        <v/>
      </c>
      <c r="H1155" s="14"/>
      <c r="I1155" s="13" t="str">
        <f t="shared" si="140"/>
        <v/>
      </c>
      <c r="J1155" s="13" t="str">
        <f t="shared" si="141"/>
        <v/>
      </c>
      <c r="M1155" s="17" t="str">
        <f>IF(S1154="","",IF(OR(M1154&gt;=nper,ROUND(S1154,2)&lt;=0),"",M1154+1))</f>
        <v/>
      </c>
      <c r="N1155" s="18" t="str">
        <f>IF(M1155="","",IF(OR(periods_per_year=26,periods_per_year=52),IF(periods_per_year=26,IF(M1155=1,fpdate,N1154+14),IF(periods_per_year=52,IF(M1155=1,fpdate,N1154+7),"n/a")),IF(periods_per_year=24,DATE(YEAR(fpdate),MONTH(fpdate)+(M1155-1)/2+IF(AND(DAY(fpdate)&gt;=15,MOD(M1155,2)=0),1,0),IF(MOD(M1155,2)=0,IF(DAY(fpdate)&gt;=15,DAY(fpdate)-14,DAY(fpdate)+14),DAY(fpdate))),IF(DAY(DATE(YEAR(fpdate),MONTH(fpdate)+M1155-1,DAY(fpdate)))&lt;&gt;DAY(fpdate),DATE(YEAR(fpdate),MONTH(fpdate)+M1155,0),DATE(YEAR(fpdate),MONTH(fpdate)+M1155-1,DAY(fpdate))))))</f>
        <v/>
      </c>
      <c r="O1155" s="19" t="str">
        <f>IF(M1155="","",IF(variable,IF(M1155&lt;MortgageCalculator!$I$18*periods_per_year,start_rate,IF(MortgageCalculator!$I$22&gt;=0,MIN(MortgageCalculator!$I$19,start_rate+MortgageCalculator!$I$22*ROUNDUP((M1155-MortgageCalculator!$I$18*periods_per_year)/MortgageCalculator!$I$21,0)),MAX(MortgageCalculator!$I$20,start_rate+MortgageCalculator!$I$22*ROUNDUP((M1155-MortgageCalculator!$I$18*periods_per_year)/MortgageCalculator!$I$21,0)))),start_rate))</f>
        <v/>
      </c>
      <c r="P1155" s="20" t="str">
        <f>IF(M1155="","",ROUND((((1+O1155/CP)^(CP/periods_per_year))-1)*S1154,2))</f>
        <v/>
      </c>
      <c r="Q1155" s="20" t="str">
        <f>IF(M1155="","",IF(M1155=nper,S1154+P1155,MIN(S1154+P1155,IF(O1155=O1154,Q1154,ROUND(-PMT(((1+O1155/CP)^(CP/periods_per_year))-1,nper-M1155+1,S1154),2)))))</f>
        <v/>
      </c>
      <c r="R1155" s="20" t="str">
        <f t="shared" si="142"/>
        <v/>
      </c>
      <c r="S1155" s="20" t="str">
        <f t="shared" si="143"/>
        <v/>
      </c>
    </row>
    <row r="1156" spans="1:19" x14ac:dyDescent="0.2">
      <c r="A1156" s="10" t="str">
        <f t="shared" si="136"/>
        <v/>
      </c>
      <c r="B1156" s="11" t="str">
        <f t="shared" si="137"/>
        <v/>
      </c>
      <c r="C1156" s="15" t="str">
        <f t="shared" si="138"/>
        <v/>
      </c>
      <c r="D1156" s="12" t="str">
        <f>IF(A1156="","",IF(variable,IF(OR(A1156=1,A1156&lt;$I$18*periods_per_year),start_rate,MIN($I$19,IF(MOD(A1156-1,$I$21)=0,MAX($I$20,D1155+$I$22),D1155))),start_rate))</f>
        <v/>
      </c>
      <c r="E1156" s="13" t="str">
        <f t="shared" si="139"/>
        <v/>
      </c>
      <c r="F1156" s="13" t="str">
        <f>IF(A1156="","",IF(A1156=nper,J1155+E1156,MIN(J1155+E1156,IF(D1156=D1155,F1155,IF($E$8="Acc Bi-Weekly",ROUND((-PMT(((1+D1156/CP)^(CP/12))-1,(nper-A1156+1)*12/26,J1155))/2,2),IF($E$8="Acc Weekly",ROUND((-PMT(((1+D1156/CP)^(CP/12))-1,(nper-A1156+1)*12/52,J1155))/4,2),ROUND(-PMT(((1+D1156/CP)^(CP/periods_per_year))-1,nper-A1156+1,J1155),2)))))))</f>
        <v/>
      </c>
      <c r="G1156" s="13" t="str">
        <f>IF(OR(A1156="",A1156&lt;$X$2),"",IF(J1155&lt;=F1156,0,IF(IF(AND(A1156&gt;=$X$2,MOD(A1156-$X$2,int)=0),$X$3,0)+F1156&gt;=J1155+E1156,J1155+E1156-F1156,IF(AND(A1156&gt;=$X$2,MOD(A1156-$X$2,int)=0),$X$3,0)+IF(IF(AND(A1156&gt;=$X$2,MOD(A1156-$X$2,int)=0),$X$3,0)+IF(MOD(A1156-$X$6,periods_per_year)=0,$X$5,0)+F1156&lt;J1155+E1156,IF(MOD(A1156-$X$6,periods_per_year)=0,$X$5,0),J1155+E1156-IF(AND(A1156&gt;=$X$2,MOD(A1156-$X$2,int)=0),$X$3,0)-F1156))))</f>
        <v/>
      </c>
      <c r="H1156" s="14"/>
      <c r="I1156" s="13" t="str">
        <f t="shared" si="140"/>
        <v/>
      </c>
      <c r="J1156" s="13" t="str">
        <f t="shared" si="141"/>
        <v/>
      </c>
      <c r="M1156" s="17" t="str">
        <f>IF(S1155="","",IF(OR(M1155&gt;=nper,ROUND(S1155,2)&lt;=0),"",M1155+1))</f>
        <v/>
      </c>
      <c r="N1156" s="18" t="str">
        <f>IF(M1156="","",IF(OR(periods_per_year=26,periods_per_year=52),IF(periods_per_year=26,IF(M1156=1,fpdate,N1155+14),IF(periods_per_year=52,IF(M1156=1,fpdate,N1155+7),"n/a")),IF(periods_per_year=24,DATE(YEAR(fpdate),MONTH(fpdate)+(M1156-1)/2+IF(AND(DAY(fpdate)&gt;=15,MOD(M1156,2)=0),1,0),IF(MOD(M1156,2)=0,IF(DAY(fpdate)&gt;=15,DAY(fpdate)-14,DAY(fpdate)+14),DAY(fpdate))),IF(DAY(DATE(YEAR(fpdate),MONTH(fpdate)+M1156-1,DAY(fpdate)))&lt;&gt;DAY(fpdate),DATE(YEAR(fpdate),MONTH(fpdate)+M1156,0),DATE(YEAR(fpdate),MONTH(fpdate)+M1156-1,DAY(fpdate))))))</f>
        <v/>
      </c>
      <c r="O1156" s="19" t="str">
        <f>IF(M1156="","",IF(variable,IF(M1156&lt;MortgageCalculator!$I$18*periods_per_year,start_rate,IF(MortgageCalculator!$I$22&gt;=0,MIN(MortgageCalculator!$I$19,start_rate+MortgageCalculator!$I$22*ROUNDUP((M1156-MortgageCalculator!$I$18*periods_per_year)/MortgageCalculator!$I$21,0)),MAX(MortgageCalculator!$I$20,start_rate+MortgageCalculator!$I$22*ROUNDUP((M1156-MortgageCalculator!$I$18*periods_per_year)/MortgageCalculator!$I$21,0)))),start_rate))</f>
        <v/>
      </c>
      <c r="P1156" s="20" t="str">
        <f>IF(M1156="","",ROUND((((1+O1156/CP)^(CP/periods_per_year))-1)*S1155,2))</f>
        <v/>
      </c>
      <c r="Q1156" s="20" t="str">
        <f>IF(M1156="","",IF(M1156=nper,S1155+P1156,MIN(S1155+P1156,IF(O1156=O1155,Q1155,ROUND(-PMT(((1+O1156/CP)^(CP/periods_per_year))-1,nper-M1156+1,S1155),2)))))</f>
        <v/>
      </c>
      <c r="R1156" s="20" t="str">
        <f t="shared" si="142"/>
        <v/>
      </c>
      <c r="S1156" s="20" t="str">
        <f t="shared" si="143"/>
        <v/>
      </c>
    </row>
    <row r="1157" spans="1:19" x14ac:dyDescent="0.2">
      <c r="A1157" s="10" t="str">
        <f t="shared" si="136"/>
        <v/>
      </c>
      <c r="B1157" s="11" t="str">
        <f t="shared" si="137"/>
        <v/>
      </c>
      <c r="C1157" s="15" t="str">
        <f t="shared" si="138"/>
        <v/>
      </c>
      <c r="D1157" s="12" t="str">
        <f>IF(A1157="","",IF(variable,IF(OR(A1157=1,A1157&lt;$I$18*periods_per_year),start_rate,MIN($I$19,IF(MOD(A1157-1,$I$21)=0,MAX($I$20,D1156+$I$22),D1156))),start_rate))</f>
        <v/>
      </c>
      <c r="E1157" s="13" t="str">
        <f t="shared" si="139"/>
        <v/>
      </c>
      <c r="F1157" s="13" t="str">
        <f>IF(A1157="","",IF(A1157=nper,J1156+E1157,MIN(J1156+E1157,IF(D1157=D1156,F1156,IF($E$8="Acc Bi-Weekly",ROUND((-PMT(((1+D1157/CP)^(CP/12))-1,(nper-A1157+1)*12/26,J1156))/2,2),IF($E$8="Acc Weekly",ROUND((-PMT(((1+D1157/CP)^(CP/12))-1,(nper-A1157+1)*12/52,J1156))/4,2),ROUND(-PMT(((1+D1157/CP)^(CP/periods_per_year))-1,nper-A1157+1,J1156),2)))))))</f>
        <v/>
      </c>
      <c r="G1157" s="13" t="str">
        <f>IF(OR(A1157="",A1157&lt;$X$2),"",IF(J1156&lt;=F1157,0,IF(IF(AND(A1157&gt;=$X$2,MOD(A1157-$X$2,int)=0),$X$3,0)+F1157&gt;=J1156+E1157,J1156+E1157-F1157,IF(AND(A1157&gt;=$X$2,MOD(A1157-$X$2,int)=0),$X$3,0)+IF(IF(AND(A1157&gt;=$X$2,MOD(A1157-$X$2,int)=0),$X$3,0)+IF(MOD(A1157-$X$6,periods_per_year)=0,$X$5,0)+F1157&lt;J1156+E1157,IF(MOD(A1157-$X$6,periods_per_year)=0,$X$5,0),J1156+E1157-IF(AND(A1157&gt;=$X$2,MOD(A1157-$X$2,int)=0),$X$3,0)-F1157))))</f>
        <v/>
      </c>
      <c r="H1157" s="14"/>
      <c r="I1157" s="13" t="str">
        <f t="shared" si="140"/>
        <v/>
      </c>
      <c r="J1157" s="13" t="str">
        <f t="shared" si="141"/>
        <v/>
      </c>
      <c r="M1157" s="17" t="str">
        <f>IF(S1156="","",IF(OR(M1156&gt;=nper,ROUND(S1156,2)&lt;=0),"",M1156+1))</f>
        <v/>
      </c>
      <c r="N1157" s="18" t="str">
        <f>IF(M1157="","",IF(OR(periods_per_year=26,periods_per_year=52),IF(periods_per_year=26,IF(M1157=1,fpdate,N1156+14),IF(periods_per_year=52,IF(M1157=1,fpdate,N1156+7),"n/a")),IF(periods_per_year=24,DATE(YEAR(fpdate),MONTH(fpdate)+(M1157-1)/2+IF(AND(DAY(fpdate)&gt;=15,MOD(M1157,2)=0),1,0),IF(MOD(M1157,2)=0,IF(DAY(fpdate)&gt;=15,DAY(fpdate)-14,DAY(fpdate)+14),DAY(fpdate))),IF(DAY(DATE(YEAR(fpdate),MONTH(fpdate)+M1157-1,DAY(fpdate)))&lt;&gt;DAY(fpdate),DATE(YEAR(fpdate),MONTH(fpdate)+M1157,0),DATE(YEAR(fpdate),MONTH(fpdate)+M1157-1,DAY(fpdate))))))</f>
        <v/>
      </c>
      <c r="O1157" s="19" t="str">
        <f>IF(M1157="","",IF(variable,IF(M1157&lt;MortgageCalculator!$I$18*periods_per_year,start_rate,IF(MortgageCalculator!$I$22&gt;=0,MIN(MortgageCalculator!$I$19,start_rate+MortgageCalculator!$I$22*ROUNDUP((M1157-MortgageCalculator!$I$18*periods_per_year)/MortgageCalculator!$I$21,0)),MAX(MortgageCalculator!$I$20,start_rate+MortgageCalculator!$I$22*ROUNDUP((M1157-MortgageCalculator!$I$18*periods_per_year)/MortgageCalculator!$I$21,0)))),start_rate))</f>
        <v/>
      </c>
      <c r="P1157" s="20" t="str">
        <f>IF(M1157="","",ROUND((((1+O1157/CP)^(CP/periods_per_year))-1)*S1156,2))</f>
        <v/>
      </c>
      <c r="Q1157" s="20" t="str">
        <f>IF(M1157="","",IF(M1157=nper,S1156+P1157,MIN(S1156+P1157,IF(O1157=O1156,Q1156,ROUND(-PMT(((1+O1157/CP)^(CP/periods_per_year))-1,nper-M1157+1,S1156),2)))))</f>
        <v/>
      </c>
      <c r="R1157" s="20" t="str">
        <f t="shared" si="142"/>
        <v/>
      </c>
      <c r="S1157" s="20" t="str">
        <f t="shared" si="143"/>
        <v/>
      </c>
    </row>
    <row r="1158" spans="1:19" x14ac:dyDescent="0.2">
      <c r="A1158" s="10" t="str">
        <f t="shared" si="136"/>
        <v/>
      </c>
      <c r="B1158" s="11" t="str">
        <f t="shared" si="137"/>
        <v/>
      </c>
      <c r="C1158" s="15" t="str">
        <f t="shared" si="138"/>
        <v/>
      </c>
      <c r="D1158" s="12" t="str">
        <f>IF(A1158="","",IF(variable,IF(OR(A1158=1,A1158&lt;$I$18*periods_per_year),start_rate,MIN($I$19,IF(MOD(A1158-1,$I$21)=0,MAX($I$20,D1157+$I$22),D1157))),start_rate))</f>
        <v/>
      </c>
      <c r="E1158" s="13" t="str">
        <f t="shared" si="139"/>
        <v/>
      </c>
      <c r="F1158" s="13" t="str">
        <f>IF(A1158="","",IF(A1158=nper,J1157+E1158,MIN(J1157+E1158,IF(D1158=D1157,F1157,IF($E$8="Acc Bi-Weekly",ROUND((-PMT(((1+D1158/CP)^(CP/12))-1,(nper-A1158+1)*12/26,J1157))/2,2),IF($E$8="Acc Weekly",ROUND((-PMT(((1+D1158/CP)^(CP/12))-1,(nper-A1158+1)*12/52,J1157))/4,2),ROUND(-PMT(((1+D1158/CP)^(CP/periods_per_year))-1,nper-A1158+1,J1157),2)))))))</f>
        <v/>
      </c>
      <c r="G1158" s="13" t="str">
        <f>IF(OR(A1158="",A1158&lt;$X$2),"",IF(J1157&lt;=F1158,0,IF(IF(AND(A1158&gt;=$X$2,MOD(A1158-$X$2,int)=0),$X$3,0)+F1158&gt;=J1157+E1158,J1157+E1158-F1158,IF(AND(A1158&gt;=$X$2,MOD(A1158-$X$2,int)=0),$X$3,0)+IF(IF(AND(A1158&gt;=$X$2,MOD(A1158-$X$2,int)=0),$X$3,0)+IF(MOD(A1158-$X$6,periods_per_year)=0,$X$5,0)+F1158&lt;J1157+E1158,IF(MOD(A1158-$X$6,periods_per_year)=0,$X$5,0),J1157+E1158-IF(AND(A1158&gt;=$X$2,MOD(A1158-$X$2,int)=0),$X$3,0)-F1158))))</f>
        <v/>
      </c>
      <c r="H1158" s="14"/>
      <c r="I1158" s="13" t="str">
        <f t="shared" si="140"/>
        <v/>
      </c>
      <c r="J1158" s="13" t="str">
        <f t="shared" si="141"/>
        <v/>
      </c>
      <c r="M1158" s="17" t="str">
        <f>IF(S1157="","",IF(OR(M1157&gt;=nper,ROUND(S1157,2)&lt;=0),"",M1157+1))</f>
        <v/>
      </c>
      <c r="N1158" s="18" t="str">
        <f>IF(M1158="","",IF(OR(periods_per_year=26,periods_per_year=52),IF(periods_per_year=26,IF(M1158=1,fpdate,N1157+14),IF(periods_per_year=52,IF(M1158=1,fpdate,N1157+7),"n/a")),IF(periods_per_year=24,DATE(YEAR(fpdate),MONTH(fpdate)+(M1158-1)/2+IF(AND(DAY(fpdate)&gt;=15,MOD(M1158,2)=0),1,0),IF(MOD(M1158,2)=0,IF(DAY(fpdate)&gt;=15,DAY(fpdate)-14,DAY(fpdate)+14),DAY(fpdate))),IF(DAY(DATE(YEAR(fpdate),MONTH(fpdate)+M1158-1,DAY(fpdate)))&lt;&gt;DAY(fpdate),DATE(YEAR(fpdate),MONTH(fpdate)+M1158,0),DATE(YEAR(fpdate),MONTH(fpdate)+M1158-1,DAY(fpdate))))))</f>
        <v/>
      </c>
      <c r="O1158" s="19" t="str">
        <f>IF(M1158="","",IF(variable,IF(M1158&lt;MortgageCalculator!$I$18*periods_per_year,start_rate,IF(MortgageCalculator!$I$22&gt;=0,MIN(MortgageCalculator!$I$19,start_rate+MortgageCalculator!$I$22*ROUNDUP((M1158-MortgageCalculator!$I$18*periods_per_year)/MortgageCalculator!$I$21,0)),MAX(MortgageCalculator!$I$20,start_rate+MortgageCalculator!$I$22*ROUNDUP((M1158-MortgageCalculator!$I$18*periods_per_year)/MortgageCalculator!$I$21,0)))),start_rate))</f>
        <v/>
      </c>
      <c r="P1158" s="20" t="str">
        <f>IF(M1158="","",ROUND((((1+O1158/CP)^(CP/periods_per_year))-1)*S1157,2))</f>
        <v/>
      </c>
      <c r="Q1158" s="20" t="str">
        <f>IF(M1158="","",IF(M1158=nper,S1157+P1158,MIN(S1157+P1158,IF(O1158=O1157,Q1157,ROUND(-PMT(((1+O1158/CP)^(CP/periods_per_year))-1,nper-M1158+1,S1157),2)))))</f>
        <v/>
      </c>
      <c r="R1158" s="20" t="str">
        <f t="shared" si="142"/>
        <v/>
      </c>
      <c r="S1158" s="20" t="str">
        <f t="shared" si="143"/>
        <v/>
      </c>
    </row>
    <row r="1159" spans="1:19" x14ac:dyDescent="0.2">
      <c r="A1159" s="10" t="str">
        <f t="shared" si="136"/>
        <v/>
      </c>
      <c r="B1159" s="11" t="str">
        <f t="shared" si="137"/>
        <v/>
      </c>
      <c r="C1159" s="15" t="str">
        <f t="shared" si="138"/>
        <v/>
      </c>
      <c r="D1159" s="12" t="str">
        <f>IF(A1159="","",IF(variable,IF(OR(A1159=1,A1159&lt;$I$18*periods_per_year),start_rate,MIN($I$19,IF(MOD(A1159-1,$I$21)=0,MAX($I$20,D1158+$I$22),D1158))),start_rate))</f>
        <v/>
      </c>
      <c r="E1159" s="13" t="str">
        <f t="shared" si="139"/>
        <v/>
      </c>
      <c r="F1159" s="13" t="str">
        <f>IF(A1159="","",IF(A1159=nper,J1158+E1159,MIN(J1158+E1159,IF(D1159=D1158,F1158,IF($E$8="Acc Bi-Weekly",ROUND((-PMT(((1+D1159/CP)^(CP/12))-1,(nper-A1159+1)*12/26,J1158))/2,2),IF($E$8="Acc Weekly",ROUND((-PMT(((1+D1159/CP)^(CP/12))-1,(nper-A1159+1)*12/52,J1158))/4,2),ROUND(-PMT(((1+D1159/CP)^(CP/periods_per_year))-1,nper-A1159+1,J1158),2)))))))</f>
        <v/>
      </c>
      <c r="G1159" s="13" t="str">
        <f>IF(OR(A1159="",A1159&lt;$X$2),"",IF(J1158&lt;=F1159,0,IF(IF(AND(A1159&gt;=$X$2,MOD(A1159-$X$2,int)=0),$X$3,0)+F1159&gt;=J1158+E1159,J1158+E1159-F1159,IF(AND(A1159&gt;=$X$2,MOD(A1159-$X$2,int)=0),$X$3,0)+IF(IF(AND(A1159&gt;=$X$2,MOD(A1159-$X$2,int)=0),$X$3,0)+IF(MOD(A1159-$X$6,periods_per_year)=0,$X$5,0)+F1159&lt;J1158+E1159,IF(MOD(A1159-$X$6,periods_per_year)=0,$X$5,0),J1158+E1159-IF(AND(A1159&gt;=$X$2,MOD(A1159-$X$2,int)=0),$X$3,0)-F1159))))</f>
        <v/>
      </c>
      <c r="H1159" s="14"/>
      <c r="I1159" s="13" t="str">
        <f t="shared" si="140"/>
        <v/>
      </c>
      <c r="J1159" s="13" t="str">
        <f t="shared" si="141"/>
        <v/>
      </c>
      <c r="M1159" s="17" t="str">
        <f>IF(S1158="","",IF(OR(M1158&gt;=nper,ROUND(S1158,2)&lt;=0),"",M1158+1))</f>
        <v/>
      </c>
      <c r="N1159" s="18" t="str">
        <f>IF(M1159="","",IF(OR(periods_per_year=26,periods_per_year=52),IF(periods_per_year=26,IF(M1159=1,fpdate,N1158+14),IF(periods_per_year=52,IF(M1159=1,fpdate,N1158+7),"n/a")),IF(periods_per_year=24,DATE(YEAR(fpdate),MONTH(fpdate)+(M1159-1)/2+IF(AND(DAY(fpdate)&gt;=15,MOD(M1159,2)=0),1,0),IF(MOD(M1159,2)=0,IF(DAY(fpdate)&gt;=15,DAY(fpdate)-14,DAY(fpdate)+14),DAY(fpdate))),IF(DAY(DATE(YEAR(fpdate),MONTH(fpdate)+M1159-1,DAY(fpdate)))&lt;&gt;DAY(fpdate),DATE(YEAR(fpdate),MONTH(fpdate)+M1159,0),DATE(YEAR(fpdate),MONTH(fpdate)+M1159-1,DAY(fpdate))))))</f>
        <v/>
      </c>
      <c r="O1159" s="19" t="str">
        <f>IF(M1159="","",IF(variable,IF(M1159&lt;MortgageCalculator!$I$18*periods_per_year,start_rate,IF(MortgageCalculator!$I$22&gt;=0,MIN(MortgageCalculator!$I$19,start_rate+MortgageCalculator!$I$22*ROUNDUP((M1159-MortgageCalculator!$I$18*periods_per_year)/MortgageCalculator!$I$21,0)),MAX(MortgageCalculator!$I$20,start_rate+MortgageCalculator!$I$22*ROUNDUP((M1159-MortgageCalculator!$I$18*periods_per_year)/MortgageCalculator!$I$21,0)))),start_rate))</f>
        <v/>
      </c>
      <c r="P1159" s="20" t="str">
        <f>IF(M1159="","",ROUND((((1+O1159/CP)^(CP/periods_per_year))-1)*S1158,2))</f>
        <v/>
      </c>
      <c r="Q1159" s="20" t="str">
        <f>IF(M1159="","",IF(M1159=nper,S1158+P1159,MIN(S1158+P1159,IF(O1159=O1158,Q1158,ROUND(-PMT(((1+O1159/CP)^(CP/periods_per_year))-1,nper-M1159+1,S1158),2)))))</f>
        <v/>
      </c>
      <c r="R1159" s="20" t="str">
        <f t="shared" si="142"/>
        <v/>
      </c>
      <c r="S1159" s="20" t="str">
        <f t="shared" si="143"/>
        <v/>
      </c>
    </row>
    <row r="1160" spans="1:19" x14ac:dyDescent="0.2">
      <c r="A1160" s="10" t="str">
        <f t="shared" si="136"/>
        <v/>
      </c>
      <c r="B1160" s="11" t="str">
        <f t="shared" si="137"/>
        <v/>
      </c>
      <c r="C1160" s="15" t="str">
        <f t="shared" si="138"/>
        <v/>
      </c>
      <c r="D1160" s="12" t="str">
        <f>IF(A1160="","",IF(variable,IF(OR(A1160=1,A1160&lt;$I$18*periods_per_year),start_rate,MIN($I$19,IF(MOD(A1160-1,$I$21)=0,MAX($I$20,D1159+$I$22),D1159))),start_rate))</f>
        <v/>
      </c>
      <c r="E1160" s="13" t="str">
        <f t="shared" si="139"/>
        <v/>
      </c>
      <c r="F1160" s="13" t="str">
        <f>IF(A1160="","",IF(A1160=nper,J1159+E1160,MIN(J1159+E1160,IF(D1160=D1159,F1159,IF($E$8="Acc Bi-Weekly",ROUND((-PMT(((1+D1160/CP)^(CP/12))-1,(nper-A1160+1)*12/26,J1159))/2,2),IF($E$8="Acc Weekly",ROUND((-PMT(((1+D1160/CP)^(CP/12))-1,(nper-A1160+1)*12/52,J1159))/4,2),ROUND(-PMT(((1+D1160/CP)^(CP/periods_per_year))-1,nper-A1160+1,J1159),2)))))))</f>
        <v/>
      </c>
      <c r="G1160" s="13" t="str">
        <f>IF(OR(A1160="",A1160&lt;$X$2),"",IF(J1159&lt;=F1160,0,IF(IF(AND(A1160&gt;=$X$2,MOD(A1160-$X$2,int)=0),$X$3,0)+F1160&gt;=J1159+E1160,J1159+E1160-F1160,IF(AND(A1160&gt;=$X$2,MOD(A1160-$X$2,int)=0),$X$3,0)+IF(IF(AND(A1160&gt;=$X$2,MOD(A1160-$X$2,int)=0),$X$3,0)+IF(MOD(A1160-$X$6,periods_per_year)=0,$X$5,0)+F1160&lt;J1159+E1160,IF(MOD(A1160-$X$6,periods_per_year)=0,$X$5,0),J1159+E1160-IF(AND(A1160&gt;=$X$2,MOD(A1160-$X$2,int)=0),$X$3,0)-F1160))))</f>
        <v/>
      </c>
      <c r="H1160" s="14"/>
      <c r="I1160" s="13" t="str">
        <f t="shared" si="140"/>
        <v/>
      </c>
      <c r="J1160" s="13" t="str">
        <f t="shared" si="141"/>
        <v/>
      </c>
      <c r="M1160" s="17" t="str">
        <f>IF(S1159="","",IF(OR(M1159&gt;=nper,ROUND(S1159,2)&lt;=0),"",M1159+1))</f>
        <v/>
      </c>
      <c r="N1160" s="18" t="str">
        <f>IF(M1160="","",IF(OR(periods_per_year=26,periods_per_year=52),IF(periods_per_year=26,IF(M1160=1,fpdate,N1159+14),IF(periods_per_year=52,IF(M1160=1,fpdate,N1159+7),"n/a")),IF(periods_per_year=24,DATE(YEAR(fpdate),MONTH(fpdate)+(M1160-1)/2+IF(AND(DAY(fpdate)&gt;=15,MOD(M1160,2)=0),1,0),IF(MOD(M1160,2)=0,IF(DAY(fpdate)&gt;=15,DAY(fpdate)-14,DAY(fpdate)+14),DAY(fpdate))),IF(DAY(DATE(YEAR(fpdate),MONTH(fpdate)+M1160-1,DAY(fpdate)))&lt;&gt;DAY(fpdate),DATE(YEAR(fpdate),MONTH(fpdate)+M1160,0),DATE(YEAR(fpdate),MONTH(fpdate)+M1160-1,DAY(fpdate))))))</f>
        <v/>
      </c>
      <c r="O1160" s="19" t="str">
        <f>IF(M1160="","",IF(variable,IF(M1160&lt;MortgageCalculator!$I$18*periods_per_year,start_rate,IF(MortgageCalculator!$I$22&gt;=0,MIN(MortgageCalculator!$I$19,start_rate+MortgageCalculator!$I$22*ROUNDUP((M1160-MortgageCalculator!$I$18*periods_per_year)/MortgageCalculator!$I$21,0)),MAX(MortgageCalculator!$I$20,start_rate+MortgageCalculator!$I$22*ROUNDUP((M1160-MortgageCalculator!$I$18*periods_per_year)/MortgageCalculator!$I$21,0)))),start_rate))</f>
        <v/>
      </c>
      <c r="P1160" s="20" t="str">
        <f>IF(M1160="","",ROUND((((1+O1160/CP)^(CP/periods_per_year))-1)*S1159,2))</f>
        <v/>
      </c>
      <c r="Q1160" s="20" t="str">
        <f>IF(M1160="","",IF(M1160=nper,S1159+P1160,MIN(S1159+P1160,IF(O1160=O1159,Q1159,ROUND(-PMT(((1+O1160/CP)^(CP/periods_per_year))-1,nper-M1160+1,S1159),2)))))</f>
        <v/>
      </c>
      <c r="R1160" s="20" t="str">
        <f t="shared" si="142"/>
        <v/>
      </c>
      <c r="S1160" s="20" t="str">
        <f t="shared" si="143"/>
        <v/>
      </c>
    </row>
    <row r="1161" spans="1:19" x14ac:dyDescent="0.2">
      <c r="A1161" s="10" t="str">
        <f t="shared" si="136"/>
        <v/>
      </c>
      <c r="B1161" s="11" t="str">
        <f t="shared" si="137"/>
        <v/>
      </c>
      <c r="C1161" s="15" t="str">
        <f t="shared" si="138"/>
        <v/>
      </c>
      <c r="D1161" s="12" t="str">
        <f>IF(A1161="","",IF(variable,IF(OR(A1161=1,A1161&lt;$I$18*periods_per_year),start_rate,MIN($I$19,IF(MOD(A1161-1,$I$21)=0,MAX($I$20,D1160+$I$22),D1160))),start_rate))</f>
        <v/>
      </c>
      <c r="E1161" s="13" t="str">
        <f t="shared" si="139"/>
        <v/>
      </c>
      <c r="F1161" s="13" t="str">
        <f>IF(A1161="","",IF(A1161=nper,J1160+E1161,MIN(J1160+E1161,IF(D1161=D1160,F1160,IF($E$8="Acc Bi-Weekly",ROUND((-PMT(((1+D1161/CP)^(CP/12))-1,(nper-A1161+1)*12/26,J1160))/2,2),IF($E$8="Acc Weekly",ROUND((-PMT(((1+D1161/CP)^(CP/12))-1,(nper-A1161+1)*12/52,J1160))/4,2),ROUND(-PMT(((1+D1161/CP)^(CP/periods_per_year))-1,nper-A1161+1,J1160),2)))))))</f>
        <v/>
      </c>
      <c r="G1161" s="13" t="str">
        <f>IF(OR(A1161="",A1161&lt;$X$2),"",IF(J1160&lt;=F1161,0,IF(IF(AND(A1161&gt;=$X$2,MOD(A1161-$X$2,int)=0),$X$3,0)+F1161&gt;=J1160+E1161,J1160+E1161-F1161,IF(AND(A1161&gt;=$X$2,MOD(A1161-$X$2,int)=0),$X$3,0)+IF(IF(AND(A1161&gt;=$X$2,MOD(A1161-$X$2,int)=0),$X$3,0)+IF(MOD(A1161-$X$6,periods_per_year)=0,$X$5,0)+F1161&lt;J1160+E1161,IF(MOD(A1161-$X$6,periods_per_year)=0,$X$5,0),J1160+E1161-IF(AND(A1161&gt;=$X$2,MOD(A1161-$X$2,int)=0),$X$3,0)-F1161))))</f>
        <v/>
      </c>
      <c r="H1161" s="14"/>
      <c r="I1161" s="13" t="str">
        <f t="shared" si="140"/>
        <v/>
      </c>
      <c r="J1161" s="13" t="str">
        <f t="shared" si="141"/>
        <v/>
      </c>
      <c r="M1161" s="17" t="str">
        <f>IF(S1160="","",IF(OR(M1160&gt;=nper,ROUND(S1160,2)&lt;=0),"",M1160+1))</f>
        <v/>
      </c>
      <c r="N1161" s="18" t="str">
        <f>IF(M1161="","",IF(OR(periods_per_year=26,periods_per_year=52),IF(periods_per_year=26,IF(M1161=1,fpdate,N1160+14),IF(periods_per_year=52,IF(M1161=1,fpdate,N1160+7),"n/a")),IF(periods_per_year=24,DATE(YEAR(fpdate),MONTH(fpdate)+(M1161-1)/2+IF(AND(DAY(fpdate)&gt;=15,MOD(M1161,2)=0),1,0),IF(MOD(M1161,2)=0,IF(DAY(fpdate)&gt;=15,DAY(fpdate)-14,DAY(fpdate)+14),DAY(fpdate))),IF(DAY(DATE(YEAR(fpdate),MONTH(fpdate)+M1161-1,DAY(fpdate)))&lt;&gt;DAY(fpdate),DATE(YEAR(fpdate),MONTH(fpdate)+M1161,0),DATE(YEAR(fpdate),MONTH(fpdate)+M1161-1,DAY(fpdate))))))</f>
        <v/>
      </c>
      <c r="O1161" s="19" t="str">
        <f>IF(M1161="","",IF(variable,IF(M1161&lt;MortgageCalculator!$I$18*periods_per_year,start_rate,IF(MortgageCalculator!$I$22&gt;=0,MIN(MortgageCalculator!$I$19,start_rate+MortgageCalculator!$I$22*ROUNDUP((M1161-MortgageCalculator!$I$18*periods_per_year)/MortgageCalculator!$I$21,0)),MAX(MortgageCalculator!$I$20,start_rate+MortgageCalculator!$I$22*ROUNDUP((M1161-MortgageCalculator!$I$18*periods_per_year)/MortgageCalculator!$I$21,0)))),start_rate))</f>
        <v/>
      </c>
      <c r="P1161" s="20" t="str">
        <f>IF(M1161="","",ROUND((((1+O1161/CP)^(CP/periods_per_year))-1)*S1160,2))</f>
        <v/>
      </c>
      <c r="Q1161" s="20" t="str">
        <f>IF(M1161="","",IF(M1161=nper,S1160+P1161,MIN(S1160+P1161,IF(O1161=O1160,Q1160,ROUND(-PMT(((1+O1161/CP)^(CP/periods_per_year))-1,nper-M1161+1,S1160),2)))))</f>
        <v/>
      </c>
      <c r="R1161" s="20" t="str">
        <f t="shared" si="142"/>
        <v/>
      </c>
      <c r="S1161" s="20" t="str">
        <f t="shared" si="143"/>
        <v/>
      </c>
    </row>
    <row r="1162" spans="1:19" x14ac:dyDescent="0.2">
      <c r="A1162" s="10" t="str">
        <f t="shared" si="136"/>
        <v/>
      </c>
      <c r="B1162" s="11" t="str">
        <f t="shared" si="137"/>
        <v/>
      </c>
      <c r="C1162" s="15" t="str">
        <f t="shared" si="138"/>
        <v/>
      </c>
      <c r="D1162" s="12" t="str">
        <f>IF(A1162="","",IF(variable,IF(OR(A1162=1,A1162&lt;$I$18*periods_per_year),start_rate,MIN($I$19,IF(MOD(A1162-1,$I$21)=0,MAX($I$20,D1161+$I$22),D1161))),start_rate))</f>
        <v/>
      </c>
      <c r="E1162" s="13" t="str">
        <f t="shared" si="139"/>
        <v/>
      </c>
      <c r="F1162" s="13" t="str">
        <f>IF(A1162="","",IF(A1162=nper,J1161+E1162,MIN(J1161+E1162,IF(D1162=D1161,F1161,IF($E$8="Acc Bi-Weekly",ROUND((-PMT(((1+D1162/CP)^(CP/12))-1,(nper-A1162+1)*12/26,J1161))/2,2),IF($E$8="Acc Weekly",ROUND((-PMT(((1+D1162/CP)^(CP/12))-1,(nper-A1162+1)*12/52,J1161))/4,2),ROUND(-PMT(((1+D1162/CP)^(CP/periods_per_year))-1,nper-A1162+1,J1161),2)))))))</f>
        <v/>
      </c>
      <c r="G1162" s="13" t="str">
        <f>IF(OR(A1162="",A1162&lt;$X$2),"",IF(J1161&lt;=F1162,0,IF(IF(AND(A1162&gt;=$X$2,MOD(A1162-$X$2,int)=0),$X$3,0)+F1162&gt;=J1161+E1162,J1161+E1162-F1162,IF(AND(A1162&gt;=$X$2,MOD(A1162-$X$2,int)=0),$X$3,0)+IF(IF(AND(A1162&gt;=$X$2,MOD(A1162-$X$2,int)=0),$X$3,0)+IF(MOD(A1162-$X$6,periods_per_year)=0,$X$5,0)+F1162&lt;J1161+E1162,IF(MOD(A1162-$X$6,periods_per_year)=0,$X$5,0),J1161+E1162-IF(AND(A1162&gt;=$X$2,MOD(A1162-$X$2,int)=0),$X$3,0)-F1162))))</f>
        <v/>
      </c>
      <c r="H1162" s="14"/>
      <c r="I1162" s="13" t="str">
        <f t="shared" si="140"/>
        <v/>
      </c>
      <c r="J1162" s="13" t="str">
        <f t="shared" si="141"/>
        <v/>
      </c>
      <c r="M1162" s="17" t="str">
        <f>IF(S1161="","",IF(OR(M1161&gt;=nper,ROUND(S1161,2)&lt;=0),"",M1161+1))</f>
        <v/>
      </c>
      <c r="N1162" s="18" t="str">
        <f>IF(M1162="","",IF(OR(periods_per_year=26,periods_per_year=52),IF(periods_per_year=26,IF(M1162=1,fpdate,N1161+14),IF(periods_per_year=52,IF(M1162=1,fpdate,N1161+7),"n/a")),IF(periods_per_year=24,DATE(YEAR(fpdate),MONTH(fpdate)+(M1162-1)/2+IF(AND(DAY(fpdate)&gt;=15,MOD(M1162,2)=0),1,0),IF(MOD(M1162,2)=0,IF(DAY(fpdate)&gt;=15,DAY(fpdate)-14,DAY(fpdate)+14),DAY(fpdate))),IF(DAY(DATE(YEAR(fpdate),MONTH(fpdate)+M1162-1,DAY(fpdate)))&lt;&gt;DAY(fpdate),DATE(YEAR(fpdate),MONTH(fpdate)+M1162,0),DATE(YEAR(fpdate),MONTH(fpdate)+M1162-1,DAY(fpdate))))))</f>
        <v/>
      </c>
      <c r="O1162" s="19" t="str">
        <f>IF(M1162="","",IF(variable,IF(M1162&lt;MortgageCalculator!$I$18*periods_per_year,start_rate,IF(MortgageCalculator!$I$22&gt;=0,MIN(MortgageCalculator!$I$19,start_rate+MortgageCalculator!$I$22*ROUNDUP((M1162-MortgageCalculator!$I$18*periods_per_year)/MortgageCalculator!$I$21,0)),MAX(MortgageCalculator!$I$20,start_rate+MortgageCalculator!$I$22*ROUNDUP((M1162-MortgageCalculator!$I$18*periods_per_year)/MortgageCalculator!$I$21,0)))),start_rate))</f>
        <v/>
      </c>
      <c r="P1162" s="20" t="str">
        <f>IF(M1162="","",ROUND((((1+O1162/CP)^(CP/periods_per_year))-1)*S1161,2))</f>
        <v/>
      </c>
      <c r="Q1162" s="20" t="str">
        <f>IF(M1162="","",IF(M1162=nper,S1161+P1162,MIN(S1161+P1162,IF(O1162=O1161,Q1161,ROUND(-PMT(((1+O1162/CP)^(CP/periods_per_year))-1,nper-M1162+1,S1161),2)))))</f>
        <v/>
      </c>
      <c r="R1162" s="20" t="str">
        <f t="shared" si="142"/>
        <v/>
      </c>
      <c r="S1162" s="20" t="str">
        <f t="shared" si="143"/>
        <v/>
      </c>
    </row>
    <row r="1163" spans="1:19" x14ac:dyDescent="0.2">
      <c r="A1163" s="10" t="str">
        <f t="shared" si="136"/>
        <v/>
      </c>
      <c r="B1163" s="11" t="str">
        <f t="shared" si="137"/>
        <v/>
      </c>
      <c r="C1163" s="15" t="str">
        <f t="shared" si="138"/>
        <v/>
      </c>
      <c r="D1163" s="12" t="str">
        <f>IF(A1163="","",IF(variable,IF(OR(A1163=1,A1163&lt;$I$18*periods_per_year),start_rate,MIN($I$19,IF(MOD(A1163-1,$I$21)=0,MAX($I$20,D1162+$I$22),D1162))),start_rate))</f>
        <v/>
      </c>
      <c r="E1163" s="13" t="str">
        <f t="shared" si="139"/>
        <v/>
      </c>
      <c r="F1163" s="13" t="str">
        <f>IF(A1163="","",IF(A1163=nper,J1162+E1163,MIN(J1162+E1163,IF(D1163=D1162,F1162,IF($E$8="Acc Bi-Weekly",ROUND((-PMT(((1+D1163/CP)^(CP/12))-1,(nper-A1163+1)*12/26,J1162))/2,2),IF($E$8="Acc Weekly",ROUND((-PMT(((1+D1163/CP)^(CP/12))-1,(nper-A1163+1)*12/52,J1162))/4,2),ROUND(-PMT(((1+D1163/CP)^(CP/periods_per_year))-1,nper-A1163+1,J1162),2)))))))</f>
        <v/>
      </c>
      <c r="G1163" s="13" t="str">
        <f>IF(OR(A1163="",A1163&lt;$X$2),"",IF(J1162&lt;=F1163,0,IF(IF(AND(A1163&gt;=$X$2,MOD(A1163-$X$2,int)=0),$X$3,0)+F1163&gt;=J1162+E1163,J1162+E1163-F1163,IF(AND(A1163&gt;=$X$2,MOD(A1163-$X$2,int)=0),$X$3,0)+IF(IF(AND(A1163&gt;=$X$2,MOD(A1163-$X$2,int)=0),$X$3,0)+IF(MOD(A1163-$X$6,periods_per_year)=0,$X$5,0)+F1163&lt;J1162+E1163,IF(MOD(A1163-$X$6,periods_per_year)=0,$X$5,0),J1162+E1163-IF(AND(A1163&gt;=$X$2,MOD(A1163-$X$2,int)=0),$X$3,0)-F1163))))</f>
        <v/>
      </c>
      <c r="H1163" s="14"/>
      <c r="I1163" s="13" t="str">
        <f t="shared" si="140"/>
        <v/>
      </c>
      <c r="J1163" s="13" t="str">
        <f t="shared" si="141"/>
        <v/>
      </c>
      <c r="M1163" s="17" t="str">
        <f>IF(S1162="","",IF(OR(M1162&gt;=nper,ROUND(S1162,2)&lt;=0),"",M1162+1))</f>
        <v/>
      </c>
      <c r="N1163" s="18" t="str">
        <f>IF(M1163="","",IF(OR(periods_per_year=26,periods_per_year=52),IF(periods_per_year=26,IF(M1163=1,fpdate,N1162+14),IF(periods_per_year=52,IF(M1163=1,fpdate,N1162+7),"n/a")),IF(periods_per_year=24,DATE(YEAR(fpdate),MONTH(fpdate)+(M1163-1)/2+IF(AND(DAY(fpdate)&gt;=15,MOD(M1163,2)=0),1,0),IF(MOD(M1163,2)=0,IF(DAY(fpdate)&gt;=15,DAY(fpdate)-14,DAY(fpdate)+14),DAY(fpdate))),IF(DAY(DATE(YEAR(fpdate),MONTH(fpdate)+M1163-1,DAY(fpdate)))&lt;&gt;DAY(fpdate),DATE(YEAR(fpdate),MONTH(fpdate)+M1163,0),DATE(YEAR(fpdate),MONTH(fpdate)+M1163-1,DAY(fpdate))))))</f>
        <v/>
      </c>
      <c r="O1163" s="19" t="str">
        <f>IF(M1163="","",IF(variable,IF(M1163&lt;MortgageCalculator!$I$18*periods_per_year,start_rate,IF(MortgageCalculator!$I$22&gt;=0,MIN(MortgageCalculator!$I$19,start_rate+MortgageCalculator!$I$22*ROUNDUP((M1163-MortgageCalculator!$I$18*periods_per_year)/MortgageCalculator!$I$21,0)),MAX(MortgageCalculator!$I$20,start_rate+MortgageCalculator!$I$22*ROUNDUP((M1163-MortgageCalculator!$I$18*periods_per_year)/MortgageCalculator!$I$21,0)))),start_rate))</f>
        <v/>
      </c>
      <c r="P1163" s="20" t="str">
        <f>IF(M1163="","",ROUND((((1+O1163/CP)^(CP/periods_per_year))-1)*S1162,2))</f>
        <v/>
      </c>
      <c r="Q1163" s="20" t="str">
        <f>IF(M1163="","",IF(M1163=nper,S1162+P1163,MIN(S1162+P1163,IF(O1163=O1162,Q1162,ROUND(-PMT(((1+O1163/CP)^(CP/periods_per_year))-1,nper-M1163+1,S1162),2)))))</f>
        <v/>
      </c>
      <c r="R1163" s="20" t="str">
        <f t="shared" si="142"/>
        <v/>
      </c>
      <c r="S1163" s="20" t="str">
        <f t="shared" si="143"/>
        <v/>
      </c>
    </row>
    <row r="1164" spans="1:19" x14ac:dyDescent="0.2">
      <c r="A1164" s="10" t="str">
        <f t="shared" si="136"/>
        <v/>
      </c>
      <c r="B1164" s="11" t="str">
        <f t="shared" si="137"/>
        <v/>
      </c>
      <c r="C1164" s="15" t="str">
        <f t="shared" si="138"/>
        <v/>
      </c>
      <c r="D1164" s="12" t="str">
        <f>IF(A1164="","",IF(variable,IF(OR(A1164=1,A1164&lt;$I$18*periods_per_year),start_rate,MIN($I$19,IF(MOD(A1164-1,$I$21)=0,MAX($I$20,D1163+$I$22),D1163))),start_rate))</f>
        <v/>
      </c>
      <c r="E1164" s="13" t="str">
        <f t="shared" si="139"/>
        <v/>
      </c>
      <c r="F1164" s="13" t="str">
        <f>IF(A1164="","",IF(A1164=nper,J1163+E1164,MIN(J1163+E1164,IF(D1164=D1163,F1163,IF($E$8="Acc Bi-Weekly",ROUND((-PMT(((1+D1164/CP)^(CP/12))-1,(nper-A1164+1)*12/26,J1163))/2,2),IF($E$8="Acc Weekly",ROUND((-PMT(((1+D1164/CP)^(CP/12))-1,(nper-A1164+1)*12/52,J1163))/4,2),ROUND(-PMT(((1+D1164/CP)^(CP/periods_per_year))-1,nper-A1164+1,J1163),2)))))))</f>
        <v/>
      </c>
      <c r="G1164" s="13" t="str">
        <f>IF(OR(A1164="",A1164&lt;$X$2),"",IF(J1163&lt;=F1164,0,IF(IF(AND(A1164&gt;=$X$2,MOD(A1164-$X$2,int)=0),$X$3,0)+F1164&gt;=J1163+E1164,J1163+E1164-F1164,IF(AND(A1164&gt;=$X$2,MOD(A1164-$X$2,int)=0),$X$3,0)+IF(IF(AND(A1164&gt;=$X$2,MOD(A1164-$X$2,int)=0),$X$3,0)+IF(MOD(A1164-$X$6,periods_per_year)=0,$X$5,0)+F1164&lt;J1163+E1164,IF(MOD(A1164-$X$6,periods_per_year)=0,$X$5,0),J1163+E1164-IF(AND(A1164&gt;=$X$2,MOD(A1164-$X$2,int)=0),$X$3,0)-F1164))))</f>
        <v/>
      </c>
      <c r="H1164" s="14"/>
      <c r="I1164" s="13" t="str">
        <f t="shared" si="140"/>
        <v/>
      </c>
      <c r="J1164" s="13" t="str">
        <f t="shared" si="141"/>
        <v/>
      </c>
      <c r="M1164" s="17" t="str">
        <f>IF(S1163="","",IF(OR(M1163&gt;=nper,ROUND(S1163,2)&lt;=0),"",M1163+1))</f>
        <v/>
      </c>
      <c r="N1164" s="18" t="str">
        <f>IF(M1164="","",IF(OR(periods_per_year=26,periods_per_year=52),IF(periods_per_year=26,IF(M1164=1,fpdate,N1163+14),IF(periods_per_year=52,IF(M1164=1,fpdate,N1163+7),"n/a")),IF(periods_per_year=24,DATE(YEAR(fpdate),MONTH(fpdate)+(M1164-1)/2+IF(AND(DAY(fpdate)&gt;=15,MOD(M1164,2)=0),1,0),IF(MOD(M1164,2)=0,IF(DAY(fpdate)&gt;=15,DAY(fpdate)-14,DAY(fpdate)+14),DAY(fpdate))),IF(DAY(DATE(YEAR(fpdate),MONTH(fpdate)+M1164-1,DAY(fpdate)))&lt;&gt;DAY(fpdate),DATE(YEAR(fpdate),MONTH(fpdate)+M1164,0),DATE(YEAR(fpdate),MONTH(fpdate)+M1164-1,DAY(fpdate))))))</f>
        <v/>
      </c>
      <c r="O1164" s="19" t="str">
        <f>IF(M1164="","",IF(variable,IF(M1164&lt;MortgageCalculator!$I$18*periods_per_year,start_rate,IF(MortgageCalculator!$I$22&gt;=0,MIN(MortgageCalculator!$I$19,start_rate+MortgageCalculator!$I$22*ROUNDUP((M1164-MortgageCalculator!$I$18*periods_per_year)/MortgageCalculator!$I$21,0)),MAX(MortgageCalculator!$I$20,start_rate+MortgageCalculator!$I$22*ROUNDUP((M1164-MortgageCalculator!$I$18*periods_per_year)/MortgageCalculator!$I$21,0)))),start_rate))</f>
        <v/>
      </c>
      <c r="P1164" s="20" t="str">
        <f>IF(M1164="","",ROUND((((1+O1164/CP)^(CP/periods_per_year))-1)*S1163,2))</f>
        <v/>
      </c>
      <c r="Q1164" s="20" t="str">
        <f>IF(M1164="","",IF(M1164=nper,S1163+P1164,MIN(S1163+P1164,IF(O1164=O1163,Q1163,ROUND(-PMT(((1+O1164/CP)^(CP/periods_per_year))-1,nper-M1164+1,S1163),2)))))</f>
        <v/>
      </c>
      <c r="R1164" s="20" t="str">
        <f t="shared" si="142"/>
        <v/>
      </c>
      <c r="S1164" s="20" t="str">
        <f t="shared" si="143"/>
        <v/>
      </c>
    </row>
    <row r="1165" spans="1:19" x14ac:dyDescent="0.2">
      <c r="A1165" s="10" t="str">
        <f t="shared" si="136"/>
        <v/>
      </c>
      <c r="B1165" s="11" t="str">
        <f t="shared" si="137"/>
        <v/>
      </c>
      <c r="C1165" s="15" t="str">
        <f t="shared" si="138"/>
        <v/>
      </c>
      <c r="D1165" s="12" t="str">
        <f>IF(A1165="","",IF(variable,IF(OR(A1165=1,A1165&lt;$I$18*periods_per_year),start_rate,MIN($I$19,IF(MOD(A1165-1,$I$21)=0,MAX($I$20,D1164+$I$22),D1164))),start_rate))</f>
        <v/>
      </c>
      <c r="E1165" s="13" t="str">
        <f t="shared" si="139"/>
        <v/>
      </c>
      <c r="F1165" s="13" t="str">
        <f>IF(A1165="","",IF(A1165=nper,J1164+E1165,MIN(J1164+E1165,IF(D1165=D1164,F1164,IF($E$8="Acc Bi-Weekly",ROUND((-PMT(((1+D1165/CP)^(CP/12))-1,(nper-A1165+1)*12/26,J1164))/2,2),IF($E$8="Acc Weekly",ROUND((-PMT(((1+D1165/CP)^(CP/12))-1,(nper-A1165+1)*12/52,J1164))/4,2),ROUND(-PMT(((1+D1165/CP)^(CP/periods_per_year))-1,nper-A1165+1,J1164),2)))))))</f>
        <v/>
      </c>
      <c r="G1165" s="13" t="str">
        <f>IF(OR(A1165="",A1165&lt;$X$2),"",IF(J1164&lt;=F1165,0,IF(IF(AND(A1165&gt;=$X$2,MOD(A1165-$X$2,int)=0),$X$3,0)+F1165&gt;=J1164+E1165,J1164+E1165-F1165,IF(AND(A1165&gt;=$X$2,MOD(A1165-$X$2,int)=0),$X$3,0)+IF(IF(AND(A1165&gt;=$X$2,MOD(A1165-$X$2,int)=0),$X$3,0)+IF(MOD(A1165-$X$6,periods_per_year)=0,$X$5,0)+F1165&lt;J1164+E1165,IF(MOD(A1165-$X$6,periods_per_year)=0,$X$5,0),J1164+E1165-IF(AND(A1165&gt;=$X$2,MOD(A1165-$X$2,int)=0),$X$3,0)-F1165))))</f>
        <v/>
      </c>
      <c r="H1165" s="14"/>
      <c r="I1165" s="13" t="str">
        <f t="shared" si="140"/>
        <v/>
      </c>
      <c r="J1165" s="13" t="str">
        <f t="shared" si="141"/>
        <v/>
      </c>
      <c r="M1165" s="17" t="str">
        <f>IF(S1164="","",IF(OR(M1164&gt;=nper,ROUND(S1164,2)&lt;=0),"",M1164+1))</f>
        <v/>
      </c>
      <c r="N1165" s="18" t="str">
        <f>IF(M1165="","",IF(OR(periods_per_year=26,periods_per_year=52),IF(periods_per_year=26,IF(M1165=1,fpdate,N1164+14),IF(periods_per_year=52,IF(M1165=1,fpdate,N1164+7),"n/a")),IF(periods_per_year=24,DATE(YEAR(fpdate),MONTH(fpdate)+(M1165-1)/2+IF(AND(DAY(fpdate)&gt;=15,MOD(M1165,2)=0),1,0),IF(MOD(M1165,2)=0,IF(DAY(fpdate)&gt;=15,DAY(fpdate)-14,DAY(fpdate)+14),DAY(fpdate))),IF(DAY(DATE(YEAR(fpdate),MONTH(fpdate)+M1165-1,DAY(fpdate)))&lt;&gt;DAY(fpdate),DATE(YEAR(fpdate),MONTH(fpdate)+M1165,0),DATE(YEAR(fpdate),MONTH(fpdate)+M1165-1,DAY(fpdate))))))</f>
        <v/>
      </c>
      <c r="O1165" s="19" t="str">
        <f>IF(M1165="","",IF(variable,IF(M1165&lt;MortgageCalculator!$I$18*periods_per_year,start_rate,IF(MortgageCalculator!$I$22&gt;=0,MIN(MortgageCalculator!$I$19,start_rate+MortgageCalculator!$I$22*ROUNDUP((M1165-MortgageCalculator!$I$18*periods_per_year)/MortgageCalculator!$I$21,0)),MAX(MortgageCalculator!$I$20,start_rate+MortgageCalculator!$I$22*ROUNDUP((M1165-MortgageCalculator!$I$18*periods_per_year)/MortgageCalculator!$I$21,0)))),start_rate))</f>
        <v/>
      </c>
      <c r="P1165" s="20" t="str">
        <f>IF(M1165="","",ROUND((((1+O1165/CP)^(CP/periods_per_year))-1)*S1164,2))</f>
        <v/>
      </c>
      <c r="Q1165" s="20" t="str">
        <f>IF(M1165="","",IF(M1165=nper,S1164+P1165,MIN(S1164+P1165,IF(O1165=O1164,Q1164,ROUND(-PMT(((1+O1165/CP)^(CP/periods_per_year))-1,nper-M1165+1,S1164),2)))))</f>
        <v/>
      </c>
      <c r="R1165" s="20" t="str">
        <f t="shared" si="142"/>
        <v/>
      </c>
      <c r="S1165" s="20" t="str">
        <f t="shared" si="143"/>
        <v/>
      </c>
    </row>
    <row r="1166" spans="1:19" x14ac:dyDescent="0.2">
      <c r="A1166" s="10" t="str">
        <f t="shared" si="136"/>
        <v/>
      </c>
      <c r="B1166" s="11" t="str">
        <f t="shared" si="137"/>
        <v/>
      </c>
      <c r="C1166" s="15" t="str">
        <f t="shared" si="138"/>
        <v/>
      </c>
      <c r="D1166" s="12" t="str">
        <f>IF(A1166="","",IF(variable,IF(OR(A1166=1,A1166&lt;$I$18*periods_per_year),start_rate,MIN($I$19,IF(MOD(A1166-1,$I$21)=0,MAX($I$20,D1165+$I$22),D1165))),start_rate))</f>
        <v/>
      </c>
      <c r="E1166" s="13" t="str">
        <f t="shared" si="139"/>
        <v/>
      </c>
      <c r="F1166" s="13" t="str">
        <f>IF(A1166="","",IF(A1166=nper,J1165+E1166,MIN(J1165+E1166,IF(D1166=D1165,F1165,IF($E$8="Acc Bi-Weekly",ROUND((-PMT(((1+D1166/CP)^(CP/12))-1,(nper-A1166+1)*12/26,J1165))/2,2),IF($E$8="Acc Weekly",ROUND((-PMT(((1+D1166/CP)^(CP/12))-1,(nper-A1166+1)*12/52,J1165))/4,2),ROUND(-PMT(((1+D1166/CP)^(CP/periods_per_year))-1,nper-A1166+1,J1165),2)))))))</f>
        <v/>
      </c>
      <c r="G1166" s="13" t="str">
        <f>IF(OR(A1166="",A1166&lt;$X$2),"",IF(J1165&lt;=F1166,0,IF(IF(AND(A1166&gt;=$X$2,MOD(A1166-$X$2,int)=0),$X$3,0)+F1166&gt;=J1165+E1166,J1165+E1166-F1166,IF(AND(A1166&gt;=$X$2,MOD(A1166-$X$2,int)=0),$X$3,0)+IF(IF(AND(A1166&gt;=$X$2,MOD(A1166-$X$2,int)=0),$X$3,0)+IF(MOD(A1166-$X$6,periods_per_year)=0,$X$5,0)+F1166&lt;J1165+E1166,IF(MOD(A1166-$X$6,periods_per_year)=0,$X$5,0),J1165+E1166-IF(AND(A1166&gt;=$X$2,MOD(A1166-$X$2,int)=0),$X$3,0)-F1166))))</f>
        <v/>
      </c>
      <c r="H1166" s="14"/>
      <c r="I1166" s="13" t="str">
        <f t="shared" si="140"/>
        <v/>
      </c>
      <c r="J1166" s="13" t="str">
        <f t="shared" si="141"/>
        <v/>
      </c>
      <c r="M1166" s="17" t="str">
        <f>IF(S1165="","",IF(OR(M1165&gt;=nper,ROUND(S1165,2)&lt;=0),"",M1165+1))</f>
        <v/>
      </c>
      <c r="N1166" s="18" t="str">
        <f>IF(M1166="","",IF(OR(periods_per_year=26,periods_per_year=52),IF(periods_per_year=26,IF(M1166=1,fpdate,N1165+14),IF(periods_per_year=52,IF(M1166=1,fpdate,N1165+7),"n/a")),IF(periods_per_year=24,DATE(YEAR(fpdate),MONTH(fpdate)+(M1166-1)/2+IF(AND(DAY(fpdate)&gt;=15,MOD(M1166,2)=0),1,0),IF(MOD(M1166,2)=0,IF(DAY(fpdate)&gt;=15,DAY(fpdate)-14,DAY(fpdate)+14),DAY(fpdate))),IF(DAY(DATE(YEAR(fpdate),MONTH(fpdate)+M1166-1,DAY(fpdate)))&lt;&gt;DAY(fpdate),DATE(YEAR(fpdate),MONTH(fpdate)+M1166,0),DATE(YEAR(fpdate),MONTH(fpdate)+M1166-1,DAY(fpdate))))))</f>
        <v/>
      </c>
      <c r="O1166" s="19" t="str">
        <f>IF(M1166="","",IF(variable,IF(M1166&lt;MortgageCalculator!$I$18*periods_per_year,start_rate,IF(MortgageCalculator!$I$22&gt;=0,MIN(MortgageCalculator!$I$19,start_rate+MortgageCalculator!$I$22*ROUNDUP((M1166-MortgageCalculator!$I$18*periods_per_year)/MortgageCalculator!$I$21,0)),MAX(MortgageCalculator!$I$20,start_rate+MortgageCalculator!$I$22*ROUNDUP((M1166-MortgageCalculator!$I$18*periods_per_year)/MortgageCalculator!$I$21,0)))),start_rate))</f>
        <v/>
      </c>
      <c r="P1166" s="20" t="str">
        <f>IF(M1166="","",ROUND((((1+O1166/CP)^(CP/periods_per_year))-1)*S1165,2))</f>
        <v/>
      </c>
      <c r="Q1166" s="20" t="str">
        <f>IF(M1166="","",IF(M1166=nper,S1165+P1166,MIN(S1165+P1166,IF(O1166=O1165,Q1165,ROUND(-PMT(((1+O1166/CP)^(CP/periods_per_year))-1,nper-M1166+1,S1165),2)))))</f>
        <v/>
      </c>
      <c r="R1166" s="20" t="str">
        <f t="shared" si="142"/>
        <v/>
      </c>
      <c r="S1166" s="20" t="str">
        <f t="shared" si="143"/>
        <v/>
      </c>
    </row>
    <row r="1167" spans="1:19" x14ac:dyDescent="0.2">
      <c r="A1167" s="10" t="str">
        <f t="shared" si="136"/>
        <v/>
      </c>
      <c r="B1167" s="11" t="str">
        <f t="shared" si="137"/>
        <v/>
      </c>
      <c r="C1167" s="15" t="str">
        <f t="shared" si="138"/>
        <v/>
      </c>
      <c r="D1167" s="12" t="str">
        <f>IF(A1167="","",IF(variable,IF(OR(A1167=1,A1167&lt;$I$18*periods_per_year),start_rate,MIN($I$19,IF(MOD(A1167-1,$I$21)=0,MAX($I$20,D1166+$I$22),D1166))),start_rate))</f>
        <v/>
      </c>
      <c r="E1167" s="13" t="str">
        <f t="shared" si="139"/>
        <v/>
      </c>
      <c r="F1167" s="13" t="str">
        <f>IF(A1167="","",IF(A1167=nper,J1166+E1167,MIN(J1166+E1167,IF(D1167=D1166,F1166,IF($E$8="Acc Bi-Weekly",ROUND((-PMT(((1+D1167/CP)^(CP/12))-1,(nper-A1167+1)*12/26,J1166))/2,2),IF($E$8="Acc Weekly",ROUND((-PMT(((1+D1167/CP)^(CP/12))-1,(nper-A1167+1)*12/52,J1166))/4,2),ROUND(-PMT(((1+D1167/CP)^(CP/periods_per_year))-1,nper-A1167+1,J1166),2)))))))</f>
        <v/>
      </c>
      <c r="G1167" s="13" t="str">
        <f>IF(OR(A1167="",A1167&lt;$X$2),"",IF(J1166&lt;=F1167,0,IF(IF(AND(A1167&gt;=$X$2,MOD(A1167-$X$2,int)=0),$X$3,0)+F1167&gt;=J1166+E1167,J1166+E1167-F1167,IF(AND(A1167&gt;=$X$2,MOD(A1167-$X$2,int)=0),$X$3,0)+IF(IF(AND(A1167&gt;=$X$2,MOD(A1167-$X$2,int)=0),$X$3,0)+IF(MOD(A1167-$X$6,periods_per_year)=0,$X$5,0)+F1167&lt;J1166+E1167,IF(MOD(A1167-$X$6,periods_per_year)=0,$X$5,0),J1166+E1167-IF(AND(A1167&gt;=$X$2,MOD(A1167-$X$2,int)=0),$X$3,0)-F1167))))</f>
        <v/>
      </c>
      <c r="H1167" s="14"/>
      <c r="I1167" s="13" t="str">
        <f t="shared" si="140"/>
        <v/>
      </c>
      <c r="J1167" s="13" t="str">
        <f t="shared" si="141"/>
        <v/>
      </c>
      <c r="M1167" s="17" t="str">
        <f>IF(S1166="","",IF(OR(M1166&gt;=nper,ROUND(S1166,2)&lt;=0),"",M1166+1))</f>
        <v/>
      </c>
      <c r="N1167" s="18" t="str">
        <f>IF(M1167="","",IF(OR(periods_per_year=26,periods_per_year=52),IF(periods_per_year=26,IF(M1167=1,fpdate,N1166+14),IF(periods_per_year=52,IF(M1167=1,fpdate,N1166+7),"n/a")),IF(periods_per_year=24,DATE(YEAR(fpdate),MONTH(fpdate)+(M1167-1)/2+IF(AND(DAY(fpdate)&gt;=15,MOD(M1167,2)=0),1,0),IF(MOD(M1167,2)=0,IF(DAY(fpdate)&gt;=15,DAY(fpdate)-14,DAY(fpdate)+14),DAY(fpdate))),IF(DAY(DATE(YEAR(fpdate),MONTH(fpdate)+M1167-1,DAY(fpdate)))&lt;&gt;DAY(fpdate),DATE(YEAR(fpdate),MONTH(fpdate)+M1167,0),DATE(YEAR(fpdate),MONTH(fpdate)+M1167-1,DAY(fpdate))))))</f>
        <v/>
      </c>
      <c r="O1167" s="19" t="str">
        <f>IF(M1167="","",IF(variable,IF(M1167&lt;MortgageCalculator!$I$18*periods_per_year,start_rate,IF(MortgageCalculator!$I$22&gt;=0,MIN(MortgageCalculator!$I$19,start_rate+MortgageCalculator!$I$22*ROUNDUP((M1167-MortgageCalculator!$I$18*periods_per_year)/MortgageCalculator!$I$21,0)),MAX(MortgageCalculator!$I$20,start_rate+MortgageCalculator!$I$22*ROUNDUP((M1167-MortgageCalculator!$I$18*periods_per_year)/MortgageCalculator!$I$21,0)))),start_rate))</f>
        <v/>
      </c>
      <c r="P1167" s="20" t="str">
        <f>IF(M1167="","",ROUND((((1+O1167/CP)^(CP/periods_per_year))-1)*S1166,2))</f>
        <v/>
      </c>
      <c r="Q1167" s="20" t="str">
        <f>IF(M1167="","",IF(M1167=nper,S1166+P1167,MIN(S1166+P1167,IF(O1167=O1166,Q1166,ROUND(-PMT(((1+O1167/CP)^(CP/periods_per_year))-1,nper-M1167+1,S1166),2)))))</f>
        <v/>
      </c>
      <c r="R1167" s="20" t="str">
        <f t="shared" si="142"/>
        <v/>
      </c>
      <c r="S1167" s="20" t="str">
        <f t="shared" si="143"/>
        <v/>
      </c>
    </row>
    <row r="1168" spans="1:19" x14ac:dyDescent="0.2">
      <c r="A1168" s="10" t="str">
        <f t="shared" si="136"/>
        <v/>
      </c>
      <c r="B1168" s="11" t="str">
        <f t="shared" si="137"/>
        <v/>
      </c>
      <c r="C1168" s="15" t="str">
        <f t="shared" si="138"/>
        <v/>
      </c>
      <c r="D1168" s="12" t="str">
        <f>IF(A1168="","",IF(variable,IF(OR(A1168=1,A1168&lt;$I$18*periods_per_year),start_rate,MIN($I$19,IF(MOD(A1168-1,$I$21)=0,MAX($I$20,D1167+$I$22),D1167))),start_rate))</f>
        <v/>
      </c>
      <c r="E1168" s="13" t="str">
        <f t="shared" si="139"/>
        <v/>
      </c>
      <c r="F1168" s="13" t="str">
        <f>IF(A1168="","",IF(A1168=nper,J1167+E1168,MIN(J1167+E1168,IF(D1168=D1167,F1167,IF($E$8="Acc Bi-Weekly",ROUND((-PMT(((1+D1168/CP)^(CP/12))-1,(nper-A1168+1)*12/26,J1167))/2,2),IF($E$8="Acc Weekly",ROUND((-PMT(((1+D1168/CP)^(CP/12))-1,(nper-A1168+1)*12/52,J1167))/4,2),ROUND(-PMT(((1+D1168/CP)^(CP/periods_per_year))-1,nper-A1168+1,J1167),2)))))))</f>
        <v/>
      </c>
      <c r="G1168" s="13" t="str">
        <f>IF(OR(A1168="",A1168&lt;$X$2),"",IF(J1167&lt;=F1168,0,IF(IF(AND(A1168&gt;=$X$2,MOD(A1168-$X$2,int)=0),$X$3,0)+F1168&gt;=J1167+E1168,J1167+E1168-F1168,IF(AND(A1168&gt;=$X$2,MOD(A1168-$X$2,int)=0),$X$3,0)+IF(IF(AND(A1168&gt;=$X$2,MOD(A1168-$X$2,int)=0),$X$3,0)+IF(MOD(A1168-$X$6,periods_per_year)=0,$X$5,0)+F1168&lt;J1167+E1168,IF(MOD(A1168-$X$6,periods_per_year)=0,$X$5,0),J1167+E1168-IF(AND(A1168&gt;=$X$2,MOD(A1168-$X$2,int)=0),$X$3,0)-F1168))))</f>
        <v/>
      </c>
      <c r="H1168" s="14"/>
      <c r="I1168" s="13" t="str">
        <f t="shared" si="140"/>
        <v/>
      </c>
      <c r="J1168" s="13" t="str">
        <f t="shared" si="141"/>
        <v/>
      </c>
      <c r="M1168" s="17" t="str">
        <f>IF(S1167="","",IF(OR(M1167&gt;=nper,ROUND(S1167,2)&lt;=0),"",M1167+1))</f>
        <v/>
      </c>
      <c r="N1168" s="18" t="str">
        <f>IF(M1168="","",IF(OR(periods_per_year=26,periods_per_year=52),IF(periods_per_year=26,IF(M1168=1,fpdate,N1167+14),IF(periods_per_year=52,IF(M1168=1,fpdate,N1167+7),"n/a")),IF(periods_per_year=24,DATE(YEAR(fpdate),MONTH(fpdate)+(M1168-1)/2+IF(AND(DAY(fpdate)&gt;=15,MOD(M1168,2)=0),1,0),IF(MOD(M1168,2)=0,IF(DAY(fpdate)&gt;=15,DAY(fpdate)-14,DAY(fpdate)+14),DAY(fpdate))),IF(DAY(DATE(YEAR(fpdate),MONTH(fpdate)+M1168-1,DAY(fpdate)))&lt;&gt;DAY(fpdate),DATE(YEAR(fpdate),MONTH(fpdate)+M1168,0),DATE(YEAR(fpdate),MONTH(fpdate)+M1168-1,DAY(fpdate))))))</f>
        <v/>
      </c>
      <c r="O1168" s="19" t="str">
        <f>IF(M1168="","",IF(variable,IF(M1168&lt;MortgageCalculator!$I$18*periods_per_year,start_rate,IF(MortgageCalculator!$I$22&gt;=0,MIN(MortgageCalculator!$I$19,start_rate+MortgageCalculator!$I$22*ROUNDUP((M1168-MortgageCalculator!$I$18*periods_per_year)/MortgageCalculator!$I$21,0)),MAX(MortgageCalculator!$I$20,start_rate+MortgageCalculator!$I$22*ROUNDUP((M1168-MortgageCalculator!$I$18*periods_per_year)/MortgageCalculator!$I$21,0)))),start_rate))</f>
        <v/>
      </c>
      <c r="P1168" s="20" t="str">
        <f>IF(M1168="","",ROUND((((1+O1168/CP)^(CP/periods_per_year))-1)*S1167,2))</f>
        <v/>
      </c>
      <c r="Q1168" s="20" t="str">
        <f>IF(M1168="","",IF(M1168=nper,S1167+P1168,MIN(S1167+P1168,IF(O1168=O1167,Q1167,ROUND(-PMT(((1+O1168/CP)^(CP/periods_per_year))-1,nper-M1168+1,S1167),2)))))</f>
        <v/>
      </c>
      <c r="R1168" s="20" t="str">
        <f t="shared" si="142"/>
        <v/>
      </c>
      <c r="S1168" s="20" t="str">
        <f t="shared" si="143"/>
        <v/>
      </c>
    </row>
    <row r="1169" spans="1:19" x14ac:dyDescent="0.2">
      <c r="A1169" s="10" t="str">
        <f t="shared" si="136"/>
        <v/>
      </c>
      <c r="B1169" s="11" t="str">
        <f t="shared" si="137"/>
        <v/>
      </c>
      <c r="C1169" s="15" t="str">
        <f t="shared" si="138"/>
        <v/>
      </c>
      <c r="D1169" s="12" t="str">
        <f>IF(A1169="","",IF(variable,IF(OR(A1169=1,A1169&lt;$I$18*periods_per_year),start_rate,MIN($I$19,IF(MOD(A1169-1,$I$21)=0,MAX($I$20,D1168+$I$22),D1168))),start_rate))</f>
        <v/>
      </c>
      <c r="E1169" s="13" t="str">
        <f t="shared" si="139"/>
        <v/>
      </c>
      <c r="F1169" s="13" t="str">
        <f>IF(A1169="","",IF(A1169=nper,J1168+E1169,MIN(J1168+E1169,IF(D1169=D1168,F1168,IF($E$8="Acc Bi-Weekly",ROUND((-PMT(((1+D1169/CP)^(CP/12))-1,(nper-A1169+1)*12/26,J1168))/2,2),IF($E$8="Acc Weekly",ROUND((-PMT(((1+D1169/CP)^(CP/12))-1,(nper-A1169+1)*12/52,J1168))/4,2),ROUND(-PMT(((1+D1169/CP)^(CP/periods_per_year))-1,nper-A1169+1,J1168),2)))))))</f>
        <v/>
      </c>
      <c r="G1169" s="13" t="str">
        <f>IF(OR(A1169="",A1169&lt;$X$2),"",IF(J1168&lt;=F1169,0,IF(IF(AND(A1169&gt;=$X$2,MOD(A1169-$X$2,int)=0),$X$3,0)+F1169&gt;=J1168+E1169,J1168+E1169-F1169,IF(AND(A1169&gt;=$X$2,MOD(A1169-$X$2,int)=0),$X$3,0)+IF(IF(AND(A1169&gt;=$X$2,MOD(A1169-$X$2,int)=0),$X$3,0)+IF(MOD(A1169-$X$6,periods_per_year)=0,$X$5,0)+F1169&lt;J1168+E1169,IF(MOD(A1169-$X$6,periods_per_year)=0,$X$5,0),J1168+E1169-IF(AND(A1169&gt;=$X$2,MOD(A1169-$X$2,int)=0),$X$3,0)-F1169))))</f>
        <v/>
      </c>
      <c r="H1169" s="14"/>
      <c r="I1169" s="13" t="str">
        <f t="shared" si="140"/>
        <v/>
      </c>
      <c r="J1169" s="13" t="str">
        <f t="shared" si="141"/>
        <v/>
      </c>
      <c r="M1169" s="17" t="str">
        <f>IF(S1168="","",IF(OR(M1168&gt;=nper,ROUND(S1168,2)&lt;=0),"",M1168+1))</f>
        <v/>
      </c>
      <c r="N1169" s="18" t="str">
        <f>IF(M1169="","",IF(OR(periods_per_year=26,periods_per_year=52),IF(periods_per_year=26,IF(M1169=1,fpdate,N1168+14),IF(periods_per_year=52,IF(M1169=1,fpdate,N1168+7),"n/a")),IF(periods_per_year=24,DATE(YEAR(fpdate),MONTH(fpdate)+(M1169-1)/2+IF(AND(DAY(fpdate)&gt;=15,MOD(M1169,2)=0),1,0),IF(MOD(M1169,2)=0,IF(DAY(fpdate)&gt;=15,DAY(fpdate)-14,DAY(fpdate)+14),DAY(fpdate))),IF(DAY(DATE(YEAR(fpdate),MONTH(fpdate)+M1169-1,DAY(fpdate)))&lt;&gt;DAY(fpdate),DATE(YEAR(fpdate),MONTH(fpdate)+M1169,0),DATE(YEAR(fpdate),MONTH(fpdate)+M1169-1,DAY(fpdate))))))</f>
        <v/>
      </c>
      <c r="O1169" s="19" t="str">
        <f>IF(M1169="","",IF(variable,IF(M1169&lt;MortgageCalculator!$I$18*periods_per_year,start_rate,IF(MortgageCalculator!$I$22&gt;=0,MIN(MortgageCalculator!$I$19,start_rate+MortgageCalculator!$I$22*ROUNDUP((M1169-MortgageCalculator!$I$18*periods_per_year)/MortgageCalculator!$I$21,0)),MAX(MortgageCalculator!$I$20,start_rate+MortgageCalculator!$I$22*ROUNDUP((M1169-MortgageCalculator!$I$18*periods_per_year)/MortgageCalculator!$I$21,0)))),start_rate))</f>
        <v/>
      </c>
      <c r="P1169" s="20" t="str">
        <f>IF(M1169="","",ROUND((((1+O1169/CP)^(CP/periods_per_year))-1)*S1168,2))</f>
        <v/>
      </c>
      <c r="Q1169" s="20" t="str">
        <f>IF(M1169="","",IF(M1169=nper,S1168+P1169,MIN(S1168+P1169,IF(O1169=O1168,Q1168,ROUND(-PMT(((1+O1169/CP)^(CP/periods_per_year))-1,nper-M1169+1,S1168),2)))))</f>
        <v/>
      </c>
      <c r="R1169" s="20" t="str">
        <f t="shared" si="142"/>
        <v/>
      </c>
      <c r="S1169" s="20" t="str">
        <f t="shared" si="143"/>
        <v/>
      </c>
    </row>
    <row r="1170" spans="1:19" x14ac:dyDescent="0.2">
      <c r="A1170" s="10" t="str">
        <f t="shared" si="136"/>
        <v/>
      </c>
      <c r="B1170" s="11" t="str">
        <f t="shared" si="137"/>
        <v/>
      </c>
      <c r="C1170" s="15" t="str">
        <f t="shared" si="138"/>
        <v/>
      </c>
      <c r="D1170" s="12" t="str">
        <f>IF(A1170="","",IF(variable,IF(OR(A1170=1,A1170&lt;$I$18*periods_per_year),start_rate,MIN($I$19,IF(MOD(A1170-1,$I$21)=0,MAX($I$20,D1169+$I$22),D1169))),start_rate))</f>
        <v/>
      </c>
      <c r="E1170" s="13" t="str">
        <f t="shared" si="139"/>
        <v/>
      </c>
      <c r="F1170" s="13" t="str">
        <f>IF(A1170="","",IF(A1170=nper,J1169+E1170,MIN(J1169+E1170,IF(D1170=D1169,F1169,IF($E$8="Acc Bi-Weekly",ROUND((-PMT(((1+D1170/CP)^(CP/12))-1,(nper-A1170+1)*12/26,J1169))/2,2),IF($E$8="Acc Weekly",ROUND((-PMT(((1+D1170/CP)^(CP/12))-1,(nper-A1170+1)*12/52,J1169))/4,2),ROUND(-PMT(((1+D1170/CP)^(CP/periods_per_year))-1,nper-A1170+1,J1169),2)))))))</f>
        <v/>
      </c>
      <c r="G1170" s="13" t="str">
        <f>IF(OR(A1170="",A1170&lt;$X$2),"",IF(J1169&lt;=F1170,0,IF(IF(AND(A1170&gt;=$X$2,MOD(A1170-$X$2,int)=0),$X$3,0)+F1170&gt;=J1169+E1170,J1169+E1170-F1170,IF(AND(A1170&gt;=$X$2,MOD(A1170-$X$2,int)=0),$X$3,0)+IF(IF(AND(A1170&gt;=$X$2,MOD(A1170-$X$2,int)=0),$X$3,0)+IF(MOD(A1170-$X$6,periods_per_year)=0,$X$5,0)+F1170&lt;J1169+E1170,IF(MOD(A1170-$X$6,periods_per_year)=0,$X$5,0),J1169+E1170-IF(AND(A1170&gt;=$X$2,MOD(A1170-$X$2,int)=0),$X$3,0)-F1170))))</f>
        <v/>
      </c>
      <c r="H1170" s="14"/>
      <c r="I1170" s="13" t="str">
        <f t="shared" si="140"/>
        <v/>
      </c>
      <c r="J1170" s="13" t="str">
        <f t="shared" si="141"/>
        <v/>
      </c>
      <c r="M1170" s="17" t="str">
        <f>IF(S1169="","",IF(OR(M1169&gt;=nper,ROUND(S1169,2)&lt;=0),"",M1169+1))</f>
        <v/>
      </c>
      <c r="N1170" s="18" t="str">
        <f>IF(M1170="","",IF(OR(periods_per_year=26,periods_per_year=52),IF(periods_per_year=26,IF(M1170=1,fpdate,N1169+14),IF(periods_per_year=52,IF(M1170=1,fpdate,N1169+7),"n/a")),IF(periods_per_year=24,DATE(YEAR(fpdate),MONTH(fpdate)+(M1170-1)/2+IF(AND(DAY(fpdate)&gt;=15,MOD(M1170,2)=0),1,0),IF(MOD(M1170,2)=0,IF(DAY(fpdate)&gt;=15,DAY(fpdate)-14,DAY(fpdate)+14),DAY(fpdate))),IF(DAY(DATE(YEAR(fpdate),MONTH(fpdate)+M1170-1,DAY(fpdate)))&lt;&gt;DAY(fpdate),DATE(YEAR(fpdate),MONTH(fpdate)+M1170,0),DATE(YEAR(fpdate),MONTH(fpdate)+M1170-1,DAY(fpdate))))))</f>
        <v/>
      </c>
      <c r="O1170" s="19" t="str">
        <f>IF(M1170="","",IF(variable,IF(M1170&lt;MortgageCalculator!$I$18*periods_per_year,start_rate,IF(MortgageCalculator!$I$22&gt;=0,MIN(MortgageCalculator!$I$19,start_rate+MortgageCalculator!$I$22*ROUNDUP((M1170-MortgageCalculator!$I$18*periods_per_year)/MortgageCalculator!$I$21,0)),MAX(MortgageCalculator!$I$20,start_rate+MortgageCalculator!$I$22*ROUNDUP((M1170-MortgageCalculator!$I$18*periods_per_year)/MortgageCalculator!$I$21,0)))),start_rate))</f>
        <v/>
      </c>
      <c r="P1170" s="20" t="str">
        <f>IF(M1170="","",ROUND((((1+O1170/CP)^(CP/periods_per_year))-1)*S1169,2))</f>
        <v/>
      </c>
      <c r="Q1170" s="20" t="str">
        <f>IF(M1170="","",IF(M1170=nper,S1169+P1170,MIN(S1169+P1170,IF(O1170=O1169,Q1169,ROUND(-PMT(((1+O1170/CP)^(CP/periods_per_year))-1,nper-M1170+1,S1169),2)))))</f>
        <v/>
      </c>
      <c r="R1170" s="20" t="str">
        <f t="shared" si="142"/>
        <v/>
      </c>
      <c r="S1170" s="20" t="str">
        <f t="shared" si="143"/>
        <v/>
      </c>
    </row>
    <row r="1171" spans="1:19" x14ac:dyDescent="0.2">
      <c r="A1171" s="10" t="str">
        <f t="shared" si="136"/>
        <v/>
      </c>
      <c r="B1171" s="11" t="str">
        <f t="shared" si="137"/>
        <v/>
      </c>
      <c r="C1171" s="15" t="str">
        <f t="shared" si="138"/>
        <v/>
      </c>
      <c r="D1171" s="12" t="str">
        <f>IF(A1171="","",IF(variable,IF(OR(A1171=1,A1171&lt;$I$18*periods_per_year),start_rate,MIN($I$19,IF(MOD(A1171-1,$I$21)=0,MAX($I$20,D1170+$I$22),D1170))),start_rate))</f>
        <v/>
      </c>
      <c r="E1171" s="13" t="str">
        <f t="shared" si="139"/>
        <v/>
      </c>
      <c r="F1171" s="13" t="str">
        <f>IF(A1171="","",IF(A1171=nper,J1170+E1171,MIN(J1170+E1171,IF(D1171=D1170,F1170,IF($E$8="Acc Bi-Weekly",ROUND((-PMT(((1+D1171/CP)^(CP/12))-1,(nper-A1171+1)*12/26,J1170))/2,2),IF($E$8="Acc Weekly",ROUND((-PMT(((1+D1171/CP)^(CP/12))-1,(nper-A1171+1)*12/52,J1170))/4,2),ROUND(-PMT(((1+D1171/CP)^(CP/periods_per_year))-1,nper-A1171+1,J1170),2)))))))</f>
        <v/>
      </c>
      <c r="G1171" s="13" t="str">
        <f>IF(OR(A1171="",A1171&lt;$X$2),"",IF(J1170&lt;=F1171,0,IF(IF(AND(A1171&gt;=$X$2,MOD(A1171-$X$2,int)=0),$X$3,0)+F1171&gt;=J1170+E1171,J1170+E1171-F1171,IF(AND(A1171&gt;=$X$2,MOD(A1171-$X$2,int)=0),$X$3,0)+IF(IF(AND(A1171&gt;=$X$2,MOD(A1171-$X$2,int)=0),$X$3,0)+IF(MOD(A1171-$X$6,periods_per_year)=0,$X$5,0)+F1171&lt;J1170+E1171,IF(MOD(A1171-$X$6,periods_per_year)=0,$X$5,0),J1170+E1171-IF(AND(A1171&gt;=$X$2,MOD(A1171-$X$2,int)=0),$X$3,0)-F1171))))</f>
        <v/>
      </c>
      <c r="H1171" s="14"/>
      <c r="I1171" s="13" t="str">
        <f t="shared" si="140"/>
        <v/>
      </c>
      <c r="J1171" s="13" t="str">
        <f t="shared" si="141"/>
        <v/>
      </c>
      <c r="M1171" s="17" t="str">
        <f>IF(S1170="","",IF(OR(M1170&gt;=nper,ROUND(S1170,2)&lt;=0),"",M1170+1))</f>
        <v/>
      </c>
      <c r="N1171" s="18" t="str">
        <f>IF(M1171="","",IF(OR(periods_per_year=26,periods_per_year=52),IF(periods_per_year=26,IF(M1171=1,fpdate,N1170+14),IF(periods_per_year=52,IF(M1171=1,fpdate,N1170+7),"n/a")),IF(periods_per_year=24,DATE(YEAR(fpdate),MONTH(fpdate)+(M1171-1)/2+IF(AND(DAY(fpdate)&gt;=15,MOD(M1171,2)=0),1,0),IF(MOD(M1171,2)=0,IF(DAY(fpdate)&gt;=15,DAY(fpdate)-14,DAY(fpdate)+14),DAY(fpdate))),IF(DAY(DATE(YEAR(fpdate),MONTH(fpdate)+M1171-1,DAY(fpdate)))&lt;&gt;DAY(fpdate),DATE(YEAR(fpdate),MONTH(fpdate)+M1171,0),DATE(YEAR(fpdate),MONTH(fpdate)+M1171-1,DAY(fpdate))))))</f>
        <v/>
      </c>
      <c r="O1171" s="19" t="str">
        <f>IF(M1171="","",IF(variable,IF(M1171&lt;MortgageCalculator!$I$18*periods_per_year,start_rate,IF(MortgageCalculator!$I$22&gt;=0,MIN(MortgageCalculator!$I$19,start_rate+MortgageCalculator!$I$22*ROUNDUP((M1171-MortgageCalculator!$I$18*periods_per_year)/MortgageCalculator!$I$21,0)),MAX(MortgageCalculator!$I$20,start_rate+MortgageCalculator!$I$22*ROUNDUP((M1171-MortgageCalculator!$I$18*periods_per_year)/MortgageCalculator!$I$21,0)))),start_rate))</f>
        <v/>
      </c>
      <c r="P1171" s="20" t="str">
        <f>IF(M1171="","",ROUND((((1+O1171/CP)^(CP/periods_per_year))-1)*S1170,2))</f>
        <v/>
      </c>
      <c r="Q1171" s="20" t="str">
        <f>IF(M1171="","",IF(M1171=nper,S1170+P1171,MIN(S1170+P1171,IF(O1171=O1170,Q1170,ROUND(-PMT(((1+O1171/CP)^(CP/periods_per_year))-1,nper-M1171+1,S1170),2)))))</f>
        <v/>
      </c>
      <c r="R1171" s="20" t="str">
        <f t="shared" si="142"/>
        <v/>
      </c>
      <c r="S1171" s="20" t="str">
        <f t="shared" si="143"/>
        <v/>
      </c>
    </row>
    <row r="1172" spans="1:19" x14ac:dyDescent="0.2">
      <c r="A1172" s="10" t="str">
        <f t="shared" si="136"/>
        <v/>
      </c>
      <c r="B1172" s="11" t="str">
        <f t="shared" si="137"/>
        <v/>
      </c>
      <c r="C1172" s="15" t="str">
        <f t="shared" si="138"/>
        <v/>
      </c>
      <c r="D1172" s="12" t="str">
        <f>IF(A1172="","",IF(variable,IF(OR(A1172=1,A1172&lt;$I$18*periods_per_year),start_rate,MIN($I$19,IF(MOD(A1172-1,$I$21)=0,MAX($I$20,D1171+$I$22),D1171))),start_rate))</f>
        <v/>
      </c>
      <c r="E1172" s="13" t="str">
        <f t="shared" si="139"/>
        <v/>
      </c>
      <c r="F1172" s="13" t="str">
        <f>IF(A1172="","",IF(A1172=nper,J1171+E1172,MIN(J1171+E1172,IF(D1172=D1171,F1171,IF($E$8="Acc Bi-Weekly",ROUND((-PMT(((1+D1172/CP)^(CP/12))-1,(nper-A1172+1)*12/26,J1171))/2,2),IF($E$8="Acc Weekly",ROUND((-PMT(((1+D1172/CP)^(CP/12))-1,(nper-A1172+1)*12/52,J1171))/4,2),ROUND(-PMT(((1+D1172/CP)^(CP/periods_per_year))-1,nper-A1172+1,J1171),2)))))))</f>
        <v/>
      </c>
      <c r="G1172" s="13" t="str">
        <f>IF(OR(A1172="",A1172&lt;$X$2),"",IF(J1171&lt;=F1172,0,IF(IF(AND(A1172&gt;=$X$2,MOD(A1172-$X$2,int)=0),$X$3,0)+F1172&gt;=J1171+E1172,J1171+E1172-F1172,IF(AND(A1172&gt;=$X$2,MOD(A1172-$X$2,int)=0),$X$3,0)+IF(IF(AND(A1172&gt;=$X$2,MOD(A1172-$X$2,int)=0),$X$3,0)+IF(MOD(A1172-$X$6,periods_per_year)=0,$X$5,0)+F1172&lt;J1171+E1172,IF(MOD(A1172-$X$6,periods_per_year)=0,$X$5,0),J1171+E1172-IF(AND(A1172&gt;=$X$2,MOD(A1172-$X$2,int)=0),$X$3,0)-F1172))))</f>
        <v/>
      </c>
      <c r="H1172" s="14"/>
      <c r="I1172" s="13" t="str">
        <f t="shared" si="140"/>
        <v/>
      </c>
      <c r="J1172" s="13" t="str">
        <f t="shared" si="141"/>
        <v/>
      </c>
      <c r="M1172" s="17" t="str">
        <f>IF(S1171="","",IF(OR(M1171&gt;=nper,ROUND(S1171,2)&lt;=0),"",M1171+1))</f>
        <v/>
      </c>
      <c r="N1172" s="18" t="str">
        <f>IF(M1172="","",IF(OR(periods_per_year=26,periods_per_year=52),IF(periods_per_year=26,IF(M1172=1,fpdate,N1171+14),IF(periods_per_year=52,IF(M1172=1,fpdate,N1171+7),"n/a")),IF(periods_per_year=24,DATE(YEAR(fpdate),MONTH(fpdate)+(M1172-1)/2+IF(AND(DAY(fpdate)&gt;=15,MOD(M1172,2)=0),1,0),IF(MOD(M1172,2)=0,IF(DAY(fpdate)&gt;=15,DAY(fpdate)-14,DAY(fpdate)+14),DAY(fpdate))),IF(DAY(DATE(YEAR(fpdate),MONTH(fpdate)+M1172-1,DAY(fpdate)))&lt;&gt;DAY(fpdate),DATE(YEAR(fpdate),MONTH(fpdate)+M1172,0),DATE(YEAR(fpdate),MONTH(fpdate)+M1172-1,DAY(fpdate))))))</f>
        <v/>
      </c>
      <c r="O1172" s="19" t="str">
        <f>IF(M1172="","",IF(variable,IF(M1172&lt;MortgageCalculator!$I$18*periods_per_year,start_rate,IF(MortgageCalculator!$I$22&gt;=0,MIN(MortgageCalculator!$I$19,start_rate+MortgageCalculator!$I$22*ROUNDUP((M1172-MortgageCalculator!$I$18*periods_per_year)/MortgageCalculator!$I$21,0)),MAX(MortgageCalculator!$I$20,start_rate+MortgageCalculator!$I$22*ROUNDUP((M1172-MortgageCalculator!$I$18*periods_per_year)/MortgageCalculator!$I$21,0)))),start_rate))</f>
        <v/>
      </c>
      <c r="P1172" s="20" t="str">
        <f>IF(M1172="","",ROUND((((1+O1172/CP)^(CP/periods_per_year))-1)*S1171,2))</f>
        <v/>
      </c>
      <c r="Q1172" s="20" t="str">
        <f>IF(M1172="","",IF(M1172=nper,S1171+P1172,MIN(S1171+P1172,IF(O1172=O1171,Q1171,ROUND(-PMT(((1+O1172/CP)^(CP/periods_per_year))-1,nper-M1172+1,S1171),2)))))</f>
        <v/>
      </c>
      <c r="R1172" s="20" t="str">
        <f t="shared" si="142"/>
        <v/>
      </c>
      <c r="S1172" s="20" t="str">
        <f t="shared" si="143"/>
        <v/>
      </c>
    </row>
    <row r="1173" spans="1:19" x14ac:dyDescent="0.2">
      <c r="A1173" s="10" t="str">
        <f t="shared" si="136"/>
        <v/>
      </c>
      <c r="B1173" s="11" t="str">
        <f t="shared" si="137"/>
        <v/>
      </c>
      <c r="C1173" s="15" t="str">
        <f t="shared" si="138"/>
        <v/>
      </c>
      <c r="D1173" s="12" t="str">
        <f>IF(A1173="","",IF(variable,IF(OR(A1173=1,A1173&lt;$I$18*periods_per_year),start_rate,MIN($I$19,IF(MOD(A1173-1,$I$21)=0,MAX($I$20,D1172+$I$22),D1172))),start_rate))</f>
        <v/>
      </c>
      <c r="E1173" s="13" t="str">
        <f t="shared" si="139"/>
        <v/>
      </c>
      <c r="F1173" s="13" t="str">
        <f>IF(A1173="","",IF(A1173=nper,J1172+E1173,MIN(J1172+E1173,IF(D1173=D1172,F1172,IF($E$8="Acc Bi-Weekly",ROUND((-PMT(((1+D1173/CP)^(CP/12))-1,(nper-A1173+1)*12/26,J1172))/2,2),IF($E$8="Acc Weekly",ROUND((-PMT(((1+D1173/CP)^(CP/12))-1,(nper-A1173+1)*12/52,J1172))/4,2),ROUND(-PMT(((1+D1173/CP)^(CP/periods_per_year))-1,nper-A1173+1,J1172),2)))))))</f>
        <v/>
      </c>
      <c r="G1173" s="13" t="str">
        <f>IF(OR(A1173="",A1173&lt;$X$2),"",IF(J1172&lt;=F1173,0,IF(IF(AND(A1173&gt;=$X$2,MOD(A1173-$X$2,int)=0),$X$3,0)+F1173&gt;=J1172+E1173,J1172+E1173-F1173,IF(AND(A1173&gt;=$X$2,MOD(A1173-$X$2,int)=0),$X$3,0)+IF(IF(AND(A1173&gt;=$X$2,MOD(A1173-$X$2,int)=0),$X$3,0)+IF(MOD(A1173-$X$6,periods_per_year)=0,$X$5,0)+F1173&lt;J1172+E1173,IF(MOD(A1173-$X$6,periods_per_year)=0,$X$5,0),J1172+E1173-IF(AND(A1173&gt;=$X$2,MOD(A1173-$X$2,int)=0),$X$3,0)-F1173))))</f>
        <v/>
      </c>
      <c r="H1173" s="14"/>
      <c r="I1173" s="13" t="str">
        <f t="shared" si="140"/>
        <v/>
      </c>
      <c r="J1173" s="13" t="str">
        <f t="shared" si="141"/>
        <v/>
      </c>
      <c r="M1173" s="17" t="str">
        <f>IF(S1172="","",IF(OR(M1172&gt;=nper,ROUND(S1172,2)&lt;=0),"",M1172+1))</f>
        <v/>
      </c>
      <c r="N1173" s="18" t="str">
        <f>IF(M1173="","",IF(OR(periods_per_year=26,periods_per_year=52),IF(periods_per_year=26,IF(M1173=1,fpdate,N1172+14),IF(periods_per_year=52,IF(M1173=1,fpdate,N1172+7),"n/a")),IF(periods_per_year=24,DATE(YEAR(fpdate),MONTH(fpdate)+(M1173-1)/2+IF(AND(DAY(fpdate)&gt;=15,MOD(M1173,2)=0),1,0),IF(MOD(M1173,2)=0,IF(DAY(fpdate)&gt;=15,DAY(fpdate)-14,DAY(fpdate)+14),DAY(fpdate))),IF(DAY(DATE(YEAR(fpdate),MONTH(fpdate)+M1173-1,DAY(fpdate)))&lt;&gt;DAY(fpdate),DATE(YEAR(fpdate),MONTH(fpdate)+M1173,0),DATE(YEAR(fpdate),MONTH(fpdate)+M1173-1,DAY(fpdate))))))</f>
        <v/>
      </c>
      <c r="O1173" s="19" t="str">
        <f>IF(M1173="","",IF(variable,IF(M1173&lt;MortgageCalculator!$I$18*periods_per_year,start_rate,IF(MortgageCalculator!$I$22&gt;=0,MIN(MortgageCalculator!$I$19,start_rate+MortgageCalculator!$I$22*ROUNDUP((M1173-MortgageCalculator!$I$18*periods_per_year)/MortgageCalculator!$I$21,0)),MAX(MortgageCalculator!$I$20,start_rate+MortgageCalculator!$I$22*ROUNDUP((M1173-MortgageCalculator!$I$18*periods_per_year)/MortgageCalculator!$I$21,0)))),start_rate))</f>
        <v/>
      </c>
      <c r="P1173" s="20" t="str">
        <f>IF(M1173="","",ROUND((((1+O1173/CP)^(CP/periods_per_year))-1)*S1172,2))</f>
        <v/>
      </c>
      <c r="Q1173" s="20" t="str">
        <f>IF(M1173="","",IF(M1173=nper,S1172+P1173,MIN(S1172+P1173,IF(O1173=O1172,Q1172,ROUND(-PMT(((1+O1173/CP)^(CP/periods_per_year))-1,nper-M1173+1,S1172),2)))))</f>
        <v/>
      </c>
      <c r="R1173" s="20" t="str">
        <f t="shared" si="142"/>
        <v/>
      </c>
      <c r="S1173" s="20" t="str">
        <f t="shared" si="143"/>
        <v/>
      </c>
    </row>
    <row r="1174" spans="1:19" x14ac:dyDescent="0.2">
      <c r="A1174" s="10" t="str">
        <f t="shared" si="136"/>
        <v/>
      </c>
      <c r="B1174" s="11" t="str">
        <f t="shared" si="137"/>
        <v/>
      </c>
      <c r="C1174" s="15" t="str">
        <f t="shared" si="138"/>
        <v/>
      </c>
      <c r="D1174" s="12" t="str">
        <f>IF(A1174="","",IF(variable,IF(OR(A1174=1,A1174&lt;$I$18*periods_per_year),start_rate,MIN($I$19,IF(MOD(A1174-1,$I$21)=0,MAX($I$20,D1173+$I$22),D1173))),start_rate))</f>
        <v/>
      </c>
      <c r="E1174" s="13" t="str">
        <f t="shared" si="139"/>
        <v/>
      </c>
      <c r="F1174" s="13" t="str">
        <f>IF(A1174="","",IF(A1174=nper,J1173+E1174,MIN(J1173+E1174,IF(D1174=D1173,F1173,IF($E$8="Acc Bi-Weekly",ROUND((-PMT(((1+D1174/CP)^(CP/12))-1,(nper-A1174+1)*12/26,J1173))/2,2),IF($E$8="Acc Weekly",ROUND((-PMT(((1+D1174/CP)^(CP/12))-1,(nper-A1174+1)*12/52,J1173))/4,2),ROUND(-PMT(((1+D1174/CP)^(CP/periods_per_year))-1,nper-A1174+1,J1173),2)))))))</f>
        <v/>
      </c>
      <c r="G1174" s="13" t="str">
        <f>IF(OR(A1174="",A1174&lt;$X$2),"",IF(J1173&lt;=F1174,0,IF(IF(AND(A1174&gt;=$X$2,MOD(A1174-$X$2,int)=0),$X$3,0)+F1174&gt;=J1173+E1174,J1173+E1174-F1174,IF(AND(A1174&gt;=$X$2,MOD(A1174-$X$2,int)=0),$X$3,0)+IF(IF(AND(A1174&gt;=$X$2,MOD(A1174-$X$2,int)=0),$X$3,0)+IF(MOD(A1174-$X$6,periods_per_year)=0,$X$5,0)+F1174&lt;J1173+E1174,IF(MOD(A1174-$X$6,periods_per_year)=0,$X$5,0),J1173+E1174-IF(AND(A1174&gt;=$X$2,MOD(A1174-$X$2,int)=0),$X$3,0)-F1174))))</f>
        <v/>
      </c>
      <c r="H1174" s="14"/>
      <c r="I1174" s="13" t="str">
        <f t="shared" si="140"/>
        <v/>
      </c>
      <c r="J1174" s="13" t="str">
        <f t="shared" si="141"/>
        <v/>
      </c>
      <c r="M1174" s="17" t="str">
        <f>IF(S1173="","",IF(OR(M1173&gt;=nper,ROUND(S1173,2)&lt;=0),"",M1173+1))</f>
        <v/>
      </c>
      <c r="N1174" s="18" t="str">
        <f>IF(M1174="","",IF(OR(periods_per_year=26,periods_per_year=52),IF(periods_per_year=26,IF(M1174=1,fpdate,N1173+14),IF(periods_per_year=52,IF(M1174=1,fpdate,N1173+7),"n/a")),IF(periods_per_year=24,DATE(YEAR(fpdate),MONTH(fpdate)+(M1174-1)/2+IF(AND(DAY(fpdate)&gt;=15,MOD(M1174,2)=0),1,0),IF(MOD(M1174,2)=0,IF(DAY(fpdate)&gt;=15,DAY(fpdate)-14,DAY(fpdate)+14),DAY(fpdate))),IF(DAY(DATE(YEAR(fpdate),MONTH(fpdate)+M1174-1,DAY(fpdate)))&lt;&gt;DAY(fpdate),DATE(YEAR(fpdate),MONTH(fpdate)+M1174,0),DATE(YEAR(fpdate),MONTH(fpdate)+M1174-1,DAY(fpdate))))))</f>
        <v/>
      </c>
      <c r="O1174" s="19" t="str">
        <f>IF(M1174="","",IF(variable,IF(M1174&lt;MortgageCalculator!$I$18*periods_per_year,start_rate,IF(MortgageCalculator!$I$22&gt;=0,MIN(MortgageCalculator!$I$19,start_rate+MortgageCalculator!$I$22*ROUNDUP((M1174-MortgageCalculator!$I$18*periods_per_year)/MortgageCalculator!$I$21,0)),MAX(MortgageCalculator!$I$20,start_rate+MortgageCalculator!$I$22*ROUNDUP((M1174-MortgageCalculator!$I$18*periods_per_year)/MortgageCalculator!$I$21,0)))),start_rate))</f>
        <v/>
      </c>
      <c r="P1174" s="20" t="str">
        <f>IF(M1174="","",ROUND((((1+O1174/CP)^(CP/periods_per_year))-1)*S1173,2))</f>
        <v/>
      </c>
      <c r="Q1174" s="20" t="str">
        <f>IF(M1174="","",IF(M1174=nper,S1173+P1174,MIN(S1173+P1174,IF(O1174=O1173,Q1173,ROUND(-PMT(((1+O1174/CP)^(CP/periods_per_year))-1,nper-M1174+1,S1173),2)))))</f>
        <v/>
      </c>
      <c r="R1174" s="20" t="str">
        <f t="shared" si="142"/>
        <v/>
      </c>
      <c r="S1174" s="20" t="str">
        <f t="shared" si="143"/>
        <v/>
      </c>
    </row>
    <row r="1175" spans="1:19" x14ac:dyDescent="0.2">
      <c r="A1175" s="10" t="str">
        <f t="shared" si="136"/>
        <v/>
      </c>
      <c r="B1175" s="11" t="str">
        <f t="shared" si="137"/>
        <v/>
      </c>
      <c r="C1175" s="15" t="str">
        <f t="shared" si="138"/>
        <v/>
      </c>
      <c r="D1175" s="12" t="str">
        <f>IF(A1175="","",IF(variable,IF(OR(A1175=1,A1175&lt;$I$18*periods_per_year),start_rate,MIN($I$19,IF(MOD(A1175-1,$I$21)=0,MAX($I$20,D1174+$I$22),D1174))),start_rate))</f>
        <v/>
      </c>
      <c r="E1175" s="13" t="str">
        <f t="shared" si="139"/>
        <v/>
      </c>
      <c r="F1175" s="13" t="str">
        <f>IF(A1175="","",IF(A1175=nper,J1174+E1175,MIN(J1174+E1175,IF(D1175=D1174,F1174,IF($E$8="Acc Bi-Weekly",ROUND((-PMT(((1+D1175/CP)^(CP/12))-1,(nper-A1175+1)*12/26,J1174))/2,2),IF($E$8="Acc Weekly",ROUND((-PMT(((1+D1175/CP)^(CP/12))-1,(nper-A1175+1)*12/52,J1174))/4,2),ROUND(-PMT(((1+D1175/CP)^(CP/periods_per_year))-1,nper-A1175+1,J1174),2)))))))</f>
        <v/>
      </c>
      <c r="G1175" s="13" t="str">
        <f>IF(OR(A1175="",A1175&lt;$X$2),"",IF(J1174&lt;=F1175,0,IF(IF(AND(A1175&gt;=$X$2,MOD(A1175-$X$2,int)=0),$X$3,0)+F1175&gt;=J1174+E1175,J1174+E1175-F1175,IF(AND(A1175&gt;=$X$2,MOD(A1175-$X$2,int)=0),$X$3,0)+IF(IF(AND(A1175&gt;=$X$2,MOD(A1175-$X$2,int)=0),$X$3,0)+IF(MOD(A1175-$X$6,periods_per_year)=0,$X$5,0)+F1175&lt;J1174+E1175,IF(MOD(A1175-$X$6,periods_per_year)=0,$X$5,0),J1174+E1175-IF(AND(A1175&gt;=$X$2,MOD(A1175-$X$2,int)=0),$X$3,0)-F1175))))</f>
        <v/>
      </c>
      <c r="H1175" s="14"/>
      <c r="I1175" s="13" t="str">
        <f t="shared" si="140"/>
        <v/>
      </c>
      <c r="J1175" s="13" t="str">
        <f t="shared" si="141"/>
        <v/>
      </c>
      <c r="M1175" s="17" t="str">
        <f>IF(S1174="","",IF(OR(M1174&gt;=nper,ROUND(S1174,2)&lt;=0),"",M1174+1))</f>
        <v/>
      </c>
      <c r="N1175" s="18" t="str">
        <f>IF(M1175="","",IF(OR(periods_per_year=26,periods_per_year=52),IF(periods_per_year=26,IF(M1175=1,fpdate,N1174+14),IF(periods_per_year=52,IF(M1175=1,fpdate,N1174+7),"n/a")),IF(periods_per_year=24,DATE(YEAR(fpdate),MONTH(fpdate)+(M1175-1)/2+IF(AND(DAY(fpdate)&gt;=15,MOD(M1175,2)=0),1,0),IF(MOD(M1175,2)=0,IF(DAY(fpdate)&gt;=15,DAY(fpdate)-14,DAY(fpdate)+14),DAY(fpdate))),IF(DAY(DATE(YEAR(fpdate),MONTH(fpdate)+M1175-1,DAY(fpdate)))&lt;&gt;DAY(fpdate),DATE(YEAR(fpdate),MONTH(fpdate)+M1175,0),DATE(YEAR(fpdate),MONTH(fpdate)+M1175-1,DAY(fpdate))))))</f>
        <v/>
      </c>
      <c r="O1175" s="19" t="str">
        <f>IF(M1175="","",IF(variable,IF(M1175&lt;MortgageCalculator!$I$18*periods_per_year,start_rate,IF(MortgageCalculator!$I$22&gt;=0,MIN(MortgageCalculator!$I$19,start_rate+MortgageCalculator!$I$22*ROUNDUP((M1175-MortgageCalculator!$I$18*periods_per_year)/MortgageCalculator!$I$21,0)),MAX(MortgageCalculator!$I$20,start_rate+MortgageCalculator!$I$22*ROUNDUP((M1175-MortgageCalculator!$I$18*periods_per_year)/MortgageCalculator!$I$21,0)))),start_rate))</f>
        <v/>
      </c>
      <c r="P1175" s="20" t="str">
        <f>IF(M1175="","",ROUND((((1+O1175/CP)^(CP/periods_per_year))-1)*S1174,2))</f>
        <v/>
      </c>
      <c r="Q1175" s="20" t="str">
        <f>IF(M1175="","",IF(M1175=nper,S1174+P1175,MIN(S1174+P1175,IF(O1175=O1174,Q1174,ROUND(-PMT(((1+O1175/CP)^(CP/periods_per_year))-1,nper-M1175+1,S1174),2)))))</f>
        <v/>
      </c>
      <c r="R1175" s="20" t="str">
        <f t="shared" si="142"/>
        <v/>
      </c>
      <c r="S1175" s="20" t="str">
        <f t="shared" si="143"/>
        <v/>
      </c>
    </row>
    <row r="1176" spans="1:19" x14ac:dyDescent="0.2">
      <c r="A1176" s="10" t="str">
        <f t="shared" si="136"/>
        <v/>
      </c>
      <c r="B1176" s="11" t="str">
        <f t="shared" si="137"/>
        <v/>
      </c>
      <c r="C1176" s="15" t="str">
        <f t="shared" si="138"/>
        <v/>
      </c>
      <c r="D1176" s="12" t="str">
        <f>IF(A1176="","",IF(variable,IF(OR(A1176=1,A1176&lt;$I$18*periods_per_year),start_rate,MIN($I$19,IF(MOD(A1176-1,$I$21)=0,MAX($I$20,D1175+$I$22),D1175))),start_rate))</f>
        <v/>
      </c>
      <c r="E1176" s="13" t="str">
        <f t="shared" si="139"/>
        <v/>
      </c>
      <c r="F1176" s="13" t="str">
        <f>IF(A1176="","",IF(A1176=nper,J1175+E1176,MIN(J1175+E1176,IF(D1176=D1175,F1175,IF($E$8="Acc Bi-Weekly",ROUND((-PMT(((1+D1176/CP)^(CP/12))-1,(nper-A1176+1)*12/26,J1175))/2,2),IF($E$8="Acc Weekly",ROUND((-PMT(((1+D1176/CP)^(CP/12))-1,(nper-A1176+1)*12/52,J1175))/4,2),ROUND(-PMT(((1+D1176/CP)^(CP/periods_per_year))-1,nper-A1176+1,J1175),2)))))))</f>
        <v/>
      </c>
      <c r="G1176" s="13" t="str">
        <f>IF(OR(A1176="",A1176&lt;$X$2),"",IF(J1175&lt;=F1176,0,IF(IF(AND(A1176&gt;=$X$2,MOD(A1176-$X$2,int)=0),$X$3,0)+F1176&gt;=J1175+E1176,J1175+E1176-F1176,IF(AND(A1176&gt;=$X$2,MOD(A1176-$X$2,int)=0),$X$3,0)+IF(IF(AND(A1176&gt;=$X$2,MOD(A1176-$X$2,int)=0),$X$3,0)+IF(MOD(A1176-$X$6,periods_per_year)=0,$X$5,0)+F1176&lt;J1175+E1176,IF(MOD(A1176-$X$6,periods_per_year)=0,$X$5,0),J1175+E1176-IF(AND(A1176&gt;=$X$2,MOD(A1176-$X$2,int)=0),$X$3,0)-F1176))))</f>
        <v/>
      </c>
      <c r="H1176" s="14"/>
      <c r="I1176" s="13" t="str">
        <f t="shared" si="140"/>
        <v/>
      </c>
      <c r="J1176" s="13" t="str">
        <f t="shared" si="141"/>
        <v/>
      </c>
      <c r="M1176" s="17" t="str">
        <f>IF(S1175="","",IF(OR(M1175&gt;=nper,ROUND(S1175,2)&lt;=0),"",M1175+1))</f>
        <v/>
      </c>
      <c r="N1176" s="18" t="str">
        <f>IF(M1176="","",IF(OR(periods_per_year=26,periods_per_year=52),IF(periods_per_year=26,IF(M1176=1,fpdate,N1175+14),IF(periods_per_year=52,IF(M1176=1,fpdate,N1175+7),"n/a")),IF(periods_per_year=24,DATE(YEAR(fpdate),MONTH(fpdate)+(M1176-1)/2+IF(AND(DAY(fpdate)&gt;=15,MOD(M1176,2)=0),1,0),IF(MOD(M1176,2)=0,IF(DAY(fpdate)&gt;=15,DAY(fpdate)-14,DAY(fpdate)+14),DAY(fpdate))),IF(DAY(DATE(YEAR(fpdate),MONTH(fpdate)+M1176-1,DAY(fpdate)))&lt;&gt;DAY(fpdate),DATE(YEAR(fpdate),MONTH(fpdate)+M1176,0),DATE(YEAR(fpdate),MONTH(fpdate)+M1176-1,DAY(fpdate))))))</f>
        <v/>
      </c>
      <c r="O1176" s="19" t="str">
        <f>IF(M1176="","",IF(variable,IF(M1176&lt;MortgageCalculator!$I$18*periods_per_year,start_rate,IF(MortgageCalculator!$I$22&gt;=0,MIN(MortgageCalculator!$I$19,start_rate+MortgageCalculator!$I$22*ROUNDUP((M1176-MortgageCalculator!$I$18*periods_per_year)/MortgageCalculator!$I$21,0)),MAX(MortgageCalculator!$I$20,start_rate+MortgageCalculator!$I$22*ROUNDUP((M1176-MortgageCalculator!$I$18*periods_per_year)/MortgageCalculator!$I$21,0)))),start_rate))</f>
        <v/>
      </c>
      <c r="P1176" s="20" t="str">
        <f>IF(M1176="","",ROUND((((1+O1176/CP)^(CP/periods_per_year))-1)*S1175,2))</f>
        <v/>
      </c>
      <c r="Q1176" s="20" t="str">
        <f>IF(M1176="","",IF(M1176=nper,S1175+P1176,MIN(S1175+P1176,IF(O1176=O1175,Q1175,ROUND(-PMT(((1+O1176/CP)^(CP/periods_per_year))-1,nper-M1176+1,S1175),2)))))</f>
        <v/>
      </c>
      <c r="R1176" s="20" t="str">
        <f t="shared" si="142"/>
        <v/>
      </c>
      <c r="S1176" s="20" t="str">
        <f t="shared" si="143"/>
        <v/>
      </c>
    </row>
    <row r="1177" spans="1:19" x14ac:dyDescent="0.2">
      <c r="A1177" s="10" t="str">
        <f t="shared" si="136"/>
        <v/>
      </c>
      <c r="B1177" s="11" t="str">
        <f t="shared" si="137"/>
        <v/>
      </c>
      <c r="C1177" s="15" t="str">
        <f t="shared" si="138"/>
        <v/>
      </c>
      <c r="D1177" s="12" t="str">
        <f>IF(A1177="","",IF(variable,IF(OR(A1177=1,A1177&lt;$I$18*periods_per_year),start_rate,MIN($I$19,IF(MOD(A1177-1,$I$21)=0,MAX($I$20,D1176+$I$22),D1176))),start_rate))</f>
        <v/>
      </c>
      <c r="E1177" s="13" t="str">
        <f t="shared" si="139"/>
        <v/>
      </c>
      <c r="F1177" s="13" t="str">
        <f>IF(A1177="","",IF(A1177=nper,J1176+E1177,MIN(J1176+E1177,IF(D1177=D1176,F1176,IF($E$8="Acc Bi-Weekly",ROUND((-PMT(((1+D1177/CP)^(CP/12))-1,(nper-A1177+1)*12/26,J1176))/2,2),IF($E$8="Acc Weekly",ROUND((-PMT(((1+D1177/CP)^(CP/12))-1,(nper-A1177+1)*12/52,J1176))/4,2),ROUND(-PMT(((1+D1177/CP)^(CP/periods_per_year))-1,nper-A1177+1,J1176),2)))))))</f>
        <v/>
      </c>
      <c r="G1177" s="13" t="str">
        <f>IF(OR(A1177="",A1177&lt;$X$2),"",IF(J1176&lt;=F1177,0,IF(IF(AND(A1177&gt;=$X$2,MOD(A1177-$X$2,int)=0),$X$3,0)+F1177&gt;=J1176+E1177,J1176+E1177-F1177,IF(AND(A1177&gt;=$X$2,MOD(A1177-$X$2,int)=0),$X$3,0)+IF(IF(AND(A1177&gt;=$X$2,MOD(A1177-$X$2,int)=0),$X$3,0)+IF(MOD(A1177-$X$6,periods_per_year)=0,$X$5,0)+F1177&lt;J1176+E1177,IF(MOD(A1177-$X$6,periods_per_year)=0,$X$5,0),J1176+E1177-IF(AND(A1177&gt;=$X$2,MOD(A1177-$X$2,int)=0),$X$3,0)-F1177))))</f>
        <v/>
      </c>
      <c r="H1177" s="14"/>
      <c r="I1177" s="13" t="str">
        <f t="shared" si="140"/>
        <v/>
      </c>
      <c r="J1177" s="13" t="str">
        <f t="shared" si="141"/>
        <v/>
      </c>
      <c r="M1177" s="17" t="str">
        <f>IF(S1176="","",IF(OR(M1176&gt;=nper,ROUND(S1176,2)&lt;=0),"",M1176+1))</f>
        <v/>
      </c>
      <c r="N1177" s="18" t="str">
        <f>IF(M1177="","",IF(OR(periods_per_year=26,periods_per_year=52),IF(periods_per_year=26,IF(M1177=1,fpdate,N1176+14),IF(periods_per_year=52,IF(M1177=1,fpdate,N1176+7),"n/a")),IF(periods_per_year=24,DATE(YEAR(fpdate),MONTH(fpdate)+(M1177-1)/2+IF(AND(DAY(fpdate)&gt;=15,MOD(M1177,2)=0),1,0),IF(MOD(M1177,2)=0,IF(DAY(fpdate)&gt;=15,DAY(fpdate)-14,DAY(fpdate)+14),DAY(fpdate))),IF(DAY(DATE(YEAR(fpdate),MONTH(fpdate)+M1177-1,DAY(fpdate)))&lt;&gt;DAY(fpdate),DATE(YEAR(fpdate),MONTH(fpdate)+M1177,0),DATE(YEAR(fpdate),MONTH(fpdate)+M1177-1,DAY(fpdate))))))</f>
        <v/>
      </c>
      <c r="O1177" s="19" t="str">
        <f>IF(M1177="","",IF(variable,IF(M1177&lt;MortgageCalculator!$I$18*periods_per_year,start_rate,IF(MortgageCalculator!$I$22&gt;=0,MIN(MortgageCalculator!$I$19,start_rate+MortgageCalculator!$I$22*ROUNDUP((M1177-MortgageCalculator!$I$18*periods_per_year)/MortgageCalculator!$I$21,0)),MAX(MortgageCalculator!$I$20,start_rate+MortgageCalculator!$I$22*ROUNDUP((M1177-MortgageCalculator!$I$18*periods_per_year)/MortgageCalculator!$I$21,0)))),start_rate))</f>
        <v/>
      </c>
      <c r="P1177" s="20" t="str">
        <f>IF(M1177="","",ROUND((((1+O1177/CP)^(CP/periods_per_year))-1)*S1176,2))</f>
        <v/>
      </c>
      <c r="Q1177" s="20" t="str">
        <f>IF(M1177="","",IF(M1177=nper,S1176+P1177,MIN(S1176+P1177,IF(O1177=O1176,Q1176,ROUND(-PMT(((1+O1177/CP)^(CP/periods_per_year))-1,nper-M1177+1,S1176),2)))))</f>
        <v/>
      </c>
      <c r="R1177" s="20" t="str">
        <f t="shared" si="142"/>
        <v/>
      </c>
      <c r="S1177" s="20" t="str">
        <f t="shared" si="143"/>
        <v/>
      </c>
    </row>
    <row r="1178" spans="1:19" x14ac:dyDescent="0.2">
      <c r="A1178" s="10" t="str">
        <f t="shared" si="136"/>
        <v/>
      </c>
      <c r="B1178" s="11" t="str">
        <f t="shared" si="137"/>
        <v/>
      </c>
      <c r="C1178" s="15" t="str">
        <f t="shared" si="138"/>
        <v/>
      </c>
      <c r="D1178" s="12" t="str">
        <f>IF(A1178="","",IF(variable,IF(OR(A1178=1,A1178&lt;$I$18*periods_per_year),start_rate,MIN($I$19,IF(MOD(A1178-1,$I$21)=0,MAX($I$20,D1177+$I$22),D1177))),start_rate))</f>
        <v/>
      </c>
      <c r="E1178" s="13" t="str">
        <f t="shared" si="139"/>
        <v/>
      </c>
      <c r="F1178" s="13" t="str">
        <f>IF(A1178="","",IF(A1178=nper,J1177+E1178,MIN(J1177+E1178,IF(D1178=D1177,F1177,IF($E$8="Acc Bi-Weekly",ROUND((-PMT(((1+D1178/CP)^(CP/12))-1,(nper-A1178+1)*12/26,J1177))/2,2),IF($E$8="Acc Weekly",ROUND((-PMT(((1+D1178/CP)^(CP/12))-1,(nper-A1178+1)*12/52,J1177))/4,2),ROUND(-PMT(((1+D1178/CP)^(CP/periods_per_year))-1,nper-A1178+1,J1177),2)))))))</f>
        <v/>
      </c>
      <c r="G1178" s="13" t="str">
        <f>IF(OR(A1178="",A1178&lt;$X$2),"",IF(J1177&lt;=F1178,0,IF(IF(AND(A1178&gt;=$X$2,MOD(A1178-$X$2,int)=0),$X$3,0)+F1178&gt;=J1177+E1178,J1177+E1178-F1178,IF(AND(A1178&gt;=$X$2,MOD(A1178-$X$2,int)=0),$X$3,0)+IF(IF(AND(A1178&gt;=$X$2,MOD(A1178-$X$2,int)=0),$X$3,0)+IF(MOD(A1178-$X$6,periods_per_year)=0,$X$5,0)+F1178&lt;J1177+E1178,IF(MOD(A1178-$X$6,periods_per_year)=0,$X$5,0),J1177+E1178-IF(AND(A1178&gt;=$X$2,MOD(A1178-$X$2,int)=0),$X$3,0)-F1178))))</f>
        <v/>
      </c>
      <c r="H1178" s="14"/>
      <c r="I1178" s="13" t="str">
        <f t="shared" si="140"/>
        <v/>
      </c>
      <c r="J1178" s="13" t="str">
        <f t="shared" si="141"/>
        <v/>
      </c>
      <c r="M1178" s="17" t="str">
        <f>IF(S1177="","",IF(OR(M1177&gt;=nper,ROUND(S1177,2)&lt;=0),"",M1177+1))</f>
        <v/>
      </c>
      <c r="N1178" s="18" t="str">
        <f>IF(M1178="","",IF(OR(periods_per_year=26,periods_per_year=52),IF(periods_per_year=26,IF(M1178=1,fpdate,N1177+14),IF(periods_per_year=52,IF(M1178=1,fpdate,N1177+7),"n/a")),IF(periods_per_year=24,DATE(YEAR(fpdate),MONTH(fpdate)+(M1178-1)/2+IF(AND(DAY(fpdate)&gt;=15,MOD(M1178,2)=0),1,0),IF(MOD(M1178,2)=0,IF(DAY(fpdate)&gt;=15,DAY(fpdate)-14,DAY(fpdate)+14),DAY(fpdate))),IF(DAY(DATE(YEAR(fpdate),MONTH(fpdate)+M1178-1,DAY(fpdate)))&lt;&gt;DAY(fpdate),DATE(YEAR(fpdate),MONTH(fpdate)+M1178,0),DATE(YEAR(fpdate),MONTH(fpdate)+M1178-1,DAY(fpdate))))))</f>
        <v/>
      </c>
      <c r="O1178" s="19" t="str">
        <f>IF(M1178="","",IF(variable,IF(M1178&lt;MortgageCalculator!$I$18*periods_per_year,start_rate,IF(MortgageCalculator!$I$22&gt;=0,MIN(MortgageCalculator!$I$19,start_rate+MortgageCalculator!$I$22*ROUNDUP((M1178-MortgageCalculator!$I$18*periods_per_year)/MortgageCalculator!$I$21,0)),MAX(MortgageCalculator!$I$20,start_rate+MortgageCalculator!$I$22*ROUNDUP((M1178-MortgageCalculator!$I$18*periods_per_year)/MortgageCalculator!$I$21,0)))),start_rate))</f>
        <v/>
      </c>
      <c r="P1178" s="20" t="str">
        <f>IF(M1178="","",ROUND((((1+O1178/CP)^(CP/periods_per_year))-1)*S1177,2))</f>
        <v/>
      </c>
      <c r="Q1178" s="20" t="str">
        <f>IF(M1178="","",IF(M1178=nper,S1177+P1178,MIN(S1177+P1178,IF(O1178=O1177,Q1177,ROUND(-PMT(((1+O1178/CP)^(CP/periods_per_year))-1,nper-M1178+1,S1177),2)))))</f>
        <v/>
      </c>
      <c r="R1178" s="20" t="str">
        <f t="shared" si="142"/>
        <v/>
      </c>
      <c r="S1178" s="20" t="str">
        <f t="shared" si="143"/>
        <v/>
      </c>
    </row>
    <row r="1179" spans="1:19" x14ac:dyDescent="0.2">
      <c r="A1179" s="10" t="str">
        <f t="shared" si="136"/>
        <v/>
      </c>
      <c r="B1179" s="11" t="str">
        <f t="shared" si="137"/>
        <v/>
      </c>
      <c r="C1179" s="15" t="str">
        <f t="shared" si="138"/>
        <v/>
      </c>
      <c r="D1179" s="12" t="str">
        <f>IF(A1179="","",IF(variable,IF(OR(A1179=1,A1179&lt;$I$18*periods_per_year),start_rate,MIN($I$19,IF(MOD(A1179-1,$I$21)=0,MAX($I$20,D1178+$I$22),D1178))),start_rate))</f>
        <v/>
      </c>
      <c r="E1179" s="13" t="str">
        <f t="shared" si="139"/>
        <v/>
      </c>
      <c r="F1179" s="13" t="str">
        <f>IF(A1179="","",IF(A1179=nper,J1178+E1179,MIN(J1178+E1179,IF(D1179=D1178,F1178,IF($E$8="Acc Bi-Weekly",ROUND((-PMT(((1+D1179/CP)^(CP/12))-1,(nper-A1179+1)*12/26,J1178))/2,2),IF($E$8="Acc Weekly",ROUND((-PMT(((1+D1179/CP)^(CP/12))-1,(nper-A1179+1)*12/52,J1178))/4,2),ROUND(-PMT(((1+D1179/CP)^(CP/periods_per_year))-1,nper-A1179+1,J1178),2)))))))</f>
        <v/>
      </c>
      <c r="G1179" s="13" t="str">
        <f>IF(OR(A1179="",A1179&lt;$X$2),"",IF(J1178&lt;=F1179,0,IF(IF(AND(A1179&gt;=$X$2,MOD(A1179-$X$2,int)=0),$X$3,0)+F1179&gt;=J1178+E1179,J1178+E1179-F1179,IF(AND(A1179&gt;=$X$2,MOD(A1179-$X$2,int)=0),$X$3,0)+IF(IF(AND(A1179&gt;=$X$2,MOD(A1179-$X$2,int)=0),$X$3,0)+IF(MOD(A1179-$X$6,periods_per_year)=0,$X$5,0)+F1179&lt;J1178+E1179,IF(MOD(A1179-$X$6,periods_per_year)=0,$X$5,0),J1178+E1179-IF(AND(A1179&gt;=$X$2,MOD(A1179-$X$2,int)=0),$X$3,0)-F1179))))</f>
        <v/>
      </c>
      <c r="H1179" s="14"/>
      <c r="I1179" s="13" t="str">
        <f t="shared" si="140"/>
        <v/>
      </c>
      <c r="J1179" s="13" t="str">
        <f t="shared" si="141"/>
        <v/>
      </c>
      <c r="M1179" s="17" t="str">
        <f>IF(S1178="","",IF(OR(M1178&gt;=nper,ROUND(S1178,2)&lt;=0),"",M1178+1))</f>
        <v/>
      </c>
      <c r="N1179" s="18" t="str">
        <f>IF(M1179="","",IF(OR(periods_per_year=26,periods_per_year=52),IF(periods_per_year=26,IF(M1179=1,fpdate,N1178+14),IF(periods_per_year=52,IF(M1179=1,fpdate,N1178+7),"n/a")),IF(periods_per_year=24,DATE(YEAR(fpdate),MONTH(fpdate)+(M1179-1)/2+IF(AND(DAY(fpdate)&gt;=15,MOD(M1179,2)=0),1,0),IF(MOD(M1179,2)=0,IF(DAY(fpdate)&gt;=15,DAY(fpdate)-14,DAY(fpdate)+14),DAY(fpdate))),IF(DAY(DATE(YEAR(fpdate),MONTH(fpdate)+M1179-1,DAY(fpdate)))&lt;&gt;DAY(fpdate),DATE(YEAR(fpdate),MONTH(fpdate)+M1179,0),DATE(YEAR(fpdate),MONTH(fpdate)+M1179-1,DAY(fpdate))))))</f>
        <v/>
      </c>
      <c r="O1179" s="19" t="str">
        <f>IF(M1179="","",IF(variable,IF(M1179&lt;MortgageCalculator!$I$18*periods_per_year,start_rate,IF(MortgageCalculator!$I$22&gt;=0,MIN(MortgageCalculator!$I$19,start_rate+MortgageCalculator!$I$22*ROUNDUP((M1179-MortgageCalculator!$I$18*periods_per_year)/MortgageCalculator!$I$21,0)),MAX(MortgageCalculator!$I$20,start_rate+MortgageCalculator!$I$22*ROUNDUP((M1179-MortgageCalculator!$I$18*periods_per_year)/MortgageCalculator!$I$21,0)))),start_rate))</f>
        <v/>
      </c>
      <c r="P1179" s="20" t="str">
        <f>IF(M1179="","",ROUND((((1+O1179/CP)^(CP/periods_per_year))-1)*S1178,2))</f>
        <v/>
      </c>
      <c r="Q1179" s="20" t="str">
        <f>IF(M1179="","",IF(M1179=nper,S1178+P1179,MIN(S1178+P1179,IF(O1179=O1178,Q1178,ROUND(-PMT(((1+O1179/CP)^(CP/periods_per_year))-1,nper-M1179+1,S1178),2)))))</f>
        <v/>
      </c>
      <c r="R1179" s="20" t="str">
        <f t="shared" si="142"/>
        <v/>
      </c>
      <c r="S1179" s="20" t="str">
        <f t="shared" si="143"/>
        <v/>
      </c>
    </row>
    <row r="1180" spans="1:19" x14ac:dyDescent="0.2">
      <c r="A1180" s="10" t="str">
        <f t="shared" si="136"/>
        <v/>
      </c>
      <c r="B1180" s="11" t="str">
        <f t="shared" si="137"/>
        <v/>
      </c>
      <c r="C1180" s="15" t="str">
        <f t="shared" si="138"/>
        <v/>
      </c>
      <c r="D1180" s="12" t="str">
        <f>IF(A1180="","",IF(variable,IF(OR(A1180=1,A1180&lt;$I$18*periods_per_year),start_rate,MIN($I$19,IF(MOD(A1180-1,$I$21)=0,MAX($I$20,D1179+$I$22),D1179))),start_rate))</f>
        <v/>
      </c>
      <c r="E1180" s="13" t="str">
        <f t="shared" si="139"/>
        <v/>
      </c>
      <c r="F1180" s="13" t="str">
        <f>IF(A1180="","",IF(A1180=nper,J1179+E1180,MIN(J1179+E1180,IF(D1180=D1179,F1179,IF($E$8="Acc Bi-Weekly",ROUND((-PMT(((1+D1180/CP)^(CP/12))-1,(nper-A1180+1)*12/26,J1179))/2,2),IF($E$8="Acc Weekly",ROUND((-PMT(((1+D1180/CP)^(CP/12))-1,(nper-A1180+1)*12/52,J1179))/4,2),ROUND(-PMT(((1+D1180/CP)^(CP/periods_per_year))-1,nper-A1180+1,J1179),2)))))))</f>
        <v/>
      </c>
      <c r="G1180" s="13" t="str">
        <f>IF(OR(A1180="",A1180&lt;$X$2),"",IF(J1179&lt;=F1180,0,IF(IF(AND(A1180&gt;=$X$2,MOD(A1180-$X$2,int)=0),$X$3,0)+F1180&gt;=J1179+E1180,J1179+E1180-F1180,IF(AND(A1180&gt;=$X$2,MOD(A1180-$X$2,int)=0),$X$3,0)+IF(IF(AND(A1180&gt;=$X$2,MOD(A1180-$X$2,int)=0),$X$3,0)+IF(MOD(A1180-$X$6,periods_per_year)=0,$X$5,0)+F1180&lt;J1179+E1180,IF(MOD(A1180-$X$6,periods_per_year)=0,$X$5,0),J1179+E1180-IF(AND(A1180&gt;=$X$2,MOD(A1180-$X$2,int)=0),$X$3,0)-F1180))))</f>
        <v/>
      </c>
      <c r="H1180" s="14"/>
      <c r="I1180" s="13" t="str">
        <f t="shared" si="140"/>
        <v/>
      </c>
      <c r="J1180" s="13" t="str">
        <f t="shared" si="141"/>
        <v/>
      </c>
      <c r="M1180" s="17" t="str">
        <f>IF(S1179="","",IF(OR(M1179&gt;=nper,ROUND(S1179,2)&lt;=0),"",M1179+1))</f>
        <v/>
      </c>
      <c r="N1180" s="18" t="str">
        <f>IF(M1180="","",IF(OR(periods_per_year=26,periods_per_year=52),IF(periods_per_year=26,IF(M1180=1,fpdate,N1179+14),IF(periods_per_year=52,IF(M1180=1,fpdate,N1179+7),"n/a")),IF(periods_per_year=24,DATE(YEAR(fpdate),MONTH(fpdate)+(M1180-1)/2+IF(AND(DAY(fpdate)&gt;=15,MOD(M1180,2)=0),1,0),IF(MOD(M1180,2)=0,IF(DAY(fpdate)&gt;=15,DAY(fpdate)-14,DAY(fpdate)+14),DAY(fpdate))),IF(DAY(DATE(YEAR(fpdate),MONTH(fpdate)+M1180-1,DAY(fpdate)))&lt;&gt;DAY(fpdate),DATE(YEAR(fpdate),MONTH(fpdate)+M1180,0),DATE(YEAR(fpdate),MONTH(fpdate)+M1180-1,DAY(fpdate))))))</f>
        <v/>
      </c>
      <c r="O1180" s="19" t="str">
        <f>IF(M1180="","",IF(variable,IF(M1180&lt;MortgageCalculator!$I$18*periods_per_year,start_rate,IF(MortgageCalculator!$I$22&gt;=0,MIN(MortgageCalculator!$I$19,start_rate+MortgageCalculator!$I$22*ROUNDUP((M1180-MortgageCalculator!$I$18*periods_per_year)/MortgageCalculator!$I$21,0)),MAX(MortgageCalculator!$I$20,start_rate+MortgageCalculator!$I$22*ROUNDUP((M1180-MortgageCalculator!$I$18*periods_per_year)/MortgageCalculator!$I$21,0)))),start_rate))</f>
        <v/>
      </c>
      <c r="P1180" s="20" t="str">
        <f>IF(M1180="","",ROUND((((1+O1180/CP)^(CP/periods_per_year))-1)*S1179,2))</f>
        <v/>
      </c>
      <c r="Q1180" s="20" t="str">
        <f>IF(M1180="","",IF(M1180=nper,S1179+P1180,MIN(S1179+P1180,IF(O1180=O1179,Q1179,ROUND(-PMT(((1+O1180/CP)^(CP/periods_per_year))-1,nper-M1180+1,S1179),2)))))</f>
        <v/>
      </c>
      <c r="R1180" s="20" t="str">
        <f t="shared" si="142"/>
        <v/>
      </c>
      <c r="S1180" s="20" t="str">
        <f t="shared" si="143"/>
        <v/>
      </c>
    </row>
    <row r="1181" spans="1:19" x14ac:dyDescent="0.2">
      <c r="A1181" s="10" t="str">
        <f t="shared" si="136"/>
        <v/>
      </c>
      <c r="B1181" s="11" t="str">
        <f t="shared" si="137"/>
        <v/>
      </c>
      <c r="C1181" s="15" t="str">
        <f t="shared" si="138"/>
        <v/>
      </c>
      <c r="D1181" s="12" t="str">
        <f>IF(A1181="","",IF(variable,IF(OR(A1181=1,A1181&lt;$I$18*periods_per_year),start_rate,MIN($I$19,IF(MOD(A1181-1,$I$21)=0,MAX($I$20,D1180+$I$22),D1180))),start_rate))</f>
        <v/>
      </c>
      <c r="E1181" s="13" t="str">
        <f t="shared" si="139"/>
        <v/>
      </c>
      <c r="F1181" s="13" t="str">
        <f>IF(A1181="","",IF(A1181=nper,J1180+E1181,MIN(J1180+E1181,IF(D1181=D1180,F1180,IF($E$8="Acc Bi-Weekly",ROUND((-PMT(((1+D1181/CP)^(CP/12))-1,(nper-A1181+1)*12/26,J1180))/2,2),IF($E$8="Acc Weekly",ROUND((-PMT(((1+D1181/CP)^(CP/12))-1,(nper-A1181+1)*12/52,J1180))/4,2),ROUND(-PMT(((1+D1181/CP)^(CP/periods_per_year))-1,nper-A1181+1,J1180),2)))))))</f>
        <v/>
      </c>
      <c r="G1181" s="13" t="str">
        <f>IF(OR(A1181="",A1181&lt;$X$2),"",IF(J1180&lt;=F1181,0,IF(IF(AND(A1181&gt;=$X$2,MOD(A1181-$X$2,int)=0),$X$3,0)+F1181&gt;=J1180+E1181,J1180+E1181-F1181,IF(AND(A1181&gt;=$X$2,MOD(A1181-$X$2,int)=0),$X$3,0)+IF(IF(AND(A1181&gt;=$X$2,MOD(A1181-$X$2,int)=0),$X$3,0)+IF(MOD(A1181-$X$6,periods_per_year)=0,$X$5,0)+F1181&lt;J1180+E1181,IF(MOD(A1181-$X$6,periods_per_year)=0,$X$5,0),J1180+E1181-IF(AND(A1181&gt;=$X$2,MOD(A1181-$X$2,int)=0),$X$3,0)-F1181))))</f>
        <v/>
      </c>
      <c r="H1181" s="14"/>
      <c r="I1181" s="13" t="str">
        <f t="shared" si="140"/>
        <v/>
      </c>
      <c r="J1181" s="13" t="str">
        <f t="shared" si="141"/>
        <v/>
      </c>
      <c r="M1181" s="17" t="str">
        <f>IF(S1180="","",IF(OR(M1180&gt;=nper,ROUND(S1180,2)&lt;=0),"",M1180+1))</f>
        <v/>
      </c>
      <c r="N1181" s="18" t="str">
        <f>IF(M1181="","",IF(OR(periods_per_year=26,periods_per_year=52),IF(periods_per_year=26,IF(M1181=1,fpdate,N1180+14),IF(periods_per_year=52,IF(M1181=1,fpdate,N1180+7),"n/a")),IF(periods_per_year=24,DATE(YEAR(fpdate),MONTH(fpdate)+(M1181-1)/2+IF(AND(DAY(fpdate)&gt;=15,MOD(M1181,2)=0),1,0),IF(MOD(M1181,2)=0,IF(DAY(fpdate)&gt;=15,DAY(fpdate)-14,DAY(fpdate)+14),DAY(fpdate))),IF(DAY(DATE(YEAR(fpdate),MONTH(fpdate)+M1181-1,DAY(fpdate)))&lt;&gt;DAY(fpdate),DATE(YEAR(fpdate),MONTH(fpdate)+M1181,0),DATE(YEAR(fpdate),MONTH(fpdate)+M1181-1,DAY(fpdate))))))</f>
        <v/>
      </c>
      <c r="O1181" s="19" t="str">
        <f>IF(M1181="","",IF(variable,IF(M1181&lt;MortgageCalculator!$I$18*periods_per_year,start_rate,IF(MortgageCalculator!$I$22&gt;=0,MIN(MortgageCalculator!$I$19,start_rate+MortgageCalculator!$I$22*ROUNDUP((M1181-MortgageCalculator!$I$18*periods_per_year)/MortgageCalculator!$I$21,0)),MAX(MortgageCalculator!$I$20,start_rate+MortgageCalculator!$I$22*ROUNDUP((M1181-MortgageCalculator!$I$18*periods_per_year)/MortgageCalculator!$I$21,0)))),start_rate))</f>
        <v/>
      </c>
      <c r="P1181" s="20" t="str">
        <f>IF(M1181="","",ROUND((((1+O1181/CP)^(CP/periods_per_year))-1)*S1180,2))</f>
        <v/>
      </c>
      <c r="Q1181" s="20" t="str">
        <f>IF(M1181="","",IF(M1181=nper,S1180+P1181,MIN(S1180+P1181,IF(O1181=O1180,Q1180,ROUND(-PMT(((1+O1181/CP)^(CP/periods_per_year))-1,nper-M1181+1,S1180),2)))))</f>
        <v/>
      </c>
      <c r="R1181" s="20" t="str">
        <f t="shared" si="142"/>
        <v/>
      </c>
      <c r="S1181" s="20" t="str">
        <f t="shared" si="143"/>
        <v/>
      </c>
    </row>
    <row r="1182" spans="1:19" x14ac:dyDescent="0.2">
      <c r="A1182" s="10" t="str">
        <f t="shared" si="136"/>
        <v/>
      </c>
      <c r="B1182" s="11" t="str">
        <f t="shared" si="137"/>
        <v/>
      </c>
      <c r="C1182" s="15" t="str">
        <f t="shared" si="138"/>
        <v/>
      </c>
      <c r="D1182" s="12" t="str">
        <f>IF(A1182="","",IF(variable,IF(OR(A1182=1,A1182&lt;$I$18*periods_per_year),start_rate,MIN($I$19,IF(MOD(A1182-1,$I$21)=0,MAX($I$20,D1181+$I$22),D1181))),start_rate))</f>
        <v/>
      </c>
      <c r="E1182" s="13" t="str">
        <f t="shared" si="139"/>
        <v/>
      </c>
      <c r="F1182" s="13" t="str">
        <f>IF(A1182="","",IF(A1182=nper,J1181+E1182,MIN(J1181+E1182,IF(D1182=D1181,F1181,IF($E$8="Acc Bi-Weekly",ROUND((-PMT(((1+D1182/CP)^(CP/12))-1,(nper-A1182+1)*12/26,J1181))/2,2),IF($E$8="Acc Weekly",ROUND((-PMT(((1+D1182/CP)^(CP/12))-1,(nper-A1182+1)*12/52,J1181))/4,2),ROUND(-PMT(((1+D1182/CP)^(CP/periods_per_year))-1,nper-A1182+1,J1181),2)))))))</f>
        <v/>
      </c>
      <c r="G1182" s="13" t="str">
        <f>IF(OR(A1182="",A1182&lt;$X$2),"",IF(J1181&lt;=F1182,0,IF(IF(AND(A1182&gt;=$X$2,MOD(A1182-$X$2,int)=0),$X$3,0)+F1182&gt;=J1181+E1182,J1181+E1182-F1182,IF(AND(A1182&gt;=$X$2,MOD(A1182-$X$2,int)=0),$X$3,0)+IF(IF(AND(A1182&gt;=$X$2,MOD(A1182-$X$2,int)=0),$X$3,0)+IF(MOD(A1182-$X$6,periods_per_year)=0,$X$5,0)+F1182&lt;J1181+E1182,IF(MOD(A1182-$X$6,periods_per_year)=0,$X$5,0),J1181+E1182-IF(AND(A1182&gt;=$X$2,MOD(A1182-$X$2,int)=0),$X$3,0)-F1182))))</f>
        <v/>
      </c>
      <c r="H1182" s="14"/>
      <c r="I1182" s="13" t="str">
        <f t="shared" si="140"/>
        <v/>
      </c>
      <c r="J1182" s="13" t="str">
        <f t="shared" si="141"/>
        <v/>
      </c>
      <c r="M1182" s="17" t="str">
        <f>IF(S1181="","",IF(OR(M1181&gt;=nper,ROUND(S1181,2)&lt;=0),"",M1181+1))</f>
        <v/>
      </c>
      <c r="N1182" s="18" t="str">
        <f>IF(M1182="","",IF(OR(periods_per_year=26,periods_per_year=52),IF(periods_per_year=26,IF(M1182=1,fpdate,N1181+14),IF(periods_per_year=52,IF(M1182=1,fpdate,N1181+7),"n/a")),IF(periods_per_year=24,DATE(YEAR(fpdate),MONTH(fpdate)+(M1182-1)/2+IF(AND(DAY(fpdate)&gt;=15,MOD(M1182,2)=0),1,0),IF(MOD(M1182,2)=0,IF(DAY(fpdate)&gt;=15,DAY(fpdate)-14,DAY(fpdate)+14),DAY(fpdate))),IF(DAY(DATE(YEAR(fpdate),MONTH(fpdate)+M1182-1,DAY(fpdate)))&lt;&gt;DAY(fpdate),DATE(YEAR(fpdate),MONTH(fpdate)+M1182,0),DATE(YEAR(fpdate),MONTH(fpdate)+M1182-1,DAY(fpdate))))))</f>
        <v/>
      </c>
      <c r="O1182" s="19" t="str">
        <f>IF(M1182="","",IF(variable,IF(M1182&lt;MortgageCalculator!$I$18*periods_per_year,start_rate,IF(MortgageCalculator!$I$22&gt;=0,MIN(MortgageCalculator!$I$19,start_rate+MortgageCalculator!$I$22*ROUNDUP((M1182-MortgageCalculator!$I$18*periods_per_year)/MortgageCalculator!$I$21,0)),MAX(MortgageCalculator!$I$20,start_rate+MortgageCalculator!$I$22*ROUNDUP((M1182-MortgageCalculator!$I$18*periods_per_year)/MortgageCalculator!$I$21,0)))),start_rate))</f>
        <v/>
      </c>
      <c r="P1182" s="20" t="str">
        <f>IF(M1182="","",ROUND((((1+O1182/CP)^(CP/periods_per_year))-1)*S1181,2))</f>
        <v/>
      </c>
      <c r="Q1182" s="20" t="str">
        <f>IF(M1182="","",IF(M1182=nper,S1181+P1182,MIN(S1181+P1182,IF(O1182=O1181,Q1181,ROUND(-PMT(((1+O1182/CP)^(CP/periods_per_year))-1,nper-M1182+1,S1181),2)))))</f>
        <v/>
      </c>
      <c r="R1182" s="20" t="str">
        <f t="shared" si="142"/>
        <v/>
      </c>
      <c r="S1182" s="20" t="str">
        <f t="shared" si="143"/>
        <v/>
      </c>
    </row>
    <row r="1183" spans="1:19" x14ac:dyDescent="0.2">
      <c r="A1183" s="10" t="str">
        <f t="shared" si="136"/>
        <v/>
      </c>
      <c r="B1183" s="11" t="str">
        <f t="shared" si="137"/>
        <v/>
      </c>
      <c r="C1183" s="15" t="str">
        <f t="shared" si="138"/>
        <v/>
      </c>
      <c r="D1183" s="12" t="str">
        <f>IF(A1183="","",IF(variable,IF(OR(A1183=1,A1183&lt;$I$18*periods_per_year),start_rate,MIN($I$19,IF(MOD(A1183-1,$I$21)=0,MAX($I$20,D1182+$I$22),D1182))),start_rate))</f>
        <v/>
      </c>
      <c r="E1183" s="13" t="str">
        <f t="shared" si="139"/>
        <v/>
      </c>
      <c r="F1183" s="13" t="str">
        <f>IF(A1183="","",IF(A1183=nper,J1182+E1183,MIN(J1182+E1183,IF(D1183=D1182,F1182,IF($E$8="Acc Bi-Weekly",ROUND((-PMT(((1+D1183/CP)^(CP/12))-1,(nper-A1183+1)*12/26,J1182))/2,2),IF($E$8="Acc Weekly",ROUND((-PMT(((1+D1183/CP)^(CP/12))-1,(nper-A1183+1)*12/52,J1182))/4,2),ROUND(-PMT(((1+D1183/CP)^(CP/periods_per_year))-1,nper-A1183+1,J1182),2)))))))</f>
        <v/>
      </c>
      <c r="G1183" s="13" t="str">
        <f>IF(OR(A1183="",A1183&lt;$X$2),"",IF(J1182&lt;=F1183,0,IF(IF(AND(A1183&gt;=$X$2,MOD(A1183-$X$2,int)=0),$X$3,0)+F1183&gt;=J1182+E1183,J1182+E1183-F1183,IF(AND(A1183&gt;=$X$2,MOD(A1183-$X$2,int)=0),$X$3,0)+IF(IF(AND(A1183&gt;=$X$2,MOD(A1183-$X$2,int)=0),$X$3,0)+IF(MOD(A1183-$X$6,periods_per_year)=0,$X$5,0)+F1183&lt;J1182+E1183,IF(MOD(A1183-$X$6,periods_per_year)=0,$X$5,0),J1182+E1183-IF(AND(A1183&gt;=$X$2,MOD(A1183-$X$2,int)=0),$X$3,0)-F1183))))</f>
        <v/>
      </c>
      <c r="H1183" s="14"/>
      <c r="I1183" s="13" t="str">
        <f t="shared" si="140"/>
        <v/>
      </c>
      <c r="J1183" s="13" t="str">
        <f t="shared" si="141"/>
        <v/>
      </c>
      <c r="M1183" s="17" t="str">
        <f>IF(S1182="","",IF(OR(M1182&gt;=nper,ROUND(S1182,2)&lt;=0),"",M1182+1))</f>
        <v/>
      </c>
      <c r="N1183" s="18" t="str">
        <f>IF(M1183="","",IF(OR(periods_per_year=26,periods_per_year=52),IF(periods_per_year=26,IF(M1183=1,fpdate,N1182+14),IF(periods_per_year=52,IF(M1183=1,fpdate,N1182+7),"n/a")),IF(periods_per_year=24,DATE(YEAR(fpdate),MONTH(fpdate)+(M1183-1)/2+IF(AND(DAY(fpdate)&gt;=15,MOD(M1183,2)=0),1,0),IF(MOD(M1183,2)=0,IF(DAY(fpdate)&gt;=15,DAY(fpdate)-14,DAY(fpdate)+14),DAY(fpdate))),IF(DAY(DATE(YEAR(fpdate),MONTH(fpdate)+M1183-1,DAY(fpdate)))&lt;&gt;DAY(fpdate),DATE(YEAR(fpdate),MONTH(fpdate)+M1183,0),DATE(YEAR(fpdate),MONTH(fpdate)+M1183-1,DAY(fpdate))))))</f>
        <v/>
      </c>
      <c r="O1183" s="19" t="str">
        <f>IF(M1183="","",IF(variable,IF(M1183&lt;MortgageCalculator!$I$18*periods_per_year,start_rate,IF(MortgageCalculator!$I$22&gt;=0,MIN(MortgageCalculator!$I$19,start_rate+MortgageCalculator!$I$22*ROUNDUP((M1183-MortgageCalculator!$I$18*periods_per_year)/MortgageCalculator!$I$21,0)),MAX(MortgageCalculator!$I$20,start_rate+MortgageCalculator!$I$22*ROUNDUP((M1183-MortgageCalculator!$I$18*periods_per_year)/MortgageCalculator!$I$21,0)))),start_rate))</f>
        <v/>
      </c>
      <c r="P1183" s="20" t="str">
        <f>IF(M1183="","",ROUND((((1+O1183/CP)^(CP/periods_per_year))-1)*S1182,2))</f>
        <v/>
      </c>
      <c r="Q1183" s="20" t="str">
        <f>IF(M1183="","",IF(M1183=nper,S1182+P1183,MIN(S1182+P1183,IF(O1183=O1182,Q1182,ROUND(-PMT(((1+O1183/CP)^(CP/periods_per_year))-1,nper-M1183+1,S1182),2)))))</f>
        <v/>
      </c>
      <c r="R1183" s="20" t="str">
        <f t="shared" si="142"/>
        <v/>
      </c>
      <c r="S1183" s="20" t="str">
        <f t="shared" si="143"/>
        <v/>
      </c>
    </row>
    <row r="1184" spans="1:19" x14ac:dyDescent="0.2">
      <c r="A1184" s="10" t="str">
        <f t="shared" si="136"/>
        <v/>
      </c>
      <c r="B1184" s="11" t="str">
        <f t="shared" si="137"/>
        <v/>
      </c>
      <c r="C1184" s="15" t="str">
        <f t="shared" si="138"/>
        <v/>
      </c>
      <c r="D1184" s="12" t="str">
        <f>IF(A1184="","",IF(variable,IF(OR(A1184=1,A1184&lt;$I$18*periods_per_year),start_rate,MIN($I$19,IF(MOD(A1184-1,$I$21)=0,MAX($I$20,D1183+$I$22),D1183))),start_rate))</f>
        <v/>
      </c>
      <c r="E1184" s="13" t="str">
        <f t="shared" si="139"/>
        <v/>
      </c>
      <c r="F1184" s="13" t="str">
        <f>IF(A1184="","",IF(A1184=nper,J1183+E1184,MIN(J1183+E1184,IF(D1184=D1183,F1183,IF($E$8="Acc Bi-Weekly",ROUND((-PMT(((1+D1184/CP)^(CP/12))-1,(nper-A1184+1)*12/26,J1183))/2,2),IF($E$8="Acc Weekly",ROUND((-PMT(((1+D1184/CP)^(CP/12))-1,(nper-A1184+1)*12/52,J1183))/4,2),ROUND(-PMT(((1+D1184/CP)^(CP/periods_per_year))-1,nper-A1184+1,J1183),2)))))))</f>
        <v/>
      </c>
      <c r="G1184" s="13" t="str">
        <f>IF(OR(A1184="",A1184&lt;$X$2),"",IF(J1183&lt;=F1184,0,IF(IF(AND(A1184&gt;=$X$2,MOD(A1184-$X$2,int)=0),$X$3,0)+F1184&gt;=J1183+E1184,J1183+E1184-F1184,IF(AND(A1184&gt;=$X$2,MOD(A1184-$X$2,int)=0),$X$3,0)+IF(IF(AND(A1184&gt;=$X$2,MOD(A1184-$X$2,int)=0),$X$3,0)+IF(MOD(A1184-$X$6,periods_per_year)=0,$X$5,0)+F1184&lt;J1183+E1184,IF(MOD(A1184-$X$6,periods_per_year)=0,$X$5,0),J1183+E1184-IF(AND(A1184&gt;=$X$2,MOD(A1184-$X$2,int)=0),$X$3,0)-F1184))))</f>
        <v/>
      </c>
      <c r="H1184" s="14"/>
      <c r="I1184" s="13" t="str">
        <f t="shared" si="140"/>
        <v/>
      </c>
      <c r="J1184" s="13" t="str">
        <f t="shared" si="141"/>
        <v/>
      </c>
      <c r="M1184" s="17" t="str">
        <f>IF(S1183="","",IF(OR(M1183&gt;=nper,ROUND(S1183,2)&lt;=0),"",M1183+1))</f>
        <v/>
      </c>
      <c r="N1184" s="18" t="str">
        <f>IF(M1184="","",IF(OR(periods_per_year=26,periods_per_year=52),IF(periods_per_year=26,IF(M1184=1,fpdate,N1183+14),IF(periods_per_year=52,IF(M1184=1,fpdate,N1183+7),"n/a")),IF(periods_per_year=24,DATE(YEAR(fpdate),MONTH(fpdate)+(M1184-1)/2+IF(AND(DAY(fpdate)&gt;=15,MOD(M1184,2)=0),1,0),IF(MOD(M1184,2)=0,IF(DAY(fpdate)&gt;=15,DAY(fpdate)-14,DAY(fpdate)+14),DAY(fpdate))),IF(DAY(DATE(YEAR(fpdate),MONTH(fpdate)+M1184-1,DAY(fpdate)))&lt;&gt;DAY(fpdate),DATE(YEAR(fpdate),MONTH(fpdate)+M1184,0),DATE(YEAR(fpdate),MONTH(fpdate)+M1184-1,DAY(fpdate))))))</f>
        <v/>
      </c>
      <c r="O1184" s="19" t="str">
        <f>IF(M1184="","",IF(variable,IF(M1184&lt;MortgageCalculator!$I$18*periods_per_year,start_rate,IF(MortgageCalculator!$I$22&gt;=0,MIN(MortgageCalculator!$I$19,start_rate+MortgageCalculator!$I$22*ROUNDUP((M1184-MortgageCalculator!$I$18*periods_per_year)/MortgageCalculator!$I$21,0)),MAX(MortgageCalculator!$I$20,start_rate+MortgageCalculator!$I$22*ROUNDUP((M1184-MortgageCalculator!$I$18*periods_per_year)/MortgageCalculator!$I$21,0)))),start_rate))</f>
        <v/>
      </c>
      <c r="P1184" s="20" t="str">
        <f>IF(M1184="","",ROUND((((1+O1184/CP)^(CP/periods_per_year))-1)*S1183,2))</f>
        <v/>
      </c>
      <c r="Q1184" s="20" t="str">
        <f>IF(M1184="","",IF(M1184=nper,S1183+P1184,MIN(S1183+P1184,IF(O1184=O1183,Q1183,ROUND(-PMT(((1+O1184/CP)^(CP/periods_per_year))-1,nper-M1184+1,S1183),2)))))</f>
        <v/>
      </c>
      <c r="R1184" s="20" t="str">
        <f t="shared" si="142"/>
        <v/>
      </c>
      <c r="S1184" s="20" t="str">
        <f t="shared" si="143"/>
        <v/>
      </c>
    </row>
    <row r="1185" spans="1:19" x14ac:dyDescent="0.2">
      <c r="A1185" s="10" t="str">
        <f t="shared" si="136"/>
        <v/>
      </c>
      <c r="B1185" s="11" t="str">
        <f t="shared" si="137"/>
        <v/>
      </c>
      <c r="C1185" s="15" t="str">
        <f t="shared" si="138"/>
        <v/>
      </c>
      <c r="D1185" s="12" t="str">
        <f>IF(A1185="","",IF(variable,IF(OR(A1185=1,A1185&lt;$I$18*periods_per_year),start_rate,MIN($I$19,IF(MOD(A1185-1,$I$21)=0,MAX($I$20,D1184+$I$22),D1184))),start_rate))</f>
        <v/>
      </c>
      <c r="E1185" s="13" t="str">
        <f t="shared" si="139"/>
        <v/>
      </c>
      <c r="F1185" s="13" t="str">
        <f>IF(A1185="","",IF(A1185=nper,J1184+E1185,MIN(J1184+E1185,IF(D1185=D1184,F1184,IF($E$8="Acc Bi-Weekly",ROUND((-PMT(((1+D1185/CP)^(CP/12))-1,(nper-A1185+1)*12/26,J1184))/2,2),IF($E$8="Acc Weekly",ROUND((-PMT(((1+D1185/CP)^(CP/12))-1,(nper-A1185+1)*12/52,J1184))/4,2),ROUND(-PMT(((1+D1185/CP)^(CP/periods_per_year))-1,nper-A1185+1,J1184),2)))))))</f>
        <v/>
      </c>
      <c r="G1185" s="13" t="str">
        <f>IF(OR(A1185="",A1185&lt;$X$2),"",IF(J1184&lt;=F1185,0,IF(IF(AND(A1185&gt;=$X$2,MOD(A1185-$X$2,int)=0),$X$3,0)+F1185&gt;=J1184+E1185,J1184+E1185-F1185,IF(AND(A1185&gt;=$X$2,MOD(A1185-$X$2,int)=0),$X$3,0)+IF(IF(AND(A1185&gt;=$X$2,MOD(A1185-$X$2,int)=0),$X$3,0)+IF(MOD(A1185-$X$6,periods_per_year)=0,$X$5,0)+F1185&lt;J1184+E1185,IF(MOD(A1185-$X$6,periods_per_year)=0,$X$5,0),J1184+E1185-IF(AND(A1185&gt;=$X$2,MOD(A1185-$X$2,int)=0),$X$3,0)-F1185))))</f>
        <v/>
      </c>
      <c r="H1185" s="14"/>
      <c r="I1185" s="13" t="str">
        <f t="shared" si="140"/>
        <v/>
      </c>
      <c r="J1185" s="13" t="str">
        <f t="shared" si="141"/>
        <v/>
      </c>
      <c r="M1185" s="17" t="str">
        <f>IF(S1184="","",IF(OR(M1184&gt;=nper,ROUND(S1184,2)&lt;=0),"",M1184+1))</f>
        <v/>
      </c>
      <c r="N1185" s="18" t="str">
        <f>IF(M1185="","",IF(OR(periods_per_year=26,periods_per_year=52),IF(periods_per_year=26,IF(M1185=1,fpdate,N1184+14),IF(periods_per_year=52,IF(M1185=1,fpdate,N1184+7),"n/a")),IF(periods_per_year=24,DATE(YEAR(fpdate),MONTH(fpdate)+(M1185-1)/2+IF(AND(DAY(fpdate)&gt;=15,MOD(M1185,2)=0),1,0),IF(MOD(M1185,2)=0,IF(DAY(fpdate)&gt;=15,DAY(fpdate)-14,DAY(fpdate)+14),DAY(fpdate))),IF(DAY(DATE(YEAR(fpdate),MONTH(fpdate)+M1185-1,DAY(fpdate)))&lt;&gt;DAY(fpdate),DATE(YEAR(fpdate),MONTH(fpdate)+M1185,0),DATE(YEAR(fpdate),MONTH(fpdate)+M1185-1,DAY(fpdate))))))</f>
        <v/>
      </c>
      <c r="O1185" s="19" t="str">
        <f>IF(M1185="","",IF(variable,IF(M1185&lt;MortgageCalculator!$I$18*periods_per_year,start_rate,IF(MortgageCalculator!$I$22&gt;=0,MIN(MortgageCalculator!$I$19,start_rate+MortgageCalculator!$I$22*ROUNDUP((M1185-MortgageCalculator!$I$18*periods_per_year)/MortgageCalculator!$I$21,0)),MAX(MortgageCalculator!$I$20,start_rate+MortgageCalculator!$I$22*ROUNDUP((M1185-MortgageCalculator!$I$18*periods_per_year)/MortgageCalculator!$I$21,0)))),start_rate))</f>
        <v/>
      </c>
      <c r="P1185" s="20" t="str">
        <f>IF(M1185="","",ROUND((((1+O1185/CP)^(CP/periods_per_year))-1)*S1184,2))</f>
        <v/>
      </c>
      <c r="Q1185" s="20" t="str">
        <f>IF(M1185="","",IF(M1185=nper,S1184+P1185,MIN(S1184+P1185,IF(O1185=O1184,Q1184,ROUND(-PMT(((1+O1185/CP)^(CP/periods_per_year))-1,nper-M1185+1,S1184),2)))))</f>
        <v/>
      </c>
      <c r="R1185" s="20" t="str">
        <f t="shared" si="142"/>
        <v/>
      </c>
      <c r="S1185" s="20" t="str">
        <f t="shared" si="143"/>
        <v/>
      </c>
    </row>
    <row r="1186" spans="1:19" x14ac:dyDescent="0.2">
      <c r="A1186" s="10" t="str">
        <f t="shared" si="136"/>
        <v/>
      </c>
      <c r="B1186" s="11" t="str">
        <f t="shared" si="137"/>
        <v/>
      </c>
      <c r="C1186" s="15" t="str">
        <f t="shared" si="138"/>
        <v/>
      </c>
      <c r="D1186" s="12" t="str">
        <f>IF(A1186="","",IF(variable,IF(OR(A1186=1,A1186&lt;$I$18*periods_per_year),start_rate,MIN($I$19,IF(MOD(A1186-1,$I$21)=0,MAX($I$20,D1185+$I$22),D1185))),start_rate))</f>
        <v/>
      </c>
      <c r="E1186" s="13" t="str">
        <f t="shared" si="139"/>
        <v/>
      </c>
      <c r="F1186" s="13" t="str">
        <f>IF(A1186="","",IF(A1186=nper,J1185+E1186,MIN(J1185+E1186,IF(D1186=D1185,F1185,IF($E$8="Acc Bi-Weekly",ROUND((-PMT(((1+D1186/CP)^(CP/12))-1,(nper-A1186+1)*12/26,J1185))/2,2),IF($E$8="Acc Weekly",ROUND((-PMT(((1+D1186/CP)^(CP/12))-1,(nper-A1186+1)*12/52,J1185))/4,2),ROUND(-PMT(((1+D1186/CP)^(CP/periods_per_year))-1,nper-A1186+1,J1185),2)))))))</f>
        <v/>
      </c>
      <c r="G1186" s="13" t="str">
        <f>IF(OR(A1186="",A1186&lt;$X$2),"",IF(J1185&lt;=F1186,0,IF(IF(AND(A1186&gt;=$X$2,MOD(A1186-$X$2,int)=0),$X$3,0)+F1186&gt;=J1185+E1186,J1185+E1186-F1186,IF(AND(A1186&gt;=$X$2,MOD(A1186-$X$2,int)=0),$X$3,0)+IF(IF(AND(A1186&gt;=$X$2,MOD(A1186-$X$2,int)=0),$X$3,0)+IF(MOD(A1186-$X$6,periods_per_year)=0,$X$5,0)+F1186&lt;J1185+E1186,IF(MOD(A1186-$X$6,periods_per_year)=0,$X$5,0),J1185+E1186-IF(AND(A1186&gt;=$X$2,MOD(A1186-$X$2,int)=0),$X$3,0)-F1186))))</f>
        <v/>
      </c>
      <c r="H1186" s="14"/>
      <c r="I1186" s="13" t="str">
        <f t="shared" si="140"/>
        <v/>
      </c>
      <c r="J1186" s="13" t="str">
        <f t="shared" si="141"/>
        <v/>
      </c>
      <c r="M1186" s="17" t="str">
        <f>IF(S1185="","",IF(OR(M1185&gt;=nper,ROUND(S1185,2)&lt;=0),"",M1185+1))</f>
        <v/>
      </c>
      <c r="N1186" s="18" t="str">
        <f>IF(M1186="","",IF(OR(periods_per_year=26,periods_per_year=52),IF(periods_per_year=26,IF(M1186=1,fpdate,N1185+14),IF(periods_per_year=52,IF(M1186=1,fpdate,N1185+7),"n/a")),IF(periods_per_year=24,DATE(YEAR(fpdate),MONTH(fpdate)+(M1186-1)/2+IF(AND(DAY(fpdate)&gt;=15,MOD(M1186,2)=0),1,0),IF(MOD(M1186,2)=0,IF(DAY(fpdate)&gt;=15,DAY(fpdate)-14,DAY(fpdate)+14),DAY(fpdate))),IF(DAY(DATE(YEAR(fpdate),MONTH(fpdate)+M1186-1,DAY(fpdate)))&lt;&gt;DAY(fpdate),DATE(YEAR(fpdate),MONTH(fpdate)+M1186,0),DATE(YEAR(fpdate),MONTH(fpdate)+M1186-1,DAY(fpdate))))))</f>
        <v/>
      </c>
      <c r="O1186" s="19" t="str">
        <f>IF(M1186="","",IF(variable,IF(M1186&lt;MortgageCalculator!$I$18*periods_per_year,start_rate,IF(MortgageCalculator!$I$22&gt;=0,MIN(MortgageCalculator!$I$19,start_rate+MortgageCalculator!$I$22*ROUNDUP((M1186-MortgageCalculator!$I$18*periods_per_year)/MortgageCalculator!$I$21,0)),MAX(MortgageCalculator!$I$20,start_rate+MortgageCalculator!$I$22*ROUNDUP((M1186-MortgageCalculator!$I$18*periods_per_year)/MortgageCalculator!$I$21,0)))),start_rate))</f>
        <v/>
      </c>
      <c r="P1186" s="20" t="str">
        <f>IF(M1186="","",ROUND((((1+O1186/CP)^(CP/periods_per_year))-1)*S1185,2))</f>
        <v/>
      </c>
      <c r="Q1186" s="20" t="str">
        <f>IF(M1186="","",IF(M1186=nper,S1185+P1186,MIN(S1185+P1186,IF(O1186=O1185,Q1185,ROUND(-PMT(((1+O1186/CP)^(CP/periods_per_year))-1,nper-M1186+1,S1185),2)))))</f>
        <v/>
      </c>
      <c r="R1186" s="20" t="str">
        <f t="shared" si="142"/>
        <v/>
      </c>
      <c r="S1186" s="20" t="str">
        <f t="shared" si="143"/>
        <v/>
      </c>
    </row>
    <row r="1187" spans="1:19" x14ac:dyDescent="0.2">
      <c r="A1187" s="10" t="str">
        <f t="shared" si="136"/>
        <v/>
      </c>
      <c r="B1187" s="11" t="str">
        <f t="shared" si="137"/>
        <v/>
      </c>
      <c r="C1187" s="15" t="str">
        <f t="shared" si="138"/>
        <v/>
      </c>
      <c r="D1187" s="12" t="str">
        <f>IF(A1187="","",IF(variable,IF(OR(A1187=1,A1187&lt;$I$18*periods_per_year),start_rate,MIN($I$19,IF(MOD(A1187-1,$I$21)=0,MAX($I$20,D1186+$I$22),D1186))),start_rate))</f>
        <v/>
      </c>
      <c r="E1187" s="13" t="str">
        <f t="shared" si="139"/>
        <v/>
      </c>
      <c r="F1187" s="13" t="str">
        <f>IF(A1187="","",IF(A1187=nper,J1186+E1187,MIN(J1186+E1187,IF(D1187=D1186,F1186,IF($E$8="Acc Bi-Weekly",ROUND((-PMT(((1+D1187/CP)^(CP/12))-1,(nper-A1187+1)*12/26,J1186))/2,2),IF($E$8="Acc Weekly",ROUND((-PMT(((1+D1187/CP)^(CP/12))-1,(nper-A1187+1)*12/52,J1186))/4,2),ROUND(-PMT(((1+D1187/CP)^(CP/periods_per_year))-1,nper-A1187+1,J1186),2)))))))</f>
        <v/>
      </c>
      <c r="G1187" s="13" t="str">
        <f>IF(OR(A1187="",A1187&lt;$X$2),"",IF(J1186&lt;=F1187,0,IF(IF(AND(A1187&gt;=$X$2,MOD(A1187-$X$2,int)=0),$X$3,0)+F1187&gt;=J1186+E1187,J1186+E1187-F1187,IF(AND(A1187&gt;=$X$2,MOD(A1187-$X$2,int)=0),$X$3,0)+IF(IF(AND(A1187&gt;=$X$2,MOD(A1187-$X$2,int)=0),$X$3,0)+IF(MOD(A1187-$X$6,periods_per_year)=0,$X$5,0)+F1187&lt;J1186+E1187,IF(MOD(A1187-$X$6,periods_per_year)=0,$X$5,0),J1186+E1187-IF(AND(A1187&gt;=$X$2,MOD(A1187-$X$2,int)=0),$X$3,0)-F1187))))</f>
        <v/>
      </c>
      <c r="H1187" s="14"/>
      <c r="I1187" s="13" t="str">
        <f t="shared" si="140"/>
        <v/>
      </c>
      <c r="J1187" s="13" t="str">
        <f t="shared" si="141"/>
        <v/>
      </c>
      <c r="M1187" s="17" t="str">
        <f>IF(S1186="","",IF(OR(M1186&gt;=nper,ROUND(S1186,2)&lt;=0),"",M1186+1))</f>
        <v/>
      </c>
      <c r="N1187" s="18" t="str">
        <f>IF(M1187="","",IF(OR(periods_per_year=26,periods_per_year=52),IF(periods_per_year=26,IF(M1187=1,fpdate,N1186+14),IF(periods_per_year=52,IF(M1187=1,fpdate,N1186+7),"n/a")),IF(periods_per_year=24,DATE(YEAR(fpdate),MONTH(fpdate)+(M1187-1)/2+IF(AND(DAY(fpdate)&gt;=15,MOD(M1187,2)=0),1,0),IF(MOD(M1187,2)=0,IF(DAY(fpdate)&gt;=15,DAY(fpdate)-14,DAY(fpdate)+14),DAY(fpdate))),IF(DAY(DATE(YEAR(fpdate),MONTH(fpdate)+M1187-1,DAY(fpdate)))&lt;&gt;DAY(fpdate),DATE(YEAR(fpdate),MONTH(fpdate)+M1187,0),DATE(YEAR(fpdate),MONTH(fpdate)+M1187-1,DAY(fpdate))))))</f>
        <v/>
      </c>
      <c r="O1187" s="19" t="str">
        <f>IF(M1187="","",IF(variable,IF(M1187&lt;MortgageCalculator!$I$18*periods_per_year,start_rate,IF(MortgageCalculator!$I$22&gt;=0,MIN(MortgageCalculator!$I$19,start_rate+MortgageCalculator!$I$22*ROUNDUP((M1187-MortgageCalculator!$I$18*periods_per_year)/MortgageCalculator!$I$21,0)),MAX(MortgageCalculator!$I$20,start_rate+MortgageCalculator!$I$22*ROUNDUP((M1187-MortgageCalculator!$I$18*periods_per_year)/MortgageCalculator!$I$21,0)))),start_rate))</f>
        <v/>
      </c>
      <c r="P1187" s="20" t="str">
        <f>IF(M1187="","",ROUND((((1+O1187/CP)^(CP/periods_per_year))-1)*S1186,2))</f>
        <v/>
      </c>
      <c r="Q1187" s="20" t="str">
        <f>IF(M1187="","",IF(M1187=nper,S1186+P1187,MIN(S1186+P1187,IF(O1187=O1186,Q1186,ROUND(-PMT(((1+O1187/CP)^(CP/periods_per_year))-1,nper-M1187+1,S1186),2)))))</f>
        <v/>
      </c>
      <c r="R1187" s="20" t="str">
        <f t="shared" si="142"/>
        <v/>
      </c>
      <c r="S1187" s="20" t="str">
        <f t="shared" si="143"/>
        <v/>
      </c>
    </row>
    <row r="1188" spans="1:19" x14ac:dyDescent="0.2">
      <c r="A1188" s="10" t="str">
        <f t="shared" si="136"/>
        <v/>
      </c>
      <c r="B1188" s="11" t="str">
        <f t="shared" si="137"/>
        <v/>
      </c>
      <c r="C1188" s="15" t="str">
        <f t="shared" si="138"/>
        <v/>
      </c>
      <c r="D1188" s="12" t="str">
        <f>IF(A1188="","",IF(variable,IF(OR(A1188=1,A1188&lt;$I$18*periods_per_year),start_rate,MIN($I$19,IF(MOD(A1188-1,$I$21)=0,MAX($I$20,D1187+$I$22),D1187))),start_rate))</f>
        <v/>
      </c>
      <c r="E1188" s="13" t="str">
        <f t="shared" si="139"/>
        <v/>
      </c>
      <c r="F1188" s="13" t="str">
        <f>IF(A1188="","",IF(A1188=nper,J1187+E1188,MIN(J1187+E1188,IF(D1188=D1187,F1187,IF($E$8="Acc Bi-Weekly",ROUND((-PMT(((1+D1188/CP)^(CP/12))-1,(nper-A1188+1)*12/26,J1187))/2,2),IF($E$8="Acc Weekly",ROUND((-PMT(((1+D1188/CP)^(CP/12))-1,(nper-A1188+1)*12/52,J1187))/4,2),ROUND(-PMT(((1+D1188/CP)^(CP/periods_per_year))-1,nper-A1188+1,J1187),2)))))))</f>
        <v/>
      </c>
      <c r="G1188" s="13" t="str">
        <f>IF(OR(A1188="",A1188&lt;$X$2),"",IF(J1187&lt;=F1188,0,IF(IF(AND(A1188&gt;=$X$2,MOD(A1188-$X$2,int)=0),$X$3,0)+F1188&gt;=J1187+E1188,J1187+E1188-F1188,IF(AND(A1188&gt;=$X$2,MOD(A1188-$X$2,int)=0),$X$3,0)+IF(IF(AND(A1188&gt;=$X$2,MOD(A1188-$X$2,int)=0),$X$3,0)+IF(MOD(A1188-$X$6,periods_per_year)=0,$X$5,0)+F1188&lt;J1187+E1188,IF(MOD(A1188-$X$6,periods_per_year)=0,$X$5,0),J1187+E1188-IF(AND(A1188&gt;=$X$2,MOD(A1188-$X$2,int)=0),$X$3,0)-F1188))))</f>
        <v/>
      </c>
      <c r="H1188" s="14"/>
      <c r="I1188" s="13" t="str">
        <f t="shared" si="140"/>
        <v/>
      </c>
      <c r="J1188" s="13" t="str">
        <f t="shared" si="141"/>
        <v/>
      </c>
      <c r="M1188" s="17" t="str">
        <f>IF(S1187="","",IF(OR(M1187&gt;=nper,ROUND(S1187,2)&lt;=0),"",M1187+1))</f>
        <v/>
      </c>
      <c r="N1188" s="18" t="str">
        <f>IF(M1188="","",IF(OR(periods_per_year=26,periods_per_year=52),IF(periods_per_year=26,IF(M1188=1,fpdate,N1187+14),IF(periods_per_year=52,IF(M1188=1,fpdate,N1187+7),"n/a")),IF(periods_per_year=24,DATE(YEAR(fpdate),MONTH(fpdate)+(M1188-1)/2+IF(AND(DAY(fpdate)&gt;=15,MOD(M1188,2)=0),1,0),IF(MOD(M1188,2)=0,IF(DAY(fpdate)&gt;=15,DAY(fpdate)-14,DAY(fpdate)+14),DAY(fpdate))),IF(DAY(DATE(YEAR(fpdate),MONTH(fpdate)+M1188-1,DAY(fpdate)))&lt;&gt;DAY(fpdate),DATE(YEAR(fpdate),MONTH(fpdate)+M1188,0),DATE(YEAR(fpdate),MONTH(fpdate)+M1188-1,DAY(fpdate))))))</f>
        <v/>
      </c>
      <c r="O1188" s="19" t="str">
        <f>IF(M1188="","",IF(variable,IF(M1188&lt;MortgageCalculator!$I$18*periods_per_year,start_rate,IF(MortgageCalculator!$I$22&gt;=0,MIN(MortgageCalculator!$I$19,start_rate+MortgageCalculator!$I$22*ROUNDUP((M1188-MortgageCalculator!$I$18*periods_per_year)/MortgageCalculator!$I$21,0)),MAX(MortgageCalculator!$I$20,start_rate+MortgageCalculator!$I$22*ROUNDUP((M1188-MortgageCalculator!$I$18*periods_per_year)/MortgageCalculator!$I$21,0)))),start_rate))</f>
        <v/>
      </c>
      <c r="P1188" s="20" t="str">
        <f>IF(M1188="","",ROUND((((1+O1188/CP)^(CP/periods_per_year))-1)*S1187,2))</f>
        <v/>
      </c>
      <c r="Q1188" s="20" t="str">
        <f>IF(M1188="","",IF(M1188=nper,S1187+P1188,MIN(S1187+P1188,IF(O1188=O1187,Q1187,ROUND(-PMT(((1+O1188/CP)^(CP/periods_per_year))-1,nper-M1188+1,S1187),2)))))</f>
        <v/>
      </c>
      <c r="R1188" s="20" t="str">
        <f t="shared" si="142"/>
        <v/>
      </c>
      <c r="S1188" s="20" t="str">
        <f t="shared" si="143"/>
        <v/>
      </c>
    </row>
    <row r="1189" spans="1:19" x14ac:dyDescent="0.2">
      <c r="A1189" s="10" t="str">
        <f t="shared" si="136"/>
        <v/>
      </c>
      <c r="B1189" s="11" t="str">
        <f t="shared" si="137"/>
        <v/>
      </c>
      <c r="C1189" s="15" t="str">
        <f t="shared" si="138"/>
        <v/>
      </c>
      <c r="D1189" s="12" t="str">
        <f>IF(A1189="","",IF(variable,IF(OR(A1189=1,A1189&lt;$I$18*periods_per_year),start_rate,MIN($I$19,IF(MOD(A1189-1,$I$21)=0,MAX($I$20,D1188+$I$22),D1188))),start_rate))</f>
        <v/>
      </c>
      <c r="E1189" s="13" t="str">
        <f t="shared" si="139"/>
        <v/>
      </c>
      <c r="F1189" s="13" t="str">
        <f>IF(A1189="","",IF(A1189=nper,J1188+E1189,MIN(J1188+E1189,IF(D1189=D1188,F1188,IF($E$8="Acc Bi-Weekly",ROUND((-PMT(((1+D1189/CP)^(CP/12))-1,(nper-A1189+1)*12/26,J1188))/2,2),IF($E$8="Acc Weekly",ROUND((-PMT(((1+D1189/CP)^(CP/12))-1,(nper-A1189+1)*12/52,J1188))/4,2),ROUND(-PMT(((1+D1189/CP)^(CP/periods_per_year))-1,nper-A1189+1,J1188),2)))))))</f>
        <v/>
      </c>
      <c r="G1189" s="13" t="str">
        <f>IF(OR(A1189="",A1189&lt;$X$2),"",IF(J1188&lt;=F1189,0,IF(IF(AND(A1189&gt;=$X$2,MOD(A1189-$X$2,int)=0),$X$3,0)+F1189&gt;=J1188+E1189,J1188+E1189-F1189,IF(AND(A1189&gt;=$X$2,MOD(A1189-$X$2,int)=0),$X$3,0)+IF(IF(AND(A1189&gt;=$X$2,MOD(A1189-$X$2,int)=0),$X$3,0)+IF(MOD(A1189-$X$6,periods_per_year)=0,$X$5,0)+F1189&lt;J1188+E1189,IF(MOD(A1189-$X$6,periods_per_year)=0,$X$5,0),J1188+E1189-IF(AND(A1189&gt;=$X$2,MOD(A1189-$X$2,int)=0),$X$3,0)-F1189))))</f>
        <v/>
      </c>
      <c r="H1189" s="14"/>
      <c r="I1189" s="13" t="str">
        <f t="shared" si="140"/>
        <v/>
      </c>
      <c r="J1189" s="13" t="str">
        <f t="shared" si="141"/>
        <v/>
      </c>
      <c r="M1189" s="17" t="str">
        <f>IF(S1188="","",IF(OR(M1188&gt;=nper,ROUND(S1188,2)&lt;=0),"",M1188+1))</f>
        <v/>
      </c>
      <c r="N1189" s="18" t="str">
        <f>IF(M1189="","",IF(OR(periods_per_year=26,periods_per_year=52),IF(periods_per_year=26,IF(M1189=1,fpdate,N1188+14),IF(periods_per_year=52,IF(M1189=1,fpdate,N1188+7),"n/a")),IF(periods_per_year=24,DATE(YEAR(fpdate),MONTH(fpdate)+(M1189-1)/2+IF(AND(DAY(fpdate)&gt;=15,MOD(M1189,2)=0),1,0),IF(MOD(M1189,2)=0,IF(DAY(fpdate)&gt;=15,DAY(fpdate)-14,DAY(fpdate)+14),DAY(fpdate))),IF(DAY(DATE(YEAR(fpdate),MONTH(fpdate)+M1189-1,DAY(fpdate)))&lt;&gt;DAY(fpdate),DATE(YEAR(fpdate),MONTH(fpdate)+M1189,0),DATE(YEAR(fpdate),MONTH(fpdate)+M1189-1,DAY(fpdate))))))</f>
        <v/>
      </c>
      <c r="O1189" s="19" t="str">
        <f>IF(M1189="","",IF(variable,IF(M1189&lt;MortgageCalculator!$I$18*periods_per_year,start_rate,IF(MortgageCalculator!$I$22&gt;=0,MIN(MortgageCalculator!$I$19,start_rate+MortgageCalculator!$I$22*ROUNDUP((M1189-MortgageCalculator!$I$18*periods_per_year)/MortgageCalculator!$I$21,0)),MAX(MortgageCalculator!$I$20,start_rate+MortgageCalculator!$I$22*ROUNDUP((M1189-MortgageCalculator!$I$18*periods_per_year)/MortgageCalculator!$I$21,0)))),start_rate))</f>
        <v/>
      </c>
      <c r="P1189" s="20" t="str">
        <f>IF(M1189="","",ROUND((((1+O1189/CP)^(CP/periods_per_year))-1)*S1188,2))</f>
        <v/>
      </c>
      <c r="Q1189" s="20" t="str">
        <f>IF(M1189="","",IF(M1189=nper,S1188+P1189,MIN(S1188+P1189,IF(O1189=O1188,Q1188,ROUND(-PMT(((1+O1189/CP)^(CP/periods_per_year))-1,nper-M1189+1,S1188),2)))))</f>
        <v/>
      </c>
      <c r="R1189" s="20" t="str">
        <f t="shared" si="142"/>
        <v/>
      </c>
      <c r="S1189" s="20" t="str">
        <f t="shared" si="143"/>
        <v/>
      </c>
    </row>
    <row r="1190" spans="1:19" x14ac:dyDescent="0.2">
      <c r="A1190" s="10" t="str">
        <f t="shared" si="136"/>
        <v/>
      </c>
      <c r="B1190" s="11" t="str">
        <f t="shared" si="137"/>
        <v/>
      </c>
      <c r="C1190" s="15" t="str">
        <f t="shared" si="138"/>
        <v/>
      </c>
      <c r="D1190" s="12" t="str">
        <f>IF(A1190="","",IF(variable,IF(OR(A1190=1,A1190&lt;$I$18*periods_per_year),start_rate,MIN($I$19,IF(MOD(A1190-1,$I$21)=0,MAX($I$20,D1189+$I$22),D1189))),start_rate))</f>
        <v/>
      </c>
      <c r="E1190" s="13" t="str">
        <f t="shared" si="139"/>
        <v/>
      </c>
      <c r="F1190" s="13" t="str">
        <f>IF(A1190="","",IF(A1190=nper,J1189+E1190,MIN(J1189+E1190,IF(D1190=D1189,F1189,IF($E$8="Acc Bi-Weekly",ROUND((-PMT(((1+D1190/CP)^(CP/12))-1,(nper-A1190+1)*12/26,J1189))/2,2),IF($E$8="Acc Weekly",ROUND((-PMT(((1+D1190/CP)^(CP/12))-1,(nper-A1190+1)*12/52,J1189))/4,2),ROUND(-PMT(((1+D1190/CP)^(CP/periods_per_year))-1,nper-A1190+1,J1189),2)))))))</f>
        <v/>
      </c>
      <c r="G1190" s="13" t="str">
        <f>IF(OR(A1190="",A1190&lt;$X$2),"",IF(J1189&lt;=F1190,0,IF(IF(AND(A1190&gt;=$X$2,MOD(A1190-$X$2,int)=0),$X$3,0)+F1190&gt;=J1189+E1190,J1189+E1190-F1190,IF(AND(A1190&gt;=$X$2,MOD(A1190-$X$2,int)=0),$X$3,0)+IF(IF(AND(A1190&gt;=$X$2,MOD(A1190-$X$2,int)=0),$X$3,0)+IF(MOD(A1190-$X$6,periods_per_year)=0,$X$5,0)+F1190&lt;J1189+E1190,IF(MOD(A1190-$X$6,periods_per_year)=0,$X$5,0),J1189+E1190-IF(AND(A1190&gt;=$X$2,MOD(A1190-$X$2,int)=0),$X$3,0)-F1190))))</f>
        <v/>
      </c>
      <c r="H1190" s="14"/>
      <c r="I1190" s="13" t="str">
        <f t="shared" si="140"/>
        <v/>
      </c>
      <c r="J1190" s="13" t="str">
        <f t="shared" si="141"/>
        <v/>
      </c>
      <c r="M1190" s="17" t="str">
        <f>IF(S1189="","",IF(OR(M1189&gt;=nper,ROUND(S1189,2)&lt;=0),"",M1189+1))</f>
        <v/>
      </c>
      <c r="N1190" s="18" t="str">
        <f>IF(M1190="","",IF(OR(periods_per_year=26,periods_per_year=52),IF(periods_per_year=26,IF(M1190=1,fpdate,N1189+14),IF(periods_per_year=52,IF(M1190=1,fpdate,N1189+7),"n/a")),IF(periods_per_year=24,DATE(YEAR(fpdate),MONTH(fpdate)+(M1190-1)/2+IF(AND(DAY(fpdate)&gt;=15,MOD(M1190,2)=0),1,0),IF(MOD(M1190,2)=0,IF(DAY(fpdate)&gt;=15,DAY(fpdate)-14,DAY(fpdate)+14),DAY(fpdate))),IF(DAY(DATE(YEAR(fpdate),MONTH(fpdate)+M1190-1,DAY(fpdate)))&lt;&gt;DAY(fpdate),DATE(YEAR(fpdate),MONTH(fpdate)+M1190,0),DATE(YEAR(fpdate),MONTH(fpdate)+M1190-1,DAY(fpdate))))))</f>
        <v/>
      </c>
      <c r="O1190" s="19" t="str">
        <f>IF(M1190="","",IF(variable,IF(M1190&lt;MortgageCalculator!$I$18*periods_per_year,start_rate,IF(MortgageCalculator!$I$22&gt;=0,MIN(MortgageCalculator!$I$19,start_rate+MortgageCalculator!$I$22*ROUNDUP((M1190-MortgageCalculator!$I$18*periods_per_year)/MortgageCalculator!$I$21,0)),MAX(MortgageCalculator!$I$20,start_rate+MortgageCalculator!$I$22*ROUNDUP((M1190-MortgageCalculator!$I$18*periods_per_year)/MortgageCalculator!$I$21,0)))),start_rate))</f>
        <v/>
      </c>
      <c r="P1190" s="20" t="str">
        <f>IF(M1190="","",ROUND((((1+O1190/CP)^(CP/periods_per_year))-1)*S1189,2))</f>
        <v/>
      </c>
      <c r="Q1190" s="20" t="str">
        <f>IF(M1190="","",IF(M1190=nper,S1189+P1190,MIN(S1189+P1190,IF(O1190=O1189,Q1189,ROUND(-PMT(((1+O1190/CP)^(CP/periods_per_year))-1,nper-M1190+1,S1189),2)))))</f>
        <v/>
      </c>
      <c r="R1190" s="20" t="str">
        <f t="shared" si="142"/>
        <v/>
      </c>
      <c r="S1190" s="20" t="str">
        <f t="shared" si="143"/>
        <v/>
      </c>
    </row>
    <row r="1191" spans="1:19" x14ac:dyDescent="0.2">
      <c r="A1191" s="10" t="str">
        <f t="shared" si="136"/>
        <v/>
      </c>
      <c r="B1191" s="11" t="str">
        <f t="shared" si="137"/>
        <v/>
      </c>
      <c r="C1191" s="15" t="str">
        <f t="shared" si="138"/>
        <v/>
      </c>
      <c r="D1191" s="12" t="str">
        <f>IF(A1191="","",IF(variable,IF(OR(A1191=1,A1191&lt;$I$18*periods_per_year),start_rate,MIN($I$19,IF(MOD(A1191-1,$I$21)=0,MAX($I$20,D1190+$I$22),D1190))),start_rate))</f>
        <v/>
      </c>
      <c r="E1191" s="13" t="str">
        <f t="shared" si="139"/>
        <v/>
      </c>
      <c r="F1191" s="13" t="str">
        <f>IF(A1191="","",IF(A1191=nper,J1190+E1191,MIN(J1190+E1191,IF(D1191=D1190,F1190,IF($E$8="Acc Bi-Weekly",ROUND((-PMT(((1+D1191/CP)^(CP/12))-1,(nper-A1191+1)*12/26,J1190))/2,2),IF($E$8="Acc Weekly",ROUND((-PMT(((1+D1191/CP)^(CP/12))-1,(nper-A1191+1)*12/52,J1190))/4,2),ROUND(-PMT(((1+D1191/CP)^(CP/periods_per_year))-1,nper-A1191+1,J1190),2)))))))</f>
        <v/>
      </c>
      <c r="G1191" s="13" t="str">
        <f>IF(OR(A1191="",A1191&lt;$X$2),"",IF(J1190&lt;=F1191,0,IF(IF(AND(A1191&gt;=$X$2,MOD(A1191-$X$2,int)=0),$X$3,0)+F1191&gt;=J1190+E1191,J1190+E1191-F1191,IF(AND(A1191&gt;=$X$2,MOD(A1191-$X$2,int)=0),$X$3,0)+IF(IF(AND(A1191&gt;=$X$2,MOD(A1191-$X$2,int)=0),$X$3,0)+IF(MOD(A1191-$X$6,periods_per_year)=0,$X$5,0)+F1191&lt;J1190+E1191,IF(MOD(A1191-$X$6,periods_per_year)=0,$X$5,0),J1190+E1191-IF(AND(A1191&gt;=$X$2,MOD(A1191-$X$2,int)=0),$X$3,0)-F1191))))</f>
        <v/>
      </c>
      <c r="H1191" s="14"/>
      <c r="I1191" s="13" t="str">
        <f t="shared" si="140"/>
        <v/>
      </c>
      <c r="J1191" s="13" t="str">
        <f t="shared" si="141"/>
        <v/>
      </c>
      <c r="M1191" s="17" t="str">
        <f>IF(S1190="","",IF(OR(M1190&gt;=nper,ROUND(S1190,2)&lt;=0),"",M1190+1))</f>
        <v/>
      </c>
      <c r="N1191" s="18" t="str">
        <f>IF(M1191="","",IF(OR(periods_per_year=26,periods_per_year=52),IF(periods_per_year=26,IF(M1191=1,fpdate,N1190+14),IF(periods_per_year=52,IF(M1191=1,fpdate,N1190+7),"n/a")),IF(periods_per_year=24,DATE(YEAR(fpdate),MONTH(fpdate)+(M1191-1)/2+IF(AND(DAY(fpdate)&gt;=15,MOD(M1191,2)=0),1,0),IF(MOD(M1191,2)=0,IF(DAY(fpdate)&gt;=15,DAY(fpdate)-14,DAY(fpdate)+14),DAY(fpdate))),IF(DAY(DATE(YEAR(fpdate),MONTH(fpdate)+M1191-1,DAY(fpdate)))&lt;&gt;DAY(fpdate),DATE(YEAR(fpdate),MONTH(fpdate)+M1191,0),DATE(YEAR(fpdate),MONTH(fpdate)+M1191-1,DAY(fpdate))))))</f>
        <v/>
      </c>
      <c r="O1191" s="19" t="str">
        <f>IF(M1191="","",IF(variable,IF(M1191&lt;MortgageCalculator!$I$18*periods_per_year,start_rate,IF(MortgageCalculator!$I$22&gt;=0,MIN(MortgageCalculator!$I$19,start_rate+MortgageCalculator!$I$22*ROUNDUP((M1191-MortgageCalculator!$I$18*periods_per_year)/MortgageCalculator!$I$21,0)),MAX(MortgageCalculator!$I$20,start_rate+MortgageCalculator!$I$22*ROUNDUP((M1191-MortgageCalculator!$I$18*periods_per_year)/MortgageCalculator!$I$21,0)))),start_rate))</f>
        <v/>
      </c>
      <c r="P1191" s="20" t="str">
        <f>IF(M1191="","",ROUND((((1+O1191/CP)^(CP/periods_per_year))-1)*S1190,2))</f>
        <v/>
      </c>
      <c r="Q1191" s="20" t="str">
        <f>IF(M1191="","",IF(M1191=nper,S1190+P1191,MIN(S1190+P1191,IF(O1191=O1190,Q1190,ROUND(-PMT(((1+O1191/CP)^(CP/periods_per_year))-1,nper-M1191+1,S1190),2)))))</f>
        <v/>
      </c>
      <c r="R1191" s="20" t="str">
        <f t="shared" si="142"/>
        <v/>
      </c>
      <c r="S1191" s="20" t="str">
        <f t="shared" si="143"/>
        <v/>
      </c>
    </row>
    <row r="1192" spans="1:19" x14ac:dyDescent="0.2">
      <c r="A1192" s="10" t="str">
        <f t="shared" si="136"/>
        <v/>
      </c>
      <c r="B1192" s="11" t="str">
        <f t="shared" si="137"/>
        <v/>
      </c>
      <c r="C1192" s="15" t="str">
        <f t="shared" si="138"/>
        <v/>
      </c>
      <c r="D1192" s="12" t="str">
        <f>IF(A1192="","",IF(variable,IF(OR(A1192=1,A1192&lt;$I$18*periods_per_year),start_rate,MIN($I$19,IF(MOD(A1192-1,$I$21)=0,MAX($I$20,D1191+$I$22),D1191))),start_rate))</f>
        <v/>
      </c>
      <c r="E1192" s="13" t="str">
        <f t="shared" si="139"/>
        <v/>
      </c>
      <c r="F1192" s="13" t="str">
        <f>IF(A1192="","",IF(A1192=nper,J1191+E1192,MIN(J1191+E1192,IF(D1192=D1191,F1191,IF($E$8="Acc Bi-Weekly",ROUND((-PMT(((1+D1192/CP)^(CP/12))-1,(nper-A1192+1)*12/26,J1191))/2,2),IF($E$8="Acc Weekly",ROUND((-PMT(((1+D1192/CP)^(CP/12))-1,(nper-A1192+1)*12/52,J1191))/4,2),ROUND(-PMT(((1+D1192/CP)^(CP/periods_per_year))-1,nper-A1192+1,J1191),2)))))))</f>
        <v/>
      </c>
      <c r="G1192" s="13" t="str">
        <f>IF(OR(A1192="",A1192&lt;$X$2),"",IF(J1191&lt;=F1192,0,IF(IF(AND(A1192&gt;=$X$2,MOD(A1192-$X$2,int)=0),$X$3,0)+F1192&gt;=J1191+E1192,J1191+E1192-F1192,IF(AND(A1192&gt;=$X$2,MOD(A1192-$X$2,int)=0),$X$3,0)+IF(IF(AND(A1192&gt;=$X$2,MOD(A1192-$X$2,int)=0),$X$3,0)+IF(MOD(A1192-$X$6,periods_per_year)=0,$X$5,0)+F1192&lt;J1191+E1192,IF(MOD(A1192-$X$6,periods_per_year)=0,$X$5,0),J1191+E1192-IF(AND(A1192&gt;=$X$2,MOD(A1192-$X$2,int)=0),$X$3,0)-F1192))))</f>
        <v/>
      </c>
      <c r="H1192" s="14"/>
      <c r="I1192" s="13" t="str">
        <f t="shared" si="140"/>
        <v/>
      </c>
      <c r="J1192" s="13" t="str">
        <f t="shared" si="141"/>
        <v/>
      </c>
      <c r="M1192" s="17" t="str">
        <f>IF(S1191="","",IF(OR(M1191&gt;=nper,ROUND(S1191,2)&lt;=0),"",M1191+1))</f>
        <v/>
      </c>
      <c r="N1192" s="18" t="str">
        <f>IF(M1192="","",IF(OR(periods_per_year=26,periods_per_year=52),IF(periods_per_year=26,IF(M1192=1,fpdate,N1191+14),IF(periods_per_year=52,IF(M1192=1,fpdate,N1191+7),"n/a")),IF(periods_per_year=24,DATE(YEAR(fpdate),MONTH(fpdate)+(M1192-1)/2+IF(AND(DAY(fpdate)&gt;=15,MOD(M1192,2)=0),1,0),IF(MOD(M1192,2)=0,IF(DAY(fpdate)&gt;=15,DAY(fpdate)-14,DAY(fpdate)+14),DAY(fpdate))),IF(DAY(DATE(YEAR(fpdate),MONTH(fpdate)+M1192-1,DAY(fpdate)))&lt;&gt;DAY(fpdate),DATE(YEAR(fpdate),MONTH(fpdate)+M1192,0),DATE(YEAR(fpdate),MONTH(fpdate)+M1192-1,DAY(fpdate))))))</f>
        <v/>
      </c>
      <c r="O1192" s="19" t="str">
        <f>IF(M1192="","",IF(variable,IF(M1192&lt;MortgageCalculator!$I$18*periods_per_year,start_rate,IF(MortgageCalculator!$I$22&gt;=0,MIN(MortgageCalculator!$I$19,start_rate+MortgageCalculator!$I$22*ROUNDUP((M1192-MortgageCalculator!$I$18*periods_per_year)/MortgageCalculator!$I$21,0)),MAX(MortgageCalculator!$I$20,start_rate+MortgageCalculator!$I$22*ROUNDUP((M1192-MortgageCalculator!$I$18*periods_per_year)/MortgageCalculator!$I$21,0)))),start_rate))</f>
        <v/>
      </c>
      <c r="P1192" s="20" t="str">
        <f>IF(M1192="","",ROUND((((1+O1192/CP)^(CP/periods_per_year))-1)*S1191,2))</f>
        <v/>
      </c>
      <c r="Q1192" s="20" t="str">
        <f>IF(M1192="","",IF(M1192=nper,S1191+P1192,MIN(S1191+P1192,IF(O1192=O1191,Q1191,ROUND(-PMT(((1+O1192/CP)^(CP/periods_per_year))-1,nper-M1192+1,S1191),2)))))</f>
        <v/>
      </c>
      <c r="R1192" s="20" t="str">
        <f t="shared" si="142"/>
        <v/>
      </c>
      <c r="S1192" s="20" t="str">
        <f t="shared" si="143"/>
        <v/>
      </c>
    </row>
    <row r="1193" spans="1:19" x14ac:dyDescent="0.2">
      <c r="A1193" s="10" t="str">
        <f t="shared" si="136"/>
        <v/>
      </c>
      <c r="B1193" s="11" t="str">
        <f t="shared" si="137"/>
        <v/>
      </c>
      <c r="C1193" s="15" t="str">
        <f t="shared" si="138"/>
        <v/>
      </c>
      <c r="D1193" s="12" t="str">
        <f>IF(A1193="","",IF(variable,IF(OR(A1193=1,A1193&lt;$I$18*periods_per_year),start_rate,MIN($I$19,IF(MOD(A1193-1,$I$21)=0,MAX($I$20,D1192+$I$22),D1192))),start_rate))</f>
        <v/>
      </c>
      <c r="E1193" s="13" t="str">
        <f t="shared" si="139"/>
        <v/>
      </c>
      <c r="F1193" s="13" t="str">
        <f>IF(A1193="","",IF(A1193=nper,J1192+E1193,MIN(J1192+E1193,IF(D1193=D1192,F1192,IF($E$8="Acc Bi-Weekly",ROUND((-PMT(((1+D1193/CP)^(CP/12))-1,(nper-A1193+1)*12/26,J1192))/2,2),IF($E$8="Acc Weekly",ROUND((-PMT(((1+D1193/CP)^(CP/12))-1,(nper-A1193+1)*12/52,J1192))/4,2),ROUND(-PMT(((1+D1193/CP)^(CP/periods_per_year))-1,nper-A1193+1,J1192),2)))))))</f>
        <v/>
      </c>
      <c r="G1193" s="13" t="str">
        <f>IF(OR(A1193="",A1193&lt;$X$2),"",IF(J1192&lt;=F1193,0,IF(IF(AND(A1193&gt;=$X$2,MOD(A1193-$X$2,int)=0),$X$3,0)+F1193&gt;=J1192+E1193,J1192+E1193-F1193,IF(AND(A1193&gt;=$X$2,MOD(A1193-$X$2,int)=0),$X$3,0)+IF(IF(AND(A1193&gt;=$X$2,MOD(A1193-$X$2,int)=0),$X$3,0)+IF(MOD(A1193-$X$6,periods_per_year)=0,$X$5,0)+F1193&lt;J1192+E1193,IF(MOD(A1193-$X$6,periods_per_year)=0,$X$5,0),J1192+E1193-IF(AND(A1193&gt;=$X$2,MOD(A1193-$X$2,int)=0),$X$3,0)-F1193))))</f>
        <v/>
      </c>
      <c r="H1193" s="14"/>
      <c r="I1193" s="13" t="str">
        <f t="shared" si="140"/>
        <v/>
      </c>
      <c r="J1193" s="13" t="str">
        <f t="shared" si="141"/>
        <v/>
      </c>
      <c r="M1193" s="17" t="str">
        <f>IF(S1192="","",IF(OR(M1192&gt;=nper,ROUND(S1192,2)&lt;=0),"",M1192+1))</f>
        <v/>
      </c>
      <c r="N1193" s="18" t="str">
        <f>IF(M1193="","",IF(OR(periods_per_year=26,periods_per_year=52),IF(periods_per_year=26,IF(M1193=1,fpdate,N1192+14),IF(periods_per_year=52,IF(M1193=1,fpdate,N1192+7),"n/a")),IF(periods_per_year=24,DATE(YEAR(fpdate),MONTH(fpdate)+(M1193-1)/2+IF(AND(DAY(fpdate)&gt;=15,MOD(M1193,2)=0),1,0),IF(MOD(M1193,2)=0,IF(DAY(fpdate)&gt;=15,DAY(fpdate)-14,DAY(fpdate)+14),DAY(fpdate))),IF(DAY(DATE(YEAR(fpdate),MONTH(fpdate)+M1193-1,DAY(fpdate)))&lt;&gt;DAY(fpdate),DATE(YEAR(fpdate),MONTH(fpdate)+M1193,0),DATE(YEAR(fpdate),MONTH(fpdate)+M1193-1,DAY(fpdate))))))</f>
        <v/>
      </c>
      <c r="O1193" s="19" t="str">
        <f>IF(M1193="","",IF(variable,IF(M1193&lt;MortgageCalculator!$I$18*periods_per_year,start_rate,IF(MortgageCalculator!$I$22&gt;=0,MIN(MortgageCalculator!$I$19,start_rate+MortgageCalculator!$I$22*ROUNDUP((M1193-MortgageCalculator!$I$18*periods_per_year)/MortgageCalculator!$I$21,0)),MAX(MortgageCalculator!$I$20,start_rate+MortgageCalculator!$I$22*ROUNDUP((M1193-MortgageCalculator!$I$18*periods_per_year)/MortgageCalculator!$I$21,0)))),start_rate))</f>
        <v/>
      </c>
      <c r="P1193" s="20" t="str">
        <f>IF(M1193="","",ROUND((((1+O1193/CP)^(CP/periods_per_year))-1)*S1192,2))</f>
        <v/>
      </c>
      <c r="Q1193" s="20" t="str">
        <f>IF(M1193="","",IF(M1193=nper,S1192+P1193,MIN(S1192+P1193,IF(O1193=O1192,Q1192,ROUND(-PMT(((1+O1193/CP)^(CP/periods_per_year))-1,nper-M1193+1,S1192),2)))))</f>
        <v/>
      </c>
      <c r="R1193" s="20" t="str">
        <f t="shared" si="142"/>
        <v/>
      </c>
      <c r="S1193" s="20" t="str">
        <f t="shared" si="143"/>
        <v/>
      </c>
    </row>
    <row r="1194" spans="1:19" x14ac:dyDescent="0.2">
      <c r="A1194" s="10" t="str">
        <f t="shared" si="136"/>
        <v/>
      </c>
      <c r="B1194" s="11" t="str">
        <f t="shared" si="137"/>
        <v/>
      </c>
      <c r="C1194" s="15" t="str">
        <f t="shared" si="138"/>
        <v/>
      </c>
      <c r="D1194" s="12" t="str">
        <f>IF(A1194="","",IF(variable,IF(OR(A1194=1,A1194&lt;$I$18*periods_per_year),start_rate,MIN($I$19,IF(MOD(A1194-1,$I$21)=0,MAX($I$20,D1193+$I$22),D1193))),start_rate))</f>
        <v/>
      </c>
      <c r="E1194" s="13" t="str">
        <f t="shared" si="139"/>
        <v/>
      </c>
      <c r="F1194" s="13" t="str">
        <f>IF(A1194="","",IF(A1194=nper,J1193+E1194,MIN(J1193+E1194,IF(D1194=D1193,F1193,IF($E$8="Acc Bi-Weekly",ROUND((-PMT(((1+D1194/CP)^(CP/12))-1,(nper-A1194+1)*12/26,J1193))/2,2),IF($E$8="Acc Weekly",ROUND((-PMT(((1+D1194/CP)^(CP/12))-1,(nper-A1194+1)*12/52,J1193))/4,2),ROUND(-PMT(((1+D1194/CP)^(CP/periods_per_year))-1,nper-A1194+1,J1193),2)))))))</f>
        <v/>
      </c>
      <c r="G1194" s="13" t="str">
        <f>IF(OR(A1194="",A1194&lt;$X$2),"",IF(J1193&lt;=F1194,0,IF(IF(AND(A1194&gt;=$X$2,MOD(A1194-$X$2,int)=0),$X$3,0)+F1194&gt;=J1193+E1194,J1193+E1194-F1194,IF(AND(A1194&gt;=$X$2,MOD(A1194-$X$2,int)=0),$X$3,0)+IF(IF(AND(A1194&gt;=$X$2,MOD(A1194-$X$2,int)=0),$X$3,0)+IF(MOD(A1194-$X$6,periods_per_year)=0,$X$5,0)+F1194&lt;J1193+E1194,IF(MOD(A1194-$X$6,periods_per_year)=0,$X$5,0),J1193+E1194-IF(AND(A1194&gt;=$X$2,MOD(A1194-$X$2,int)=0),$X$3,0)-F1194))))</f>
        <v/>
      </c>
      <c r="H1194" s="14"/>
      <c r="I1194" s="13" t="str">
        <f t="shared" si="140"/>
        <v/>
      </c>
      <c r="J1194" s="13" t="str">
        <f t="shared" si="141"/>
        <v/>
      </c>
      <c r="M1194" s="17" t="str">
        <f>IF(S1193="","",IF(OR(M1193&gt;=nper,ROUND(S1193,2)&lt;=0),"",M1193+1))</f>
        <v/>
      </c>
      <c r="N1194" s="18" t="str">
        <f>IF(M1194="","",IF(OR(periods_per_year=26,periods_per_year=52),IF(periods_per_year=26,IF(M1194=1,fpdate,N1193+14),IF(periods_per_year=52,IF(M1194=1,fpdate,N1193+7),"n/a")),IF(periods_per_year=24,DATE(YEAR(fpdate),MONTH(fpdate)+(M1194-1)/2+IF(AND(DAY(fpdate)&gt;=15,MOD(M1194,2)=0),1,0),IF(MOD(M1194,2)=0,IF(DAY(fpdate)&gt;=15,DAY(fpdate)-14,DAY(fpdate)+14),DAY(fpdate))),IF(DAY(DATE(YEAR(fpdate),MONTH(fpdate)+M1194-1,DAY(fpdate)))&lt;&gt;DAY(fpdate),DATE(YEAR(fpdate),MONTH(fpdate)+M1194,0),DATE(YEAR(fpdate),MONTH(fpdate)+M1194-1,DAY(fpdate))))))</f>
        <v/>
      </c>
      <c r="O1194" s="19" t="str">
        <f>IF(M1194="","",IF(variable,IF(M1194&lt;MortgageCalculator!$I$18*periods_per_year,start_rate,IF(MortgageCalculator!$I$22&gt;=0,MIN(MortgageCalculator!$I$19,start_rate+MortgageCalculator!$I$22*ROUNDUP((M1194-MortgageCalculator!$I$18*periods_per_year)/MortgageCalculator!$I$21,0)),MAX(MortgageCalculator!$I$20,start_rate+MortgageCalculator!$I$22*ROUNDUP((M1194-MortgageCalculator!$I$18*periods_per_year)/MortgageCalculator!$I$21,0)))),start_rate))</f>
        <v/>
      </c>
      <c r="P1194" s="20" t="str">
        <f>IF(M1194="","",ROUND((((1+O1194/CP)^(CP/periods_per_year))-1)*S1193,2))</f>
        <v/>
      </c>
      <c r="Q1194" s="20" t="str">
        <f>IF(M1194="","",IF(M1194=nper,S1193+P1194,MIN(S1193+P1194,IF(O1194=O1193,Q1193,ROUND(-PMT(((1+O1194/CP)^(CP/periods_per_year))-1,nper-M1194+1,S1193),2)))))</f>
        <v/>
      </c>
      <c r="R1194" s="20" t="str">
        <f t="shared" si="142"/>
        <v/>
      </c>
      <c r="S1194" s="20" t="str">
        <f t="shared" si="143"/>
        <v/>
      </c>
    </row>
    <row r="1195" spans="1:19" x14ac:dyDescent="0.2">
      <c r="A1195" s="10" t="str">
        <f t="shared" si="136"/>
        <v/>
      </c>
      <c r="B1195" s="11" t="str">
        <f t="shared" si="137"/>
        <v/>
      </c>
      <c r="C1195" s="15" t="str">
        <f t="shared" si="138"/>
        <v/>
      </c>
      <c r="D1195" s="12" t="str">
        <f>IF(A1195="","",IF(variable,IF(OR(A1195=1,A1195&lt;$I$18*periods_per_year),start_rate,MIN($I$19,IF(MOD(A1195-1,$I$21)=0,MAX($I$20,D1194+$I$22),D1194))),start_rate))</f>
        <v/>
      </c>
      <c r="E1195" s="13" t="str">
        <f t="shared" si="139"/>
        <v/>
      </c>
      <c r="F1195" s="13" t="str">
        <f>IF(A1195="","",IF(A1195=nper,J1194+E1195,MIN(J1194+E1195,IF(D1195=D1194,F1194,IF($E$8="Acc Bi-Weekly",ROUND((-PMT(((1+D1195/CP)^(CP/12))-1,(nper-A1195+1)*12/26,J1194))/2,2),IF($E$8="Acc Weekly",ROUND((-PMT(((1+D1195/CP)^(CP/12))-1,(nper-A1195+1)*12/52,J1194))/4,2),ROUND(-PMT(((1+D1195/CP)^(CP/periods_per_year))-1,nper-A1195+1,J1194),2)))))))</f>
        <v/>
      </c>
      <c r="G1195" s="13" t="str">
        <f>IF(OR(A1195="",A1195&lt;$X$2),"",IF(J1194&lt;=F1195,0,IF(IF(AND(A1195&gt;=$X$2,MOD(A1195-$X$2,int)=0),$X$3,0)+F1195&gt;=J1194+E1195,J1194+E1195-F1195,IF(AND(A1195&gt;=$X$2,MOD(A1195-$X$2,int)=0),$X$3,0)+IF(IF(AND(A1195&gt;=$X$2,MOD(A1195-$X$2,int)=0),$X$3,0)+IF(MOD(A1195-$X$6,periods_per_year)=0,$X$5,0)+F1195&lt;J1194+E1195,IF(MOD(A1195-$X$6,periods_per_year)=0,$X$5,0),J1194+E1195-IF(AND(A1195&gt;=$X$2,MOD(A1195-$X$2,int)=0),$X$3,0)-F1195))))</f>
        <v/>
      </c>
      <c r="H1195" s="14"/>
      <c r="I1195" s="13" t="str">
        <f t="shared" si="140"/>
        <v/>
      </c>
      <c r="J1195" s="13" t="str">
        <f t="shared" si="141"/>
        <v/>
      </c>
      <c r="M1195" s="17" t="str">
        <f>IF(S1194="","",IF(OR(M1194&gt;=nper,ROUND(S1194,2)&lt;=0),"",M1194+1))</f>
        <v/>
      </c>
      <c r="N1195" s="18" t="str">
        <f>IF(M1195="","",IF(OR(periods_per_year=26,periods_per_year=52),IF(periods_per_year=26,IF(M1195=1,fpdate,N1194+14),IF(periods_per_year=52,IF(M1195=1,fpdate,N1194+7),"n/a")),IF(periods_per_year=24,DATE(YEAR(fpdate),MONTH(fpdate)+(M1195-1)/2+IF(AND(DAY(fpdate)&gt;=15,MOD(M1195,2)=0),1,0),IF(MOD(M1195,2)=0,IF(DAY(fpdate)&gt;=15,DAY(fpdate)-14,DAY(fpdate)+14),DAY(fpdate))),IF(DAY(DATE(YEAR(fpdate),MONTH(fpdate)+M1195-1,DAY(fpdate)))&lt;&gt;DAY(fpdate),DATE(YEAR(fpdate),MONTH(fpdate)+M1195,0),DATE(YEAR(fpdate),MONTH(fpdate)+M1195-1,DAY(fpdate))))))</f>
        <v/>
      </c>
      <c r="O1195" s="19" t="str">
        <f>IF(M1195="","",IF(variable,IF(M1195&lt;MortgageCalculator!$I$18*periods_per_year,start_rate,IF(MortgageCalculator!$I$22&gt;=0,MIN(MortgageCalculator!$I$19,start_rate+MortgageCalculator!$I$22*ROUNDUP((M1195-MortgageCalculator!$I$18*periods_per_year)/MortgageCalculator!$I$21,0)),MAX(MortgageCalculator!$I$20,start_rate+MortgageCalculator!$I$22*ROUNDUP((M1195-MortgageCalculator!$I$18*periods_per_year)/MortgageCalculator!$I$21,0)))),start_rate))</f>
        <v/>
      </c>
      <c r="P1195" s="20" t="str">
        <f>IF(M1195="","",ROUND((((1+O1195/CP)^(CP/periods_per_year))-1)*S1194,2))</f>
        <v/>
      </c>
      <c r="Q1195" s="20" t="str">
        <f>IF(M1195="","",IF(M1195=nper,S1194+P1195,MIN(S1194+P1195,IF(O1195=O1194,Q1194,ROUND(-PMT(((1+O1195/CP)^(CP/periods_per_year))-1,nper-M1195+1,S1194),2)))))</f>
        <v/>
      </c>
      <c r="R1195" s="20" t="str">
        <f t="shared" si="142"/>
        <v/>
      </c>
      <c r="S1195" s="20" t="str">
        <f t="shared" si="143"/>
        <v/>
      </c>
    </row>
    <row r="1196" spans="1:19" x14ac:dyDescent="0.2">
      <c r="A1196" s="10" t="str">
        <f t="shared" ref="A1196:A1259" si="144">IF(J1195="","",IF(OR(A1195&gt;=nper,ROUND(J1195,2)&lt;=0),"",A1195+1))</f>
        <v/>
      </c>
      <c r="B1196" s="11" t="str">
        <f t="shared" ref="B1196:B1259" si="145">IF(A1196="","",IF(OR(periods_per_year=26,periods_per_year=52),IF(periods_per_year=26,IF(A1196=1,fpdate,B1195+14),IF(periods_per_year=52,IF(A1196=1,fpdate,B1195+7),"n/a")),IF(periods_per_year=24,DATE(YEAR(fpdate),MONTH(fpdate)+(A1196-1)/2+IF(AND(DAY(fpdate)&gt;=15,MOD(A1196,2)=0),1,0),IF(MOD(A1196,2)=0,IF(DAY(fpdate)&gt;=15,DAY(fpdate)-14,DAY(fpdate)+14),DAY(fpdate))),IF(DAY(DATE(YEAR(fpdate),MONTH(fpdate)+A1196-1,DAY(fpdate)))&lt;&gt;DAY(fpdate),DATE(YEAR(fpdate),MONTH(fpdate)+A1196,0),DATE(YEAR(fpdate),MONTH(fpdate)+A1196-1,DAY(fpdate))))))</f>
        <v/>
      </c>
      <c r="C1196" s="15" t="str">
        <f t="shared" ref="C1196:C1259" si="146">IF(A1196="","",IF(MOD(A1196,periods_per_year)=0,A1196/periods_per_year,""))</f>
        <v/>
      </c>
      <c r="D1196" s="12" t="str">
        <f>IF(A1196="","",IF(variable,IF(OR(A1196=1,A1196&lt;$I$18*periods_per_year),start_rate,MIN($I$19,IF(MOD(A1196-1,$I$21)=0,MAX($I$20,D1195+$I$22),D1195))),start_rate))</f>
        <v/>
      </c>
      <c r="E1196" s="13" t="str">
        <f t="shared" ref="E1196:E1259" si="147">IF(A1196="","",ROUND((((1+D1196/CP)^(CP/periods_per_year))-1)*J1195,2))</f>
        <v/>
      </c>
      <c r="F1196" s="13" t="str">
        <f>IF(A1196="","",IF(A1196=nper,J1195+E1196,MIN(J1195+E1196,IF(D1196=D1195,F1195,IF($E$8="Acc Bi-Weekly",ROUND((-PMT(((1+D1196/CP)^(CP/12))-1,(nper-A1196+1)*12/26,J1195))/2,2),IF($E$8="Acc Weekly",ROUND((-PMT(((1+D1196/CP)^(CP/12))-1,(nper-A1196+1)*12/52,J1195))/4,2),ROUND(-PMT(((1+D1196/CP)^(CP/periods_per_year))-1,nper-A1196+1,J1195),2)))))))</f>
        <v/>
      </c>
      <c r="G1196" s="13" t="str">
        <f>IF(OR(A1196="",A1196&lt;$X$2),"",IF(J1195&lt;=F1196,0,IF(IF(AND(A1196&gt;=$X$2,MOD(A1196-$X$2,int)=0),$X$3,0)+F1196&gt;=J1195+E1196,J1195+E1196-F1196,IF(AND(A1196&gt;=$X$2,MOD(A1196-$X$2,int)=0),$X$3,0)+IF(IF(AND(A1196&gt;=$X$2,MOD(A1196-$X$2,int)=0),$X$3,0)+IF(MOD(A1196-$X$6,periods_per_year)=0,$X$5,0)+F1196&lt;J1195+E1196,IF(MOD(A1196-$X$6,periods_per_year)=0,$X$5,0),J1195+E1196-IF(AND(A1196&gt;=$X$2,MOD(A1196-$X$2,int)=0),$X$3,0)-F1196))))</f>
        <v/>
      </c>
      <c r="H1196" s="14"/>
      <c r="I1196" s="13" t="str">
        <f t="shared" ref="I1196:I1259" si="148">IF(A1196="","",F1196-E1196+H1196+IF(G1196="",0,G1196))</f>
        <v/>
      </c>
      <c r="J1196" s="13" t="str">
        <f t="shared" ref="J1196:J1259" si="149">IF(A1196="","",J1195-I1196)</f>
        <v/>
      </c>
      <c r="M1196" s="17" t="str">
        <f>IF(S1195="","",IF(OR(M1195&gt;=nper,ROUND(S1195,2)&lt;=0),"",M1195+1))</f>
        <v/>
      </c>
      <c r="N1196" s="18" t="str">
        <f>IF(M1196="","",IF(OR(periods_per_year=26,periods_per_year=52),IF(periods_per_year=26,IF(M1196=1,fpdate,N1195+14),IF(periods_per_year=52,IF(M1196=1,fpdate,N1195+7),"n/a")),IF(periods_per_year=24,DATE(YEAR(fpdate),MONTH(fpdate)+(M1196-1)/2+IF(AND(DAY(fpdate)&gt;=15,MOD(M1196,2)=0),1,0),IF(MOD(M1196,2)=0,IF(DAY(fpdate)&gt;=15,DAY(fpdate)-14,DAY(fpdate)+14),DAY(fpdate))),IF(DAY(DATE(YEAR(fpdate),MONTH(fpdate)+M1196-1,DAY(fpdate)))&lt;&gt;DAY(fpdate),DATE(YEAR(fpdate),MONTH(fpdate)+M1196,0),DATE(YEAR(fpdate),MONTH(fpdate)+M1196-1,DAY(fpdate))))))</f>
        <v/>
      </c>
      <c r="O1196" s="19" t="str">
        <f>IF(M1196="","",IF(variable,IF(M1196&lt;MortgageCalculator!$I$18*periods_per_year,start_rate,IF(MortgageCalculator!$I$22&gt;=0,MIN(MortgageCalculator!$I$19,start_rate+MortgageCalculator!$I$22*ROUNDUP((M1196-MortgageCalculator!$I$18*periods_per_year)/MortgageCalculator!$I$21,0)),MAX(MortgageCalculator!$I$20,start_rate+MortgageCalculator!$I$22*ROUNDUP((M1196-MortgageCalculator!$I$18*periods_per_year)/MortgageCalculator!$I$21,0)))),start_rate))</f>
        <v/>
      </c>
      <c r="P1196" s="20" t="str">
        <f>IF(M1196="","",ROUND((((1+O1196/CP)^(CP/periods_per_year))-1)*S1195,2))</f>
        <v/>
      </c>
      <c r="Q1196" s="20" t="str">
        <f>IF(M1196="","",IF(M1196=nper,S1195+P1196,MIN(S1195+P1196,IF(O1196=O1195,Q1195,ROUND(-PMT(((1+O1196/CP)^(CP/periods_per_year))-1,nper-M1196+1,S1195),2)))))</f>
        <v/>
      </c>
      <c r="R1196" s="20" t="str">
        <f t="shared" ref="R1196:R1259" si="150">IF(M1196="","",Q1196-P1196)</f>
        <v/>
      </c>
      <c r="S1196" s="20" t="str">
        <f t="shared" ref="S1196:S1259" si="151">IF(M1196="","",S1195-R1196)</f>
        <v/>
      </c>
    </row>
    <row r="1197" spans="1:19" x14ac:dyDescent="0.2">
      <c r="A1197" s="10" t="str">
        <f t="shared" si="144"/>
        <v/>
      </c>
      <c r="B1197" s="11" t="str">
        <f t="shared" si="145"/>
        <v/>
      </c>
      <c r="C1197" s="15" t="str">
        <f t="shared" si="146"/>
        <v/>
      </c>
      <c r="D1197" s="12" t="str">
        <f>IF(A1197="","",IF(variable,IF(OR(A1197=1,A1197&lt;$I$18*periods_per_year),start_rate,MIN($I$19,IF(MOD(A1197-1,$I$21)=0,MAX($I$20,D1196+$I$22),D1196))),start_rate))</f>
        <v/>
      </c>
      <c r="E1197" s="13" t="str">
        <f t="shared" si="147"/>
        <v/>
      </c>
      <c r="F1197" s="13" t="str">
        <f>IF(A1197="","",IF(A1197=nper,J1196+E1197,MIN(J1196+E1197,IF(D1197=D1196,F1196,IF($E$8="Acc Bi-Weekly",ROUND((-PMT(((1+D1197/CP)^(CP/12))-1,(nper-A1197+1)*12/26,J1196))/2,2),IF($E$8="Acc Weekly",ROUND((-PMT(((1+D1197/CP)^(CP/12))-1,(nper-A1197+1)*12/52,J1196))/4,2),ROUND(-PMT(((1+D1197/CP)^(CP/periods_per_year))-1,nper-A1197+1,J1196),2)))))))</f>
        <v/>
      </c>
      <c r="G1197" s="13" t="str">
        <f>IF(OR(A1197="",A1197&lt;$X$2),"",IF(J1196&lt;=F1197,0,IF(IF(AND(A1197&gt;=$X$2,MOD(A1197-$X$2,int)=0),$X$3,0)+F1197&gt;=J1196+E1197,J1196+E1197-F1197,IF(AND(A1197&gt;=$X$2,MOD(A1197-$X$2,int)=0),$X$3,0)+IF(IF(AND(A1197&gt;=$X$2,MOD(A1197-$X$2,int)=0),$X$3,0)+IF(MOD(A1197-$X$6,periods_per_year)=0,$X$5,0)+F1197&lt;J1196+E1197,IF(MOD(A1197-$X$6,periods_per_year)=0,$X$5,0),J1196+E1197-IF(AND(A1197&gt;=$X$2,MOD(A1197-$X$2,int)=0),$X$3,0)-F1197))))</f>
        <v/>
      </c>
      <c r="H1197" s="14"/>
      <c r="I1197" s="13" t="str">
        <f t="shared" si="148"/>
        <v/>
      </c>
      <c r="J1197" s="13" t="str">
        <f t="shared" si="149"/>
        <v/>
      </c>
      <c r="M1197" s="17" t="str">
        <f>IF(S1196="","",IF(OR(M1196&gt;=nper,ROUND(S1196,2)&lt;=0),"",M1196+1))</f>
        <v/>
      </c>
      <c r="N1197" s="18" t="str">
        <f>IF(M1197="","",IF(OR(periods_per_year=26,periods_per_year=52),IF(periods_per_year=26,IF(M1197=1,fpdate,N1196+14),IF(periods_per_year=52,IF(M1197=1,fpdate,N1196+7),"n/a")),IF(periods_per_year=24,DATE(YEAR(fpdate),MONTH(fpdate)+(M1197-1)/2+IF(AND(DAY(fpdate)&gt;=15,MOD(M1197,2)=0),1,0),IF(MOD(M1197,2)=0,IF(DAY(fpdate)&gt;=15,DAY(fpdate)-14,DAY(fpdate)+14),DAY(fpdate))),IF(DAY(DATE(YEAR(fpdate),MONTH(fpdate)+M1197-1,DAY(fpdate)))&lt;&gt;DAY(fpdate),DATE(YEAR(fpdate),MONTH(fpdate)+M1197,0),DATE(YEAR(fpdate),MONTH(fpdate)+M1197-1,DAY(fpdate))))))</f>
        <v/>
      </c>
      <c r="O1197" s="19" t="str">
        <f>IF(M1197="","",IF(variable,IF(M1197&lt;MortgageCalculator!$I$18*periods_per_year,start_rate,IF(MortgageCalculator!$I$22&gt;=0,MIN(MortgageCalculator!$I$19,start_rate+MortgageCalculator!$I$22*ROUNDUP((M1197-MortgageCalculator!$I$18*periods_per_year)/MortgageCalculator!$I$21,0)),MAX(MortgageCalculator!$I$20,start_rate+MortgageCalculator!$I$22*ROUNDUP((M1197-MortgageCalculator!$I$18*periods_per_year)/MortgageCalculator!$I$21,0)))),start_rate))</f>
        <v/>
      </c>
      <c r="P1197" s="20" t="str">
        <f>IF(M1197="","",ROUND((((1+O1197/CP)^(CP/periods_per_year))-1)*S1196,2))</f>
        <v/>
      </c>
      <c r="Q1197" s="20" t="str">
        <f>IF(M1197="","",IF(M1197=nper,S1196+P1197,MIN(S1196+P1197,IF(O1197=O1196,Q1196,ROUND(-PMT(((1+O1197/CP)^(CP/periods_per_year))-1,nper-M1197+1,S1196),2)))))</f>
        <v/>
      </c>
      <c r="R1197" s="20" t="str">
        <f t="shared" si="150"/>
        <v/>
      </c>
      <c r="S1197" s="20" t="str">
        <f t="shared" si="151"/>
        <v/>
      </c>
    </row>
    <row r="1198" spans="1:19" x14ac:dyDescent="0.2">
      <c r="A1198" s="10" t="str">
        <f t="shared" si="144"/>
        <v/>
      </c>
      <c r="B1198" s="11" t="str">
        <f t="shared" si="145"/>
        <v/>
      </c>
      <c r="C1198" s="15" t="str">
        <f t="shared" si="146"/>
        <v/>
      </c>
      <c r="D1198" s="12" t="str">
        <f>IF(A1198="","",IF(variable,IF(OR(A1198=1,A1198&lt;$I$18*periods_per_year),start_rate,MIN($I$19,IF(MOD(A1198-1,$I$21)=0,MAX($I$20,D1197+$I$22),D1197))),start_rate))</f>
        <v/>
      </c>
      <c r="E1198" s="13" t="str">
        <f t="shared" si="147"/>
        <v/>
      </c>
      <c r="F1198" s="13" t="str">
        <f>IF(A1198="","",IF(A1198=nper,J1197+E1198,MIN(J1197+E1198,IF(D1198=D1197,F1197,IF($E$8="Acc Bi-Weekly",ROUND((-PMT(((1+D1198/CP)^(CP/12))-1,(nper-A1198+1)*12/26,J1197))/2,2),IF($E$8="Acc Weekly",ROUND((-PMT(((1+D1198/CP)^(CP/12))-1,(nper-A1198+1)*12/52,J1197))/4,2),ROUND(-PMT(((1+D1198/CP)^(CP/periods_per_year))-1,nper-A1198+1,J1197),2)))))))</f>
        <v/>
      </c>
      <c r="G1198" s="13" t="str">
        <f>IF(OR(A1198="",A1198&lt;$X$2),"",IF(J1197&lt;=F1198,0,IF(IF(AND(A1198&gt;=$X$2,MOD(A1198-$X$2,int)=0),$X$3,0)+F1198&gt;=J1197+E1198,J1197+E1198-F1198,IF(AND(A1198&gt;=$X$2,MOD(A1198-$X$2,int)=0),$X$3,0)+IF(IF(AND(A1198&gt;=$X$2,MOD(A1198-$X$2,int)=0),$X$3,0)+IF(MOD(A1198-$X$6,periods_per_year)=0,$X$5,0)+F1198&lt;J1197+E1198,IF(MOD(A1198-$X$6,periods_per_year)=0,$X$5,0),J1197+E1198-IF(AND(A1198&gt;=$X$2,MOD(A1198-$X$2,int)=0),$X$3,0)-F1198))))</f>
        <v/>
      </c>
      <c r="H1198" s="14"/>
      <c r="I1198" s="13" t="str">
        <f t="shared" si="148"/>
        <v/>
      </c>
      <c r="J1198" s="13" t="str">
        <f t="shared" si="149"/>
        <v/>
      </c>
      <c r="M1198" s="17" t="str">
        <f>IF(S1197="","",IF(OR(M1197&gt;=nper,ROUND(S1197,2)&lt;=0),"",M1197+1))</f>
        <v/>
      </c>
      <c r="N1198" s="18" t="str">
        <f>IF(M1198="","",IF(OR(periods_per_year=26,periods_per_year=52),IF(periods_per_year=26,IF(M1198=1,fpdate,N1197+14),IF(periods_per_year=52,IF(M1198=1,fpdate,N1197+7),"n/a")),IF(periods_per_year=24,DATE(YEAR(fpdate),MONTH(fpdate)+(M1198-1)/2+IF(AND(DAY(fpdate)&gt;=15,MOD(M1198,2)=0),1,0),IF(MOD(M1198,2)=0,IF(DAY(fpdate)&gt;=15,DAY(fpdate)-14,DAY(fpdate)+14),DAY(fpdate))),IF(DAY(DATE(YEAR(fpdate),MONTH(fpdate)+M1198-1,DAY(fpdate)))&lt;&gt;DAY(fpdate),DATE(YEAR(fpdate),MONTH(fpdate)+M1198,0),DATE(YEAR(fpdate),MONTH(fpdate)+M1198-1,DAY(fpdate))))))</f>
        <v/>
      </c>
      <c r="O1198" s="19" t="str">
        <f>IF(M1198="","",IF(variable,IF(M1198&lt;MortgageCalculator!$I$18*periods_per_year,start_rate,IF(MortgageCalculator!$I$22&gt;=0,MIN(MortgageCalculator!$I$19,start_rate+MortgageCalculator!$I$22*ROUNDUP((M1198-MortgageCalculator!$I$18*periods_per_year)/MortgageCalculator!$I$21,0)),MAX(MortgageCalculator!$I$20,start_rate+MortgageCalculator!$I$22*ROUNDUP((M1198-MortgageCalculator!$I$18*periods_per_year)/MortgageCalculator!$I$21,0)))),start_rate))</f>
        <v/>
      </c>
      <c r="P1198" s="20" t="str">
        <f>IF(M1198="","",ROUND((((1+O1198/CP)^(CP/periods_per_year))-1)*S1197,2))</f>
        <v/>
      </c>
      <c r="Q1198" s="20" t="str">
        <f>IF(M1198="","",IF(M1198=nper,S1197+P1198,MIN(S1197+P1198,IF(O1198=O1197,Q1197,ROUND(-PMT(((1+O1198/CP)^(CP/periods_per_year))-1,nper-M1198+1,S1197),2)))))</f>
        <v/>
      </c>
      <c r="R1198" s="20" t="str">
        <f t="shared" si="150"/>
        <v/>
      </c>
      <c r="S1198" s="20" t="str">
        <f t="shared" si="151"/>
        <v/>
      </c>
    </row>
    <row r="1199" spans="1:19" x14ac:dyDescent="0.2">
      <c r="A1199" s="10" t="str">
        <f t="shared" si="144"/>
        <v/>
      </c>
      <c r="B1199" s="11" t="str">
        <f t="shared" si="145"/>
        <v/>
      </c>
      <c r="C1199" s="15" t="str">
        <f t="shared" si="146"/>
        <v/>
      </c>
      <c r="D1199" s="12" t="str">
        <f>IF(A1199="","",IF(variable,IF(OR(A1199=1,A1199&lt;$I$18*periods_per_year),start_rate,MIN($I$19,IF(MOD(A1199-1,$I$21)=0,MAX($I$20,D1198+$I$22),D1198))),start_rate))</f>
        <v/>
      </c>
      <c r="E1199" s="13" t="str">
        <f t="shared" si="147"/>
        <v/>
      </c>
      <c r="F1199" s="13" t="str">
        <f>IF(A1199="","",IF(A1199=nper,J1198+E1199,MIN(J1198+E1199,IF(D1199=D1198,F1198,IF($E$8="Acc Bi-Weekly",ROUND((-PMT(((1+D1199/CP)^(CP/12))-1,(nper-A1199+1)*12/26,J1198))/2,2),IF($E$8="Acc Weekly",ROUND((-PMT(((1+D1199/CP)^(CP/12))-1,(nper-A1199+1)*12/52,J1198))/4,2),ROUND(-PMT(((1+D1199/CP)^(CP/periods_per_year))-1,nper-A1199+1,J1198),2)))))))</f>
        <v/>
      </c>
      <c r="G1199" s="13" t="str">
        <f>IF(OR(A1199="",A1199&lt;$X$2),"",IF(J1198&lt;=F1199,0,IF(IF(AND(A1199&gt;=$X$2,MOD(A1199-$X$2,int)=0),$X$3,0)+F1199&gt;=J1198+E1199,J1198+E1199-F1199,IF(AND(A1199&gt;=$X$2,MOD(A1199-$X$2,int)=0),$X$3,0)+IF(IF(AND(A1199&gt;=$X$2,MOD(A1199-$X$2,int)=0),$X$3,0)+IF(MOD(A1199-$X$6,periods_per_year)=0,$X$5,0)+F1199&lt;J1198+E1199,IF(MOD(A1199-$X$6,periods_per_year)=0,$X$5,0),J1198+E1199-IF(AND(A1199&gt;=$X$2,MOD(A1199-$X$2,int)=0),$X$3,0)-F1199))))</f>
        <v/>
      </c>
      <c r="H1199" s="14"/>
      <c r="I1199" s="13" t="str">
        <f t="shared" si="148"/>
        <v/>
      </c>
      <c r="J1199" s="13" t="str">
        <f t="shared" si="149"/>
        <v/>
      </c>
      <c r="M1199" s="17" t="str">
        <f>IF(S1198="","",IF(OR(M1198&gt;=nper,ROUND(S1198,2)&lt;=0),"",M1198+1))</f>
        <v/>
      </c>
      <c r="N1199" s="18" t="str">
        <f>IF(M1199="","",IF(OR(periods_per_year=26,periods_per_year=52),IF(periods_per_year=26,IF(M1199=1,fpdate,N1198+14),IF(periods_per_year=52,IF(M1199=1,fpdate,N1198+7),"n/a")),IF(periods_per_year=24,DATE(YEAR(fpdate),MONTH(fpdate)+(M1199-1)/2+IF(AND(DAY(fpdate)&gt;=15,MOD(M1199,2)=0),1,0),IF(MOD(M1199,2)=0,IF(DAY(fpdate)&gt;=15,DAY(fpdate)-14,DAY(fpdate)+14),DAY(fpdate))),IF(DAY(DATE(YEAR(fpdate),MONTH(fpdate)+M1199-1,DAY(fpdate)))&lt;&gt;DAY(fpdate),DATE(YEAR(fpdate),MONTH(fpdate)+M1199,0),DATE(YEAR(fpdate),MONTH(fpdate)+M1199-1,DAY(fpdate))))))</f>
        <v/>
      </c>
      <c r="O1199" s="19" t="str">
        <f>IF(M1199="","",IF(variable,IF(M1199&lt;MortgageCalculator!$I$18*periods_per_year,start_rate,IF(MortgageCalculator!$I$22&gt;=0,MIN(MortgageCalculator!$I$19,start_rate+MortgageCalculator!$I$22*ROUNDUP((M1199-MortgageCalculator!$I$18*periods_per_year)/MortgageCalculator!$I$21,0)),MAX(MortgageCalculator!$I$20,start_rate+MortgageCalculator!$I$22*ROUNDUP((M1199-MortgageCalculator!$I$18*periods_per_year)/MortgageCalculator!$I$21,0)))),start_rate))</f>
        <v/>
      </c>
      <c r="P1199" s="20" t="str">
        <f>IF(M1199="","",ROUND((((1+O1199/CP)^(CP/periods_per_year))-1)*S1198,2))</f>
        <v/>
      </c>
      <c r="Q1199" s="20" t="str">
        <f>IF(M1199="","",IF(M1199=nper,S1198+P1199,MIN(S1198+P1199,IF(O1199=O1198,Q1198,ROUND(-PMT(((1+O1199/CP)^(CP/periods_per_year))-1,nper-M1199+1,S1198),2)))))</f>
        <v/>
      </c>
      <c r="R1199" s="20" t="str">
        <f t="shared" si="150"/>
        <v/>
      </c>
      <c r="S1199" s="20" t="str">
        <f t="shared" si="151"/>
        <v/>
      </c>
    </row>
    <row r="1200" spans="1:19" x14ac:dyDescent="0.2">
      <c r="A1200" s="10" t="str">
        <f t="shared" si="144"/>
        <v/>
      </c>
      <c r="B1200" s="11" t="str">
        <f t="shared" si="145"/>
        <v/>
      </c>
      <c r="C1200" s="15" t="str">
        <f t="shared" si="146"/>
        <v/>
      </c>
      <c r="D1200" s="12" t="str">
        <f>IF(A1200="","",IF(variable,IF(OR(A1200=1,A1200&lt;$I$18*periods_per_year),start_rate,MIN($I$19,IF(MOD(A1200-1,$I$21)=0,MAX($I$20,D1199+$I$22),D1199))),start_rate))</f>
        <v/>
      </c>
      <c r="E1200" s="13" t="str">
        <f t="shared" si="147"/>
        <v/>
      </c>
      <c r="F1200" s="13" t="str">
        <f>IF(A1200="","",IF(A1200=nper,J1199+E1200,MIN(J1199+E1200,IF(D1200=D1199,F1199,IF($E$8="Acc Bi-Weekly",ROUND((-PMT(((1+D1200/CP)^(CP/12))-1,(nper-A1200+1)*12/26,J1199))/2,2),IF($E$8="Acc Weekly",ROUND((-PMT(((1+D1200/CP)^(CP/12))-1,(nper-A1200+1)*12/52,J1199))/4,2),ROUND(-PMT(((1+D1200/CP)^(CP/periods_per_year))-1,nper-A1200+1,J1199),2)))))))</f>
        <v/>
      </c>
      <c r="G1200" s="13" t="str">
        <f>IF(OR(A1200="",A1200&lt;$X$2),"",IF(J1199&lt;=F1200,0,IF(IF(AND(A1200&gt;=$X$2,MOD(A1200-$X$2,int)=0),$X$3,0)+F1200&gt;=J1199+E1200,J1199+E1200-F1200,IF(AND(A1200&gt;=$X$2,MOD(A1200-$X$2,int)=0),$X$3,0)+IF(IF(AND(A1200&gt;=$X$2,MOD(A1200-$X$2,int)=0),$X$3,0)+IF(MOD(A1200-$X$6,periods_per_year)=0,$X$5,0)+F1200&lt;J1199+E1200,IF(MOD(A1200-$X$6,periods_per_year)=0,$X$5,0),J1199+E1200-IF(AND(A1200&gt;=$X$2,MOD(A1200-$X$2,int)=0),$X$3,0)-F1200))))</f>
        <v/>
      </c>
      <c r="H1200" s="14"/>
      <c r="I1200" s="13" t="str">
        <f t="shared" si="148"/>
        <v/>
      </c>
      <c r="J1200" s="13" t="str">
        <f t="shared" si="149"/>
        <v/>
      </c>
      <c r="M1200" s="17" t="str">
        <f>IF(S1199="","",IF(OR(M1199&gt;=nper,ROUND(S1199,2)&lt;=0),"",M1199+1))</f>
        <v/>
      </c>
      <c r="N1200" s="18" t="str">
        <f>IF(M1200="","",IF(OR(periods_per_year=26,periods_per_year=52),IF(periods_per_year=26,IF(M1200=1,fpdate,N1199+14),IF(periods_per_year=52,IF(M1200=1,fpdate,N1199+7),"n/a")),IF(periods_per_year=24,DATE(YEAR(fpdate),MONTH(fpdate)+(M1200-1)/2+IF(AND(DAY(fpdate)&gt;=15,MOD(M1200,2)=0),1,0),IF(MOD(M1200,2)=0,IF(DAY(fpdate)&gt;=15,DAY(fpdate)-14,DAY(fpdate)+14),DAY(fpdate))),IF(DAY(DATE(YEAR(fpdate),MONTH(fpdate)+M1200-1,DAY(fpdate)))&lt;&gt;DAY(fpdate),DATE(YEAR(fpdate),MONTH(fpdate)+M1200,0),DATE(YEAR(fpdate),MONTH(fpdate)+M1200-1,DAY(fpdate))))))</f>
        <v/>
      </c>
      <c r="O1200" s="19" t="str">
        <f>IF(M1200="","",IF(variable,IF(M1200&lt;MortgageCalculator!$I$18*periods_per_year,start_rate,IF(MortgageCalculator!$I$22&gt;=0,MIN(MortgageCalculator!$I$19,start_rate+MortgageCalculator!$I$22*ROUNDUP((M1200-MortgageCalculator!$I$18*periods_per_year)/MortgageCalculator!$I$21,0)),MAX(MortgageCalculator!$I$20,start_rate+MortgageCalculator!$I$22*ROUNDUP((M1200-MortgageCalculator!$I$18*periods_per_year)/MortgageCalculator!$I$21,0)))),start_rate))</f>
        <v/>
      </c>
      <c r="P1200" s="20" t="str">
        <f>IF(M1200="","",ROUND((((1+O1200/CP)^(CP/periods_per_year))-1)*S1199,2))</f>
        <v/>
      </c>
      <c r="Q1200" s="20" t="str">
        <f>IF(M1200="","",IF(M1200=nper,S1199+P1200,MIN(S1199+P1200,IF(O1200=O1199,Q1199,ROUND(-PMT(((1+O1200/CP)^(CP/periods_per_year))-1,nper-M1200+1,S1199),2)))))</f>
        <v/>
      </c>
      <c r="R1200" s="20" t="str">
        <f t="shared" si="150"/>
        <v/>
      </c>
      <c r="S1200" s="20" t="str">
        <f t="shared" si="151"/>
        <v/>
      </c>
    </row>
    <row r="1201" spans="1:19" x14ac:dyDescent="0.2">
      <c r="A1201" s="10" t="str">
        <f t="shared" si="144"/>
        <v/>
      </c>
      <c r="B1201" s="11" t="str">
        <f t="shared" si="145"/>
        <v/>
      </c>
      <c r="C1201" s="15" t="str">
        <f t="shared" si="146"/>
        <v/>
      </c>
      <c r="D1201" s="12" t="str">
        <f>IF(A1201="","",IF(variable,IF(OR(A1201=1,A1201&lt;$I$18*periods_per_year),start_rate,MIN($I$19,IF(MOD(A1201-1,$I$21)=0,MAX($I$20,D1200+$I$22),D1200))),start_rate))</f>
        <v/>
      </c>
      <c r="E1201" s="13" t="str">
        <f t="shared" si="147"/>
        <v/>
      </c>
      <c r="F1201" s="13" t="str">
        <f>IF(A1201="","",IF(A1201=nper,J1200+E1201,MIN(J1200+E1201,IF(D1201=D1200,F1200,IF($E$8="Acc Bi-Weekly",ROUND((-PMT(((1+D1201/CP)^(CP/12))-1,(nper-A1201+1)*12/26,J1200))/2,2),IF($E$8="Acc Weekly",ROUND((-PMT(((1+D1201/CP)^(CP/12))-1,(nper-A1201+1)*12/52,J1200))/4,2),ROUND(-PMT(((1+D1201/CP)^(CP/periods_per_year))-1,nper-A1201+1,J1200),2)))))))</f>
        <v/>
      </c>
      <c r="G1201" s="13" t="str">
        <f>IF(OR(A1201="",A1201&lt;$X$2),"",IF(J1200&lt;=F1201,0,IF(IF(AND(A1201&gt;=$X$2,MOD(A1201-$X$2,int)=0),$X$3,0)+F1201&gt;=J1200+E1201,J1200+E1201-F1201,IF(AND(A1201&gt;=$X$2,MOD(A1201-$X$2,int)=0),$X$3,0)+IF(IF(AND(A1201&gt;=$X$2,MOD(A1201-$X$2,int)=0),$X$3,0)+IF(MOD(A1201-$X$6,periods_per_year)=0,$X$5,0)+F1201&lt;J1200+E1201,IF(MOD(A1201-$X$6,periods_per_year)=0,$X$5,0),J1200+E1201-IF(AND(A1201&gt;=$X$2,MOD(A1201-$X$2,int)=0),$X$3,0)-F1201))))</f>
        <v/>
      </c>
      <c r="H1201" s="14"/>
      <c r="I1201" s="13" t="str">
        <f t="shared" si="148"/>
        <v/>
      </c>
      <c r="J1201" s="13" t="str">
        <f t="shared" si="149"/>
        <v/>
      </c>
      <c r="M1201" s="17" t="str">
        <f>IF(S1200="","",IF(OR(M1200&gt;=nper,ROUND(S1200,2)&lt;=0),"",M1200+1))</f>
        <v/>
      </c>
      <c r="N1201" s="18" t="str">
        <f>IF(M1201="","",IF(OR(periods_per_year=26,periods_per_year=52),IF(periods_per_year=26,IF(M1201=1,fpdate,N1200+14),IF(periods_per_year=52,IF(M1201=1,fpdate,N1200+7),"n/a")),IF(periods_per_year=24,DATE(YEAR(fpdate),MONTH(fpdate)+(M1201-1)/2+IF(AND(DAY(fpdate)&gt;=15,MOD(M1201,2)=0),1,0),IF(MOD(M1201,2)=0,IF(DAY(fpdate)&gt;=15,DAY(fpdate)-14,DAY(fpdate)+14),DAY(fpdate))),IF(DAY(DATE(YEAR(fpdate),MONTH(fpdate)+M1201-1,DAY(fpdate)))&lt;&gt;DAY(fpdate),DATE(YEAR(fpdate),MONTH(fpdate)+M1201,0),DATE(YEAR(fpdate),MONTH(fpdate)+M1201-1,DAY(fpdate))))))</f>
        <v/>
      </c>
      <c r="O1201" s="19" t="str">
        <f>IF(M1201="","",IF(variable,IF(M1201&lt;MortgageCalculator!$I$18*periods_per_year,start_rate,IF(MortgageCalculator!$I$22&gt;=0,MIN(MortgageCalculator!$I$19,start_rate+MortgageCalculator!$I$22*ROUNDUP((M1201-MortgageCalculator!$I$18*periods_per_year)/MortgageCalculator!$I$21,0)),MAX(MortgageCalculator!$I$20,start_rate+MortgageCalculator!$I$22*ROUNDUP((M1201-MortgageCalculator!$I$18*periods_per_year)/MortgageCalculator!$I$21,0)))),start_rate))</f>
        <v/>
      </c>
      <c r="P1201" s="20" t="str">
        <f>IF(M1201="","",ROUND((((1+O1201/CP)^(CP/periods_per_year))-1)*S1200,2))</f>
        <v/>
      </c>
      <c r="Q1201" s="20" t="str">
        <f>IF(M1201="","",IF(M1201=nper,S1200+P1201,MIN(S1200+P1201,IF(O1201=O1200,Q1200,ROUND(-PMT(((1+O1201/CP)^(CP/periods_per_year))-1,nper-M1201+1,S1200),2)))))</f>
        <v/>
      </c>
      <c r="R1201" s="20" t="str">
        <f t="shared" si="150"/>
        <v/>
      </c>
      <c r="S1201" s="20" t="str">
        <f t="shared" si="151"/>
        <v/>
      </c>
    </row>
    <row r="1202" spans="1:19" x14ac:dyDescent="0.2">
      <c r="A1202" s="10" t="str">
        <f t="shared" si="144"/>
        <v/>
      </c>
      <c r="B1202" s="11" t="str">
        <f t="shared" si="145"/>
        <v/>
      </c>
      <c r="C1202" s="15" t="str">
        <f t="shared" si="146"/>
        <v/>
      </c>
      <c r="D1202" s="12" t="str">
        <f>IF(A1202="","",IF(variable,IF(OR(A1202=1,A1202&lt;$I$18*periods_per_year),start_rate,MIN($I$19,IF(MOD(A1202-1,$I$21)=0,MAX($I$20,D1201+$I$22),D1201))),start_rate))</f>
        <v/>
      </c>
      <c r="E1202" s="13" t="str">
        <f t="shared" si="147"/>
        <v/>
      </c>
      <c r="F1202" s="13" t="str">
        <f>IF(A1202="","",IF(A1202=nper,J1201+E1202,MIN(J1201+E1202,IF(D1202=D1201,F1201,IF($E$8="Acc Bi-Weekly",ROUND((-PMT(((1+D1202/CP)^(CP/12))-1,(nper-A1202+1)*12/26,J1201))/2,2),IF($E$8="Acc Weekly",ROUND((-PMT(((1+D1202/CP)^(CP/12))-1,(nper-A1202+1)*12/52,J1201))/4,2),ROUND(-PMT(((1+D1202/CP)^(CP/periods_per_year))-1,nper-A1202+1,J1201),2)))))))</f>
        <v/>
      </c>
      <c r="G1202" s="13" t="str">
        <f>IF(OR(A1202="",A1202&lt;$X$2),"",IF(J1201&lt;=F1202,0,IF(IF(AND(A1202&gt;=$X$2,MOD(A1202-$X$2,int)=0),$X$3,0)+F1202&gt;=J1201+E1202,J1201+E1202-F1202,IF(AND(A1202&gt;=$X$2,MOD(A1202-$X$2,int)=0),$X$3,0)+IF(IF(AND(A1202&gt;=$X$2,MOD(A1202-$X$2,int)=0),$X$3,0)+IF(MOD(A1202-$X$6,periods_per_year)=0,$X$5,0)+F1202&lt;J1201+E1202,IF(MOD(A1202-$X$6,periods_per_year)=0,$X$5,0),J1201+E1202-IF(AND(A1202&gt;=$X$2,MOD(A1202-$X$2,int)=0),$X$3,0)-F1202))))</f>
        <v/>
      </c>
      <c r="H1202" s="14"/>
      <c r="I1202" s="13" t="str">
        <f t="shared" si="148"/>
        <v/>
      </c>
      <c r="J1202" s="13" t="str">
        <f t="shared" si="149"/>
        <v/>
      </c>
      <c r="M1202" s="17" t="str">
        <f>IF(S1201="","",IF(OR(M1201&gt;=nper,ROUND(S1201,2)&lt;=0),"",M1201+1))</f>
        <v/>
      </c>
      <c r="N1202" s="18" t="str">
        <f>IF(M1202="","",IF(OR(periods_per_year=26,periods_per_year=52),IF(periods_per_year=26,IF(M1202=1,fpdate,N1201+14),IF(periods_per_year=52,IF(M1202=1,fpdate,N1201+7),"n/a")),IF(periods_per_year=24,DATE(YEAR(fpdate),MONTH(fpdate)+(M1202-1)/2+IF(AND(DAY(fpdate)&gt;=15,MOD(M1202,2)=0),1,0),IF(MOD(M1202,2)=0,IF(DAY(fpdate)&gt;=15,DAY(fpdate)-14,DAY(fpdate)+14),DAY(fpdate))),IF(DAY(DATE(YEAR(fpdate),MONTH(fpdate)+M1202-1,DAY(fpdate)))&lt;&gt;DAY(fpdate),DATE(YEAR(fpdate),MONTH(fpdate)+M1202,0),DATE(YEAR(fpdate),MONTH(fpdate)+M1202-1,DAY(fpdate))))))</f>
        <v/>
      </c>
      <c r="O1202" s="19" t="str">
        <f>IF(M1202="","",IF(variable,IF(M1202&lt;MortgageCalculator!$I$18*periods_per_year,start_rate,IF(MortgageCalculator!$I$22&gt;=0,MIN(MortgageCalculator!$I$19,start_rate+MortgageCalculator!$I$22*ROUNDUP((M1202-MortgageCalculator!$I$18*periods_per_year)/MortgageCalculator!$I$21,0)),MAX(MortgageCalculator!$I$20,start_rate+MortgageCalculator!$I$22*ROUNDUP((M1202-MortgageCalculator!$I$18*periods_per_year)/MortgageCalculator!$I$21,0)))),start_rate))</f>
        <v/>
      </c>
      <c r="P1202" s="20" t="str">
        <f>IF(M1202="","",ROUND((((1+O1202/CP)^(CP/periods_per_year))-1)*S1201,2))</f>
        <v/>
      </c>
      <c r="Q1202" s="20" t="str">
        <f>IF(M1202="","",IF(M1202=nper,S1201+P1202,MIN(S1201+P1202,IF(O1202=O1201,Q1201,ROUND(-PMT(((1+O1202/CP)^(CP/periods_per_year))-1,nper-M1202+1,S1201),2)))))</f>
        <v/>
      </c>
      <c r="R1202" s="20" t="str">
        <f t="shared" si="150"/>
        <v/>
      </c>
      <c r="S1202" s="20" t="str">
        <f t="shared" si="151"/>
        <v/>
      </c>
    </row>
    <row r="1203" spans="1:19" x14ac:dyDescent="0.2">
      <c r="A1203" s="10" t="str">
        <f t="shared" si="144"/>
        <v/>
      </c>
      <c r="B1203" s="11" t="str">
        <f t="shared" si="145"/>
        <v/>
      </c>
      <c r="C1203" s="15" t="str">
        <f t="shared" si="146"/>
        <v/>
      </c>
      <c r="D1203" s="12" t="str">
        <f>IF(A1203="","",IF(variable,IF(OR(A1203=1,A1203&lt;$I$18*periods_per_year),start_rate,MIN($I$19,IF(MOD(A1203-1,$I$21)=0,MAX($I$20,D1202+$I$22),D1202))),start_rate))</f>
        <v/>
      </c>
      <c r="E1203" s="13" t="str">
        <f t="shared" si="147"/>
        <v/>
      </c>
      <c r="F1203" s="13" t="str">
        <f>IF(A1203="","",IF(A1203=nper,J1202+E1203,MIN(J1202+E1203,IF(D1203=D1202,F1202,IF($E$8="Acc Bi-Weekly",ROUND((-PMT(((1+D1203/CP)^(CP/12))-1,(nper-A1203+1)*12/26,J1202))/2,2),IF($E$8="Acc Weekly",ROUND((-PMT(((1+D1203/CP)^(CP/12))-1,(nper-A1203+1)*12/52,J1202))/4,2),ROUND(-PMT(((1+D1203/CP)^(CP/periods_per_year))-1,nper-A1203+1,J1202),2)))))))</f>
        <v/>
      </c>
      <c r="G1203" s="13" t="str">
        <f>IF(OR(A1203="",A1203&lt;$X$2),"",IF(J1202&lt;=F1203,0,IF(IF(AND(A1203&gt;=$X$2,MOD(A1203-$X$2,int)=0),$X$3,0)+F1203&gt;=J1202+E1203,J1202+E1203-F1203,IF(AND(A1203&gt;=$X$2,MOD(A1203-$X$2,int)=0),$X$3,0)+IF(IF(AND(A1203&gt;=$X$2,MOD(A1203-$X$2,int)=0),$X$3,0)+IF(MOD(A1203-$X$6,periods_per_year)=0,$X$5,0)+F1203&lt;J1202+E1203,IF(MOD(A1203-$X$6,periods_per_year)=0,$X$5,0),J1202+E1203-IF(AND(A1203&gt;=$X$2,MOD(A1203-$X$2,int)=0),$X$3,0)-F1203))))</f>
        <v/>
      </c>
      <c r="H1203" s="14"/>
      <c r="I1203" s="13" t="str">
        <f t="shared" si="148"/>
        <v/>
      </c>
      <c r="J1203" s="13" t="str">
        <f t="shared" si="149"/>
        <v/>
      </c>
      <c r="M1203" s="17" t="str">
        <f>IF(S1202="","",IF(OR(M1202&gt;=nper,ROUND(S1202,2)&lt;=0),"",M1202+1))</f>
        <v/>
      </c>
      <c r="N1203" s="18" t="str">
        <f>IF(M1203="","",IF(OR(periods_per_year=26,periods_per_year=52),IF(periods_per_year=26,IF(M1203=1,fpdate,N1202+14),IF(periods_per_year=52,IF(M1203=1,fpdate,N1202+7),"n/a")),IF(periods_per_year=24,DATE(YEAR(fpdate),MONTH(fpdate)+(M1203-1)/2+IF(AND(DAY(fpdate)&gt;=15,MOD(M1203,2)=0),1,0),IF(MOD(M1203,2)=0,IF(DAY(fpdate)&gt;=15,DAY(fpdate)-14,DAY(fpdate)+14),DAY(fpdate))),IF(DAY(DATE(YEAR(fpdate),MONTH(fpdate)+M1203-1,DAY(fpdate)))&lt;&gt;DAY(fpdate),DATE(YEAR(fpdate),MONTH(fpdate)+M1203,0),DATE(YEAR(fpdate),MONTH(fpdate)+M1203-1,DAY(fpdate))))))</f>
        <v/>
      </c>
      <c r="O1203" s="19" t="str">
        <f>IF(M1203="","",IF(variable,IF(M1203&lt;MortgageCalculator!$I$18*periods_per_year,start_rate,IF(MortgageCalculator!$I$22&gt;=0,MIN(MortgageCalculator!$I$19,start_rate+MortgageCalculator!$I$22*ROUNDUP((M1203-MortgageCalculator!$I$18*periods_per_year)/MortgageCalculator!$I$21,0)),MAX(MortgageCalculator!$I$20,start_rate+MortgageCalculator!$I$22*ROUNDUP((M1203-MortgageCalculator!$I$18*periods_per_year)/MortgageCalculator!$I$21,0)))),start_rate))</f>
        <v/>
      </c>
      <c r="P1203" s="20" t="str">
        <f>IF(M1203="","",ROUND((((1+O1203/CP)^(CP/periods_per_year))-1)*S1202,2))</f>
        <v/>
      </c>
      <c r="Q1203" s="20" t="str">
        <f>IF(M1203="","",IF(M1203=nper,S1202+P1203,MIN(S1202+P1203,IF(O1203=O1202,Q1202,ROUND(-PMT(((1+O1203/CP)^(CP/periods_per_year))-1,nper-M1203+1,S1202),2)))))</f>
        <v/>
      </c>
      <c r="R1203" s="20" t="str">
        <f t="shared" si="150"/>
        <v/>
      </c>
      <c r="S1203" s="20" t="str">
        <f t="shared" si="151"/>
        <v/>
      </c>
    </row>
    <row r="1204" spans="1:19" x14ac:dyDescent="0.2">
      <c r="A1204" s="10" t="str">
        <f t="shared" si="144"/>
        <v/>
      </c>
      <c r="B1204" s="11" t="str">
        <f t="shared" si="145"/>
        <v/>
      </c>
      <c r="C1204" s="15" t="str">
        <f t="shared" si="146"/>
        <v/>
      </c>
      <c r="D1204" s="12" t="str">
        <f>IF(A1204="","",IF(variable,IF(OR(A1204=1,A1204&lt;$I$18*periods_per_year),start_rate,MIN($I$19,IF(MOD(A1204-1,$I$21)=0,MAX($I$20,D1203+$I$22),D1203))),start_rate))</f>
        <v/>
      </c>
      <c r="E1204" s="13" t="str">
        <f t="shared" si="147"/>
        <v/>
      </c>
      <c r="F1204" s="13" t="str">
        <f>IF(A1204="","",IF(A1204=nper,J1203+E1204,MIN(J1203+E1204,IF(D1204=D1203,F1203,IF($E$8="Acc Bi-Weekly",ROUND((-PMT(((1+D1204/CP)^(CP/12))-1,(nper-A1204+1)*12/26,J1203))/2,2),IF($E$8="Acc Weekly",ROUND((-PMT(((1+D1204/CP)^(CP/12))-1,(nper-A1204+1)*12/52,J1203))/4,2),ROUND(-PMT(((1+D1204/CP)^(CP/periods_per_year))-1,nper-A1204+1,J1203),2)))))))</f>
        <v/>
      </c>
      <c r="G1204" s="13" t="str">
        <f>IF(OR(A1204="",A1204&lt;$X$2),"",IF(J1203&lt;=F1204,0,IF(IF(AND(A1204&gt;=$X$2,MOD(A1204-$X$2,int)=0),$X$3,0)+F1204&gt;=J1203+E1204,J1203+E1204-F1204,IF(AND(A1204&gt;=$X$2,MOD(A1204-$X$2,int)=0),$X$3,0)+IF(IF(AND(A1204&gt;=$X$2,MOD(A1204-$X$2,int)=0),$X$3,0)+IF(MOD(A1204-$X$6,periods_per_year)=0,$X$5,0)+F1204&lt;J1203+E1204,IF(MOD(A1204-$X$6,periods_per_year)=0,$X$5,0),J1203+E1204-IF(AND(A1204&gt;=$X$2,MOD(A1204-$X$2,int)=0),$X$3,0)-F1204))))</f>
        <v/>
      </c>
      <c r="H1204" s="14"/>
      <c r="I1204" s="13" t="str">
        <f t="shared" si="148"/>
        <v/>
      </c>
      <c r="J1204" s="13" t="str">
        <f t="shared" si="149"/>
        <v/>
      </c>
      <c r="M1204" s="17" t="str">
        <f>IF(S1203="","",IF(OR(M1203&gt;=nper,ROUND(S1203,2)&lt;=0),"",M1203+1))</f>
        <v/>
      </c>
      <c r="N1204" s="18" t="str">
        <f>IF(M1204="","",IF(OR(periods_per_year=26,periods_per_year=52),IF(periods_per_year=26,IF(M1204=1,fpdate,N1203+14),IF(periods_per_year=52,IF(M1204=1,fpdate,N1203+7),"n/a")),IF(periods_per_year=24,DATE(YEAR(fpdate),MONTH(fpdate)+(M1204-1)/2+IF(AND(DAY(fpdate)&gt;=15,MOD(M1204,2)=0),1,0),IF(MOD(M1204,2)=0,IF(DAY(fpdate)&gt;=15,DAY(fpdate)-14,DAY(fpdate)+14),DAY(fpdate))),IF(DAY(DATE(YEAR(fpdate),MONTH(fpdate)+M1204-1,DAY(fpdate)))&lt;&gt;DAY(fpdate),DATE(YEAR(fpdate),MONTH(fpdate)+M1204,0),DATE(YEAR(fpdate),MONTH(fpdate)+M1204-1,DAY(fpdate))))))</f>
        <v/>
      </c>
      <c r="O1204" s="19" t="str">
        <f>IF(M1204="","",IF(variable,IF(M1204&lt;MortgageCalculator!$I$18*periods_per_year,start_rate,IF(MortgageCalculator!$I$22&gt;=0,MIN(MortgageCalculator!$I$19,start_rate+MortgageCalculator!$I$22*ROUNDUP((M1204-MortgageCalculator!$I$18*periods_per_year)/MortgageCalculator!$I$21,0)),MAX(MortgageCalculator!$I$20,start_rate+MortgageCalculator!$I$22*ROUNDUP((M1204-MortgageCalculator!$I$18*periods_per_year)/MortgageCalculator!$I$21,0)))),start_rate))</f>
        <v/>
      </c>
      <c r="P1204" s="20" t="str">
        <f>IF(M1204="","",ROUND((((1+O1204/CP)^(CP/periods_per_year))-1)*S1203,2))</f>
        <v/>
      </c>
      <c r="Q1204" s="20" t="str">
        <f>IF(M1204="","",IF(M1204=nper,S1203+P1204,MIN(S1203+P1204,IF(O1204=O1203,Q1203,ROUND(-PMT(((1+O1204/CP)^(CP/periods_per_year))-1,nper-M1204+1,S1203),2)))))</f>
        <v/>
      </c>
      <c r="R1204" s="20" t="str">
        <f t="shared" si="150"/>
        <v/>
      </c>
      <c r="S1204" s="20" t="str">
        <f t="shared" si="151"/>
        <v/>
      </c>
    </row>
    <row r="1205" spans="1:19" x14ac:dyDescent="0.2">
      <c r="A1205" s="10" t="str">
        <f t="shared" si="144"/>
        <v/>
      </c>
      <c r="B1205" s="11" t="str">
        <f t="shared" si="145"/>
        <v/>
      </c>
      <c r="C1205" s="15" t="str">
        <f t="shared" si="146"/>
        <v/>
      </c>
      <c r="D1205" s="12" t="str">
        <f>IF(A1205="","",IF(variable,IF(OR(A1205=1,A1205&lt;$I$18*periods_per_year),start_rate,MIN($I$19,IF(MOD(A1205-1,$I$21)=0,MAX($I$20,D1204+$I$22),D1204))),start_rate))</f>
        <v/>
      </c>
      <c r="E1205" s="13" t="str">
        <f t="shared" si="147"/>
        <v/>
      </c>
      <c r="F1205" s="13" t="str">
        <f>IF(A1205="","",IF(A1205=nper,J1204+E1205,MIN(J1204+E1205,IF(D1205=D1204,F1204,IF($E$8="Acc Bi-Weekly",ROUND((-PMT(((1+D1205/CP)^(CP/12))-1,(nper-A1205+1)*12/26,J1204))/2,2),IF($E$8="Acc Weekly",ROUND((-PMT(((1+D1205/CP)^(CP/12))-1,(nper-A1205+1)*12/52,J1204))/4,2),ROUND(-PMT(((1+D1205/CP)^(CP/periods_per_year))-1,nper-A1205+1,J1204),2)))))))</f>
        <v/>
      </c>
      <c r="G1205" s="13" t="str">
        <f>IF(OR(A1205="",A1205&lt;$X$2),"",IF(J1204&lt;=F1205,0,IF(IF(AND(A1205&gt;=$X$2,MOD(A1205-$X$2,int)=0),$X$3,0)+F1205&gt;=J1204+E1205,J1204+E1205-F1205,IF(AND(A1205&gt;=$X$2,MOD(A1205-$X$2,int)=0),$X$3,0)+IF(IF(AND(A1205&gt;=$X$2,MOD(A1205-$X$2,int)=0),$X$3,0)+IF(MOD(A1205-$X$6,periods_per_year)=0,$X$5,0)+F1205&lt;J1204+E1205,IF(MOD(A1205-$X$6,periods_per_year)=0,$X$5,0),J1204+E1205-IF(AND(A1205&gt;=$X$2,MOD(A1205-$X$2,int)=0),$X$3,0)-F1205))))</f>
        <v/>
      </c>
      <c r="H1205" s="14"/>
      <c r="I1205" s="13" t="str">
        <f t="shared" si="148"/>
        <v/>
      </c>
      <c r="J1205" s="13" t="str">
        <f t="shared" si="149"/>
        <v/>
      </c>
      <c r="M1205" s="17" t="str">
        <f>IF(S1204="","",IF(OR(M1204&gt;=nper,ROUND(S1204,2)&lt;=0),"",M1204+1))</f>
        <v/>
      </c>
      <c r="N1205" s="18" t="str">
        <f>IF(M1205="","",IF(OR(periods_per_year=26,periods_per_year=52),IF(periods_per_year=26,IF(M1205=1,fpdate,N1204+14),IF(periods_per_year=52,IF(M1205=1,fpdate,N1204+7),"n/a")),IF(periods_per_year=24,DATE(YEAR(fpdate),MONTH(fpdate)+(M1205-1)/2+IF(AND(DAY(fpdate)&gt;=15,MOD(M1205,2)=0),1,0),IF(MOD(M1205,2)=0,IF(DAY(fpdate)&gt;=15,DAY(fpdate)-14,DAY(fpdate)+14),DAY(fpdate))),IF(DAY(DATE(YEAR(fpdate),MONTH(fpdate)+M1205-1,DAY(fpdate)))&lt;&gt;DAY(fpdate),DATE(YEAR(fpdate),MONTH(fpdate)+M1205,0),DATE(YEAR(fpdate),MONTH(fpdate)+M1205-1,DAY(fpdate))))))</f>
        <v/>
      </c>
      <c r="O1205" s="19" t="str">
        <f>IF(M1205="","",IF(variable,IF(M1205&lt;MortgageCalculator!$I$18*periods_per_year,start_rate,IF(MortgageCalculator!$I$22&gt;=0,MIN(MortgageCalculator!$I$19,start_rate+MortgageCalculator!$I$22*ROUNDUP((M1205-MortgageCalculator!$I$18*periods_per_year)/MortgageCalculator!$I$21,0)),MAX(MortgageCalculator!$I$20,start_rate+MortgageCalculator!$I$22*ROUNDUP((M1205-MortgageCalculator!$I$18*periods_per_year)/MortgageCalculator!$I$21,0)))),start_rate))</f>
        <v/>
      </c>
      <c r="P1205" s="20" t="str">
        <f>IF(M1205="","",ROUND((((1+O1205/CP)^(CP/periods_per_year))-1)*S1204,2))</f>
        <v/>
      </c>
      <c r="Q1205" s="20" t="str">
        <f>IF(M1205="","",IF(M1205=nper,S1204+P1205,MIN(S1204+P1205,IF(O1205=O1204,Q1204,ROUND(-PMT(((1+O1205/CP)^(CP/periods_per_year))-1,nper-M1205+1,S1204),2)))))</f>
        <v/>
      </c>
      <c r="R1205" s="20" t="str">
        <f t="shared" si="150"/>
        <v/>
      </c>
      <c r="S1205" s="20" t="str">
        <f t="shared" si="151"/>
        <v/>
      </c>
    </row>
    <row r="1206" spans="1:19" x14ac:dyDescent="0.2">
      <c r="A1206" s="10" t="str">
        <f t="shared" si="144"/>
        <v/>
      </c>
      <c r="B1206" s="11" t="str">
        <f t="shared" si="145"/>
        <v/>
      </c>
      <c r="C1206" s="15" t="str">
        <f t="shared" si="146"/>
        <v/>
      </c>
      <c r="D1206" s="12" t="str">
        <f>IF(A1206="","",IF(variable,IF(OR(A1206=1,A1206&lt;$I$18*periods_per_year),start_rate,MIN($I$19,IF(MOD(A1206-1,$I$21)=0,MAX($I$20,D1205+$I$22),D1205))),start_rate))</f>
        <v/>
      </c>
      <c r="E1206" s="13" t="str">
        <f t="shared" si="147"/>
        <v/>
      </c>
      <c r="F1206" s="13" t="str">
        <f>IF(A1206="","",IF(A1206=nper,J1205+E1206,MIN(J1205+E1206,IF(D1206=D1205,F1205,IF($E$8="Acc Bi-Weekly",ROUND((-PMT(((1+D1206/CP)^(CP/12))-1,(nper-A1206+1)*12/26,J1205))/2,2),IF($E$8="Acc Weekly",ROUND((-PMT(((1+D1206/CP)^(CP/12))-1,(nper-A1206+1)*12/52,J1205))/4,2),ROUND(-PMT(((1+D1206/CP)^(CP/periods_per_year))-1,nper-A1206+1,J1205),2)))))))</f>
        <v/>
      </c>
      <c r="G1206" s="13" t="str">
        <f>IF(OR(A1206="",A1206&lt;$X$2),"",IF(J1205&lt;=F1206,0,IF(IF(AND(A1206&gt;=$X$2,MOD(A1206-$X$2,int)=0),$X$3,0)+F1206&gt;=J1205+E1206,J1205+E1206-F1206,IF(AND(A1206&gt;=$X$2,MOD(A1206-$X$2,int)=0),$X$3,0)+IF(IF(AND(A1206&gt;=$X$2,MOD(A1206-$X$2,int)=0),$X$3,0)+IF(MOD(A1206-$X$6,periods_per_year)=0,$X$5,0)+F1206&lt;J1205+E1206,IF(MOD(A1206-$X$6,periods_per_year)=0,$X$5,0),J1205+E1206-IF(AND(A1206&gt;=$X$2,MOD(A1206-$X$2,int)=0),$X$3,0)-F1206))))</f>
        <v/>
      </c>
      <c r="H1206" s="14"/>
      <c r="I1206" s="13" t="str">
        <f t="shared" si="148"/>
        <v/>
      </c>
      <c r="J1206" s="13" t="str">
        <f t="shared" si="149"/>
        <v/>
      </c>
      <c r="M1206" s="17" t="str">
        <f>IF(S1205="","",IF(OR(M1205&gt;=nper,ROUND(S1205,2)&lt;=0),"",M1205+1))</f>
        <v/>
      </c>
      <c r="N1206" s="18" t="str">
        <f>IF(M1206="","",IF(OR(periods_per_year=26,periods_per_year=52),IF(periods_per_year=26,IF(M1206=1,fpdate,N1205+14),IF(periods_per_year=52,IF(M1206=1,fpdate,N1205+7),"n/a")),IF(periods_per_year=24,DATE(YEAR(fpdate),MONTH(fpdate)+(M1206-1)/2+IF(AND(DAY(fpdate)&gt;=15,MOD(M1206,2)=0),1,0),IF(MOD(M1206,2)=0,IF(DAY(fpdate)&gt;=15,DAY(fpdate)-14,DAY(fpdate)+14),DAY(fpdate))),IF(DAY(DATE(YEAR(fpdate),MONTH(fpdate)+M1206-1,DAY(fpdate)))&lt;&gt;DAY(fpdate),DATE(YEAR(fpdate),MONTH(fpdate)+M1206,0),DATE(YEAR(fpdate),MONTH(fpdate)+M1206-1,DAY(fpdate))))))</f>
        <v/>
      </c>
      <c r="O1206" s="19" t="str">
        <f>IF(M1206="","",IF(variable,IF(M1206&lt;MortgageCalculator!$I$18*periods_per_year,start_rate,IF(MortgageCalculator!$I$22&gt;=0,MIN(MortgageCalculator!$I$19,start_rate+MortgageCalculator!$I$22*ROUNDUP((M1206-MortgageCalculator!$I$18*periods_per_year)/MortgageCalculator!$I$21,0)),MAX(MortgageCalculator!$I$20,start_rate+MortgageCalculator!$I$22*ROUNDUP((M1206-MortgageCalculator!$I$18*periods_per_year)/MortgageCalculator!$I$21,0)))),start_rate))</f>
        <v/>
      </c>
      <c r="P1206" s="20" t="str">
        <f>IF(M1206="","",ROUND((((1+O1206/CP)^(CP/periods_per_year))-1)*S1205,2))</f>
        <v/>
      </c>
      <c r="Q1206" s="20" t="str">
        <f>IF(M1206="","",IF(M1206=nper,S1205+P1206,MIN(S1205+P1206,IF(O1206=O1205,Q1205,ROUND(-PMT(((1+O1206/CP)^(CP/periods_per_year))-1,nper-M1206+1,S1205),2)))))</f>
        <v/>
      </c>
      <c r="R1206" s="20" t="str">
        <f t="shared" si="150"/>
        <v/>
      </c>
      <c r="S1206" s="20" t="str">
        <f t="shared" si="151"/>
        <v/>
      </c>
    </row>
    <row r="1207" spans="1:19" x14ac:dyDescent="0.2">
      <c r="A1207" s="10" t="str">
        <f t="shared" si="144"/>
        <v/>
      </c>
      <c r="B1207" s="11" t="str">
        <f t="shared" si="145"/>
        <v/>
      </c>
      <c r="C1207" s="15" t="str">
        <f t="shared" si="146"/>
        <v/>
      </c>
      <c r="D1207" s="12" t="str">
        <f>IF(A1207="","",IF(variable,IF(OR(A1207=1,A1207&lt;$I$18*periods_per_year),start_rate,MIN($I$19,IF(MOD(A1207-1,$I$21)=0,MAX($I$20,D1206+$I$22),D1206))),start_rate))</f>
        <v/>
      </c>
      <c r="E1207" s="13" t="str">
        <f t="shared" si="147"/>
        <v/>
      </c>
      <c r="F1207" s="13" t="str">
        <f>IF(A1207="","",IF(A1207=nper,J1206+E1207,MIN(J1206+E1207,IF(D1207=D1206,F1206,IF($E$8="Acc Bi-Weekly",ROUND((-PMT(((1+D1207/CP)^(CP/12))-1,(nper-A1207+1)*12/26,J1206))/2,2),IF($E$8="Acc Weekly",ROUND((-PMT(((1+D1207/CP)^(CP/12))-1,(nper-A1207+1)*12/52,J1206))/4,2),ROUND(-PMT(((1+D1207/CP)^(CP/periods_per_year))-1,nper-A1207+1,J1206),2)))))))</f>
        <v/>
      </c>
      <c r="G1207" s="13" t="str">
        <f>IF(OR(A1207="",A1207&lt;$X$2),"",IF(J1206&lt;=F1207,0,IF(IF(AND(A1207&gt;=$X$2,MOD(A1207-$X$2,int)=0),$X$3,0)+F1207&gt;=J1206+E1207,J1206+E1207-F1207,IF(AND(A1207&gt;=$X$2,MOD(A1207-$X$2,int)=0),$X$3,0)+IF(IF(AND(A1207&gt;=$X$2,MOD(A1207-$X$2,int)=0),$X$3,0)+IF(MOD(A1207-$X$6,periods_per_year)=0,$X$5,0)+F1207&lt;J1206+E1207,IF(MOD(A1207-$X$6,periods_per_year)=0,$X$5,0),J1206+E1207-IF(AND(A1207&gt;=$X$2,MOD(A1207-$X$2,int)=0),$X$3,0)-F1207))))</f>
        <v/>
      </c>
      <c r="H1207" s="14"/>
      <c r="I1207" s="13" t="str">
        <f t="shared" si="148"/>
        <v/>
      </c>
      <c r="J1207" s="13" t="str">
        <f t="shared" si="149"/>
        <v/>
      </c>
      <c r="M1207" s="17" t="str">
        <f>IF(S1206="","",IF(OR(M1206&gt;=nper,ROUND(S1206,2)&lt;=0),"",M1206+1))</f>
        <v/>
      </c>
      <c r="N1207" s="18" t="str">
        <f>IF(M1207="","",IF(OR(periods_per_year=26,periods_per_year=52),IF(periods_per_year=26,IF(M1207=1,fpdate,N1206+14),IF(periods_per_year=52,IF(M1207=1,fpdate,N1206+7),"n/a")),IF(periods_per_year=24,DATE(YEAR(fpdate),MONTH(fpdate)+(M1207-1)/2+IF(AND(DAY(fpdate)&gt;=15,MOD(M1207,2)=0),1,0),IF(MOD(M1207,2)=0,IF(DAY(fpdate)&gt;=15,DAY(fpdate)-14,DAY(fpdate)+14),DAY(fpdate))),IF(DAY(DATE(YEAR(fpdate),MONTH(fpdate)+M1207-1,DAY(fpdate)))&lt;&gt;DAY(fpdate),DATE(YEAR(fpdate),MONTH(fpdate)+M1207,0),DATE(YEAR(fpdate),MONTH(fpdate)+M1207-1,DAY(fpdate))))))</f>
        <v/>
      </c>
      <c r="O1207" s="19" t="str">
        <f>IF(M1207="","",IF(variable,IF(M1207&lt;MortgageCalculator!$I$18*periods_per_year,start_rate,IF(MortgageCalculator!$I$22&gt;=0,MIN(MortgageCalculator!$I$19,start_rate+MortgageCalculator!$I$22*ROUNDUP((M1207-MortgageCalculator!$I$18*periods_per_year)/MortgageCalculator!$I$21,0)),MAX(MortgageCalculator!$I$20,start_rate+MortgageCalculator!$I$22*ROUNDUP((M1207-MortgageCalculator!$I$18*periods_per_year)/MortgageCalculator!$I$21,0)))),start_rate))</f>
        <v/>
      </c>
      <c r="P1207" s="20" t="str">
        <f>IF(M1207="","",ROUND((((1+O1207/CP)^(CP/periods_per_year))-1)*S1206,2))</f>
        <v/>
      </c>
      <c r="Q1207" s="20" t="str">
        <f>IF(M1207="","",IF(M1207=nper,S1206+P1207,MIN(S1206+P1207,IF(O1207=O1206,Q1206,ROUND(-PMT(((1+O1207/CP)^(CP/periods_per_year))-1,nper-M1207+1,S1206),2)))))</f>
        <v/>
      </c>
      <c r="R1207" s="20" t="str">
        <f t="shared" si="150"/>
        <v/>
      </c>
      <c r="S1207" s="20" t="str">
        <f t="shared" si="151"/>
        <v/>
      </c>
    </row>
    <row r="1208" spans="1:19" x14ac:dyDescent="0.2">
      <c r="A1208" s="10" t="str">
        <f t="shared" si="144"/>
        <v/>
      </c>
      <c r="B1208" s="11" t="str">
        <f t="shared" si="145"/>
        <v/>
      </c>
      <c r="C1208" s="15" t="str">
        <f t="shared" si="146"/>
        <v/>
      </c>
      <c r="D1208" s="12" t="str">
        <f>IF(A1208="","",IF(variable,IF(OR(A1208=1,A1208&lt;$I$18*periods_per_year),start_rate,MIN($I$19,IF(MOD(A1208-1,$I$21)=0,MAX($I$20,D1207+$I$22),D1207))),start_rate))</f>
        <v/>
      </c>
      <c r="E1208" s="13" t="str">
        <f t="shared" si="147"/>
        <v/>
      </c>
      <c r="F1208" s="13" t="str">
        <f>IF(A1208="","",IF(A1208=nper,J1207+E1208,MIN(J1207+E1208,IF(D1208=D1207,F1207,IF($E$8="Acc Bi-Weekly",ROUND((-PMT(((1+D1208/CP)^(CP/12))-1,(nper-A1208+1)*12/26,J1207))/2,2),IF($E$8="Acc Weekly",ROUND((-PMT(((1+D1208/CP)^(CP/12))-1,(nper-A1208+1)*12/52,J1207))/4,2),ROUND(-PMT(((1+D1208/CP)^(CP/periods_per_year))-1,nper-A1208+1,J1207),2)))))))</f>
        <v/>
      </c>
      <c r="G1208" s="13" t="str">
        <f>IF(OR(A1208="",A1208&lt;$X$2),"",IF(J1207&lt;=F1208,0,IF(IF(AND(A1208&gt;=$X$2,MOD(A1208-$X$2,int)=0),$X$3,0)+F1208&gt;=J1207+E1208,J1207+E1208-F1208,IF(AND(A1208&gt;=$X$2,MOD(A1208-$X$2,int)=0),$X$3,0)+IF(IF(AND(A1208&gt;=$X$2,MOD(A1208-$X$2,int)=0),$X$3,0)+IF(MOD(A1208-$X$6,periods_per_year)=0,$X$5,0)+F1208&lt;J1207+E1208,IF(MOD(A1208-$X$6,periods_per_year)=0,$X$5,0),J1207+E1208-IF(AND(A1208&gt;=$X$2,MOD(A1208-$X$2,int)=0),$X$3,0)-F1208))))</f>
        <v/>
      </c>
      <c r="H1208" s="14"/>
      <c r="I1208" s="13" t="str">
        <f t="shared" si="148"/>
        <v/>
      </c>
      <c r="J1208" s="13" t="str">
        <f t="shared" si="149"/>
        <v/>
      </c>
      <c r="M1208" s="17" t="str">
        <f>IF(S1207="","",IF(OR(M1207&gt;=nper,ROUND(S1207,2)&lt;=0),"",M1207+1))</f>
        <v/>
      </c>
      <c r="N1208" s="18" t="str">
        <f>IF(M1208="","",IF(OR(periods_per_year=26,periods_per_year=52),IF(periods_per_year=26,IF(M1208=1,fpdate,N1207+14),IF(periods_per_year=52,IF(M1208=1,fpdate,N1207+7),"n/a")),IF(periods_per_year=24,DATE(YEAR(fpdate),MONTH(fpdate)+(M1208-1)/2+IF(AND(DAY(fpdate)&gt;=15,MOD(M1208,2)=0),1,0),IF(MOD(M1208,2)=0,IF(DAY(fpdate)&gt;=15,DAY(fpdate)-14,DAY(fpdate)+14),DAY(fpdate))),IF(DAY(DATE(YEAR(fpdate),MONTH(fpdate)+M1208-1,DAY(fpdate)))&lt;&gt;DAY(fpdate),DATE(YEAR(fpdate),MONTH(fpdate)+M1208,0),DATE(YEAR(fpdate),MONTH(fpdate)+M1208-1,DAY(fpdate))))))</f>
        <v/>
      </c>
      <c r="O1208" s="19" t="str">
        <f>IF(M1208="","",IF(variable,IF(M1208&lt;MortgageCalculator!$I$18*periods_per_year,start_rate,IF(MortgageCalculator!$I$22&gt;=0,MIN(MortgageCalculator!$I$19,start_rate+MortgageCalculator!$I$22*ROUNDUP((M1208-MortgageCalculator!$I$18*periods_per_year)/MortgageCalculator!$I$21,0)),MAX(MortgageCalculator!$I$20,start_rate+MortgageCalculator!$I$22*ROUNDUP((M1208-MortgageCalculator!$I$18*periods_per_year)/MortgageCalculator!$I$21,0)))),start_rate))</f>
        <v/>
      </c>
      <c r="P1208" s="20" t="str">
        <f>IF(M1208="","",ROUND((((1+O1208/CP)^(CP/periods_per_year))-1)*S1207,2))</f>
        <v/>
      </c>
      <c r="Q1208" s="20" t="str">
        <f>IF(M1208="","",IF(M1208=nper,S1207+P1208,MIN(S1207+P1208,IF(O1208=O1207,Q1207,ROUND(-PMT(((1+O1208/CP)^(CP/periods_per_year))-1,nper-M1208+1,S1207),2)))))</f>
        <v/>
      </c>
      <c r="R1208" s="20" t="str">
        <f t="shared" si="150"/>
        <v/>
      </c>
      <c r="S1208" s="20" t="str">
        <f t="shared" si="151"/>
        <v/>
      </c>
    </row>
    <row r="1209" spans="1:19" x14ac:dyDescent="0.2">
      <c r="A1209" s="10" t="str">
        <f t="shared" si="144"/>
        <v/>
      </c>
      <c r="B1209" s="11" t="str">
        <f t="shared" si="145"/>
        <v/>
      </c>
      <c r="C1209" s="15" t="str">
        <f t="shared" si="146"/>
        <v/>
      </c>
      <c r="D1209" s="12" t="str">
        <f>IF(A1209="","",IF(variable,IF(OR(A1209=1,A1209&lt;$I$18*periods_per_year),start_rate,MIN($I$19,IF(MOD(A1209-1,$I$21)=0,MAX($I$20,D1208+$I$22),D1208))),start_rate))</f>
        <v/>
      </c>
      <c r="E1209" s="13" t="str">
        <f t="shared" si="147"/>
        <v/>
      </c>
      <c r="F1209" s="13" t="str">
        <f>IF(A1209="","",IF(A1209=nper,J1208+E1209,MIN(J1208+E1209,IF(D1209=D1208,F1208,IF($E$8="Acc Bi-Weekly",ROUND((-PMT(((1+D1209/CP)^(CP/12))-1,(nper-A1209+1)*12/26,J1208))/2,2),IF($E$8="Acc Weekly",ROUND((-PMT(((1+D1209/CP)^(CP/12))-1,(nper-A1209+1)*12/52,J1208))/4,2),ROUND(-PMT(((1+D1209/CP)^(CP/periods_per_year))-1,nper-A1209+1,J1208),2)))))))</f>
        <v/>
      </c>
      <c r="G1209" s="13" t="str">
        <f>IF(OR(A1209="",A1209&lt;$X$2),"",IF(J1208&lt;=F1209,0,IF(IF(AND(A1209&gt;=$X$2,MOD(A1209-$X$2,int)=0),$X$3,0)+F1209&gt;=J1208+E1209,J1208+E1209-F1209,IF(AND(A1209&gt;=$X$2,MOD(A1209-$X$2,int)=0),$X$3,0)+IF(IF(AND(A1209&gt;=$X$2,MOD(A1209-$X$2,int)=0),$X$3,0)+IF(MOD(A1209-$X$6,periods_per_year)=0,$X$5,0)+F1209&lt;J1208+E1209,IF(MOD(A1209-$X$6,periods_per_year)=0,$X$5,0),J1208+E1209-IF(AND(A1209&gt;=$X$2,MOD(A1209-$X$2,int)=0),$X$3,0)-F1209))))</f>
        <v/>
      </c>
      <c r="H1209" s="14"/>
      <c r="I1209" s="13" t="str">
        <f t="shared" si="148"/>
        <v/>
      </c>
      <c r="J1209" s="13" t="str">
        <f t="shared" si="149"/>
        <v/>
      </c>
      <c r="M1209" s="17" t="str">
        <f>IF(S1208="","",IF(OR(M1208&gt;=nper,ROUND(S1208,2)&lt;=0),"",M1208+1))</f>
        <v/>
      </c>
      <c r="N1209" s="18" t="str">
        <f>IF(M1209="","",IF(OR(periods_per_year=26,periods_per_year=52),IF(periods_per_year=26,IF(M1209=1,fpdate,N1208+14),IF(periods_per_year=52,IF(M1209=1,fpdate,N1208+7),"n/a")),IF(periods_per_year=24,DATE(YEAR(fpdate),MONTH(fpdate)+(M1209-1)/2+IF(AND(DAY(fpdate)&gt;=15,MOD(M1209,2)=0),1,0),IF(MOD(M1209,2)=0,IF(DAY(fpdate)&gt;=15,DAY(fpdate)-14,DAY(fpdate)+14),DAY(fpdate))),IF(DAY(DATE(YEAR(fpdate),MONTH(fpdate)+M1209-1,DAY(fpdate)))&lt;&gt;DAY(fpdate),DATE(YEAR(fpdate),MONTH(fpdate)+M1209,0),DATE(YEAR(fpdate),MONTH(fpdate)+M1209-1,DAY(fpdate))))))</f>
        <v/>
      </c>
      <c r="O1209" s="19" t="str">
        <f>IF(M1209="","",IF(variable,IF(M1209&lt;MortgageCalculator!$I$18*periods_per_year,start_rate,IF(MortgageCalculator!$I$22&gt;=0,MIN(MortgageCalculator!$I$19,start_rate+MortgageCalculator!$I$22*ROUNDUP((M1209-MortgageCalculator!$I$18*periods_per_year)/MortgageCalculator!$I$21,0)),MAX(MortgageCalculator!$I$20,start_rate+MortgageCalculator!$I$22*ROUNDUP((M1209-MortgageCalculator!$I$18*periods_per_year)/MortgageCalculator!$I$21,0)))),start_rate))</f>
        <v/>
      </c>
      <c r="P1209" s="20" t="str">
        <f>IF(M1209="","",ROUND((((1+O1209/CP)^(CP/periods_per_year))-1)*S1208,2))</f>
        <v/>
      </c>
      <c r="Q1209" s="20" t="str">
        <f>IF(M1209="","",IF(M1209=nper,S1208+P1209,MIN(S1208+P1209,IF(O1209=O1208,Q1208,ROUND(-PMT(((1+O1209/CP)^(CP/periods_per_year))-1,nper-M1209+1,S1208),2)))))</f>
        <v/>
      </c>
      <c r="R1209" s="20" t="str">
        <f t="shared" si="150"/>
        <v/>
      </c>
      <c r="S1209" s="20" t="str">
        <f t="shared" si="151"/>
        <v/>
      </c>
    </row>
    <row r="1210" spans="1:19" x14ac:dyDescent="0.2">
      <c r="A1210" s="10" t="str">
        <f t="shared" si="144"/>
        <v/>
      </c>
      <c r="B1210" s="11" t="str">
        <f t="shared" si="145"/>
        <v/>
      </c>
      <c r="C1210" s="15" t="str">
        <f t="shared" si="146"/>
        <v/>
      </c>
      <c r="D1210" s="12" t="str">
        <f>IF(A1210="","",IF(variable,IF(OR(A1210=1,A1210&lt;$I$18*periods_per_year),start_rate,MIN($I$19,IF(MOD(A1210-1,$I$21)=0,MAX($I$20,D1209+$I$22),D1209))),start_rate))</f>
        <v/>
      </c>
      <c r="E1210" s="13" t="str">
        <f t="shared" si="147"/>
        <v/>
      </c>
      <c r="F1210" s="13" t="str">
        <f>IF(A1210="","",IF(A1210=nper,J1209+E1210,MIN(J1209+E1210,IF(D1210=D1209,F1209,IF($E$8="Acc Bi-Weekly",ROUND((-PMT(((1+D1210/CP)^(CP/12))-1,(nper-A1210+1)*12/26,J1209))/2,2),IF($E$8="Acc Weekly",ROUND((-PMT(((1+D1210/CP)^(CP/12))-1,(nper-A1210+1)*12/52,J1209))/4,2),ROUND(-PMT(((1+D1210/CP)^(CP/periods_per_year))-1,nper-A1210+1,J1209),2)))))))</f>
        <v/>
      </c>
      <c r="G1210" s="13" t="str">
        <f>IF(OR(A1210="",A1210&lt;$X$2),"",IF(J1209&lt;=F1210,0,IF(IF(AND(A1210&gt;=$X$2,MOD(A1210-$X$2,int)=0),$X$3,0)+F1210&gt;=J1209+E1210,J1209+E1210-F1210,IF(AND(A1210&gt;=$X$2,MOD(A1210-$X$2,int)=0),$X$3,0)+IF(IF(AND(A1210&gt;=$X$2,MOD(A1210-$X$2,int)=0),$X$3,0)+IF(MOD(A1210-$X$6,periods_per_year)=0,$X$5,0)+F1210&lt;J1209+E1210,IF(MOD(A1210-$X$6,periods_per_year)=0,$X$5,0),J1209+E1210-IF(AND(A1210&gt;=$X$2,MOD(A1210-$X$2,int)=0),$X$3,0)-F1210))))</f>
        <v/>
      </c>
      <c r="H1210" s="14"/>
      <c r="I1210" s="13" t="str">
        <f t="shared" si="148"/>
        <v/>
      </c>
      <c r="J1210" s="13" t="str">
        <f t="shared" si="149"/>
        <v/>
      </c>
      <c r="M1210" s="17" t="str">
        <f>IF(S1209="","",IF(OR(M1209&gt;=nper,ROUND(S1209,2)&lt;=0),"",M1209+1))</f>
        <v/>
      </c>
      <c r="N1210" s="18" t="str">
        <f>IF(M1210="","",IF(OR(periods_per_year=26,periods_per_year=52),IF(periods_per_year=26,IF(M1210=1,fpdate,N1209+14),IF(periods_per_year=52,IF(M1210=1,fpdate,N1209+7),"n/a")),IF(periods_per_year=24,DATE(YEAR(fpdate),MONTH(fpdate)+(M1210-1)/2+IF(AND(DAY(fpdate)&gt;=15,MOD(M1210,2)=0),1,0),IF(MOD(M1210,2)=0,IF(DAY(fpdate)&gt;=15,DAY(fpdate)-14,DAY(fpdate)+14),DAY(fpdate))),IF(DAY(DATE(YEAR(fpdate),MONTH(fpdate)+M1210-1,DAY(fpdate)))&lt;&gt;DAY(fpdate),DATE(YEAR(fpdate),MONTH(fpdate)+M1210,0),DATE(YEAR(fpdate),MONTH(fpdate)+M1210-1,DAY(fpdate))))))</f>
        <v/>
      </c>
      <c r="O1210" s="19" t="str">
        <f>IF(M1210="","",IF(variable,IF(M1210&lt;MortgageCalculator!$I$18*periods_per_year,start_rate,IF(MortgageCalculator!$I$22&gt;=0,MIN(MortgageCalculator!$I$19,start_rate+MortgageCalculator!$I$22*ROUNDUP((M1210-MortgageCalculator!$I$18*periods_per_year)/MortgageCalculator!$I$21,0)),MAX(MortgageCalculator!$I$20,start_rate+MortgageCalculator!$I$22*ROUNDUP((M1210-MortgageCalculator!$I$18*periods_per_year)/MortgageCalculator!$I$21,0)))),start_rate))</f>
        <v/>
      </c>
      <c r="P1210" s="20" t="str">
        <f>IF(M1210="","",ROUND((((1+O1210/CP)^(CP/periods_per_year))-1)*S1209,2))</f>
        <v/>
      </c>
      <c r="Q1210" s="20" t="str">
        <f>IF(M1210="","",IF(M1210=nper,S1209+P1210,MIN(S1209+P1210,IF(O1210=O1209,Q1209,ROUND(-PMT(((1+O1210/CP)^(CP/periods_per_year))-1,nper-M1210+1,S1209),2)))))</f>
        <v/>
      </c>
      <c r="R1210" s="20" t="str">
        <f t="shared" si="150"/>
        <v/>
      </c>
      <c r="S1210" s="20" t="str">
        <f t="shared" si="151"/>
        <v/>
      </c>
    </row>
    <row r="1211" spans="1:19" x14ac:dyDescent="0.2">
      <c r="A1211" s="10" t="str">
        <f t="shared" si="144"/>
        <v/>
      </c>
      <c r="B1211" s="11" t="str">
        <f t="shared" si="145"/>
        <v/>
      </c>
      <c r="C1211" s="15" t="str">
        <f t="shared" si="146"/>
        <v/>
      </c>
      <c r="D1211" s="12" t="str">
        <f>IF(A1211="","",IF(variable,IF(OR(A1211=1,A1211&lt;$I$18*periods_per_year),start_rate,MIN($I$19,IF(MOD(A1211-1,$I$21)=0,MAX($I$20,D1210+$I$22),D1210))),start_rate))</f>
        <v/>
      </c>
      <c r="E1211" s="13" t="str">
        <f t="shared" si="147"/>
        <v/>
      </c>
      <c r="F1211" s="13" t="str">
        <f>IF(A1211="","",IF(A1211=nper,J1210+E1211,MIN(J1210+E1211,IF(D1211=D1210,F1210,IF($E$8="Acc Bi-Weekly",ROUND((-PMT(((1+D1211/CP)^(CP/12))-1,(nper-A1211+1)*12/26,J1210))/2,2),IF($E$8="Acc Weekly",ROUND((-PMT(((1+D1211/CP)^(CP/12))-1,(nper-A1211+1)*12/52,J1210))/4,2),ROUND(-PMT(((1+D1211/CP)^(CP/periods_per_year))-1,nper-A1211+1,J1210),2)))))))</f>
        <v/>
      </c>
      <c r="G1211" s="13" t="str">
        <f>IF(OR(A1211="",A1211&lt;$X$2),"",IF(J1210&lt;=F1211,0,IF(IF(AND(A1211&gt;=$X$2,MOD(A1211-$X$2,int)=0),$X$3,0)+F1211&gt;=J1210+E1211,J1210+E1211-F1211,IF(AND(A1211&gt;=$X$2,MOD(A1211-$X$2,int)=0),$X$3,0)+IF(IF(AND(A1211&gt;=$X$2,MOD(A1211-$X$2,int)=0),$X$3,0)+IF(MOD(A1211-$X$6,periods_per_year)=0,$X$5,0)+F1211&lt;J1210+E1211,IF(MOD(A1211-$X$6,periods_per_year)=0,$X$5,0),J1210+E1211-IF(AND(A1211&gt;=$X$2,MOD(A1211-$X$2,int)=0),$X$3,0)-F1211))))</f>
        <v/>
      </c>
      <c r="H1211" s="14"/>
      <c r="I1211" s="13" t="str">
        <f t="shared" si="148"/>
        <v/>
      </c>
      <c r="J1211" s="13" t="str">
        <f t="shared" si="149"/>
        <v/>
      </c>
      <c r="M1211" s="17" t="str">
        <f>IF(S1210="","",IF(OR(M1210&gt;=nper,ROUND(S1210,2)&lt;=0),"",M1210+1))</f>
        <v/>
      </c>
      <c r="N1211" s="18" t="str">
        <f>IF(M1211="","",IF(OR(periods_per_year=26,periods_per_year=52),IF(periods_per_year=26,IF(M1211=1,fpdate,N1210+14),IF(periods_per_year=52,IF(M1211=1,fpdate,N1210+7),"n/a")),IF(periods_per_year=24,DATE(YEAR(fpdate),MONTH(fpdate)+(M1211-1)/2+IF(AND(DAY(fpdate)&gt;=15,MOD(M1211,2)=0),1,0),IF(MOD(M1211,2)=0,IF(DAY(fpdate)&gt;=15,DAY(fpdate)-14,DAY(fpdate)+14),DAY(fpdate))),IF(DAY(DATE(YEAR(fpdate),MONTH(fpdate)+M1211-1,DAY(fpdate)))&lt;&gt;DAY(fpdate),DATE(YEAR(fpdate),MONTH(fpdate)+M1211,0),DATE(YEAR(fpdate),MONTH(fpdate)+M1211-1,DAY(fpdate))))))</f>
        <v/>
      </c>
      <c r="O1211" s="19" t="str">
        <f>IF(M1211="","",IF(variable,IF(M1211&lt;MortgageCalculator!$I$18*periods_per_year,start_rate,IF(MortgageCalculator!$I$22&gt;=0,MIN(MortgageCalculator!$I$19,start_rate+MortgageCalculator!$I$22*ROUNDUP((M1211-MortgageCalculator!$I$18*periods_per_year)/MortgageCalculator!$I$21,0)),MAX(MortgageCalculator!$I$20,start_rate+MortgageCalculator!$I$22*ROUNDUP((M1211-MortgageCalculator!$I$18*periods_per_year)/MortgageCalculator!$I$21,0)))),start_rate))</f>
        <v/>
      </c>
      <c r="P1211" s="20" t="str">
        <f>IF(M1211="","",ROUND((((1+O1211/CP)^(CP/periods_per_year))-1)*S1210,2))</f>
        <v/>
      </c>
      <c r="Q1211" s="20" t="str">
        <f>IF(M1211="","",IF(M1211=nper,S1210+P1211,MIN(S1210+P1211,IF(O1211=O1210,Q1210,ROUND(-PMT(((1+O1211/CP)^(CP/periods_per_year))-1,nper-M1211+1,S1210),2)))))</f>
        <v/>
      </c>
      <c r="R1211" s="20" t="str">
        <f t="shared" si="150"/>
        <v/>
      </c>
      <c r="S1211" s="20" t="str">
        <f t="shared" si="151"/>
        <v/>
      </c>
    </row>
    <row r="1212" spans="1:19" x14ac:dyDescent="0.2">
      <c r="A1212" s="10" t="str">
        <f t="shared" si="144"/>
        <v/>
      </c>
      <c r="B1212" s="11" t="str">
        <f t="shared" si="145"/>
        <v/>
      </c>
      <c r="C1212" s="15" t="str">
        <f t="shared" si="146"/>
        <v/>
      </c>
      <c r="D1212" s="12" t="str">
        <f>IF(A1212="","",IF(variable,IF(OR(A1212=1,A1212&lt;$I$18*periods_per_year),start_rate,MIN($I$19,IF(MOD(A1212-1,$I$21)=0,MAX($I$20,D1211+$I$22),D1211))),start_rate))</f>
        <v/>
      </c>
      <c r="E1212" s="13" t="str">
        <f t="shared" si="147"/>
        <v/>
      </c>
      <c r="F1212" s="13" t="str">
        <f>IF(A1212="","",IF(A1212=nper,J1211+E1212,MIN(J1211+E1212,IF(D1212=D1211,F1211,IF($E$8="Acc Bi-Weekly",ROUND((-PMT(((1+D1212/CP)^(CP/12))-1,(nper-A1212+1)*12/26,J1211))/2,2),IF($E$8="Acc Weekly",ROUND((-PMT(((1+D1212/CP)^(CP/12))-1,(nper-A1212+1)*12/52,J1211))/4,2),ROUND(-PMT(((1+D1212/CP)^(CP/periods_per_year))-1,nper-A1212+1,J1211),2)))))))</f>
        <v/>
      </c>
      <c r="G1212" s="13" t="str">
        <f>IF(OR(A1212="",A1212&lt;$X$2),"",IF(J1211&lt;=F1212,0,IF(IF(AND(A1212&gt;=$X$2,MOD(A1212-$X$2,int)=0),$X$3,0)+F1212&gt;=J1211+E1212,J1211+E1212-F1212,IF(AND(A1212&gt;=$X$2,MOD(A1212-$X$2,int)=0),$X$3,0)+IF(IF(AND(A1212&gt;=$X$2,MOD(A1212-$X$2,int)=0),$X$3,0)+IF(MOD(A1212-$X$6,periods_per_year)=0,$X$5,0)+F1212&lt;J1211+E1212,IF(MOD(A1212-$X$6,periods_per_year)=0,$X$5,0),J1211+E1212-IF(AND(A1212&gt;=$X$2,MOD(A1212-$X$2,int)=0),$X$3,0)-F1212))))</f>
        <v/>
      </c>
      <c r="H1212" s="14"/>
      <c r="I1212" s="13" t="str">
        <f t="shared" si="148"/>
        <v/>
      </c>
      <c r="J1212" s="13" t="str">
        <f t="shared" si="149"/>
        <v/>
      </c>
      <c r="M1212" s="17" t="str">
        <f>IF(S1211="","",IF(OR(M1211&gt;=nper,ROUND(S1211,2)&lt;=0),"",M1211+1))</f>
        <v/>
      </c>
      <c r="N1212" s="18" t="str">
        <f>IF(M1212="","",IF(OR(periods_per_year=26,periods_per_year=52),IF(periods_per_year=26,IF(M1212=1,fpdate,N1211+14),IF(periods_per_year=52,IF(M1212=1,fpdate,N1211+7),"n/a")),IF(periods_per_year=24,DATE(YEAR(fpdate),MONTH(fpdate)+(M1212-1)/2+IF(AND(DAY(fpdate)&gt;=15,MOD(M1212,2)=0),1,0),IF(MOD(M1212,2)=0,IF(DAY(fpdate)&gt;=15,DAY(fpdate)-14,DAY(fpdate)+14),DAY(fpdate))),IF(DAY(DATE(YEAR(fpdate),MONTH(fpdate)+M1212-1,DAY(fpdate)))&lt;&gt;DAY(fpdate),DATE(YEAR(fpdate),MONTH(fpdate)+M1212,0),DATE(YEAR(fpdate),MONTH(fpdate)+M1212-1,DAY(fpdate))))))</f>
        <v/>
      </c>
      <c r="O1212" s="19" t="str">
        <f>IF(M1212="","",IF(variable,IF(M1212&lt;MortgageCalculator!$I$18*periods_per_year,start_rate,IF(MortgageCalculator!$I$22&gt;=0,MIN(MortgageCalculator!$I$19,start_rate+MortgageCalculator!$I$22*ROUNDUP((M1212-MortgageCalculator!$I$18*periods_per_year)/MortgageCalculator!$I$21,0)),MAX(MortgageCalculator!$I$20,start_rate+MortgageCalculator!$I$22*ROUNDUP((M1212-MortgageCalculator!$I$18*periods_per_year)/MortgageCalculator!$I$21,0)))),start_rate))</f>
        <v/>
      </c>
      <c r="P1212" s="20" t="str">
        <f>IF(M1212="","",ROUND((((1+O1212/CP)^(CP/periods_per_year))-1)*S1211,2))</f>
        <v/>
      </c>
      <c r="Q1212" s="20" t="str">
        <f>IF(M1212="","",IF(M1212=nper,S1211+P1212,MIN(S1211+P1212,IF(O1212=O1211,Q1211,ROUND(-PMT(((1+O1212/CP)^(CP/periods_per_year))-1,nper-M1212+1,S1211),2)))))</f>
        <v/>
      </c>
      <c r="R1212" s="20" t="str">
        <f t="shared" si="150"/>
        <v/>
      </c>
      <c r="S1212" s="20" t="str">
        <f t="shared" si="151"/>
        <v/>
      </c>
    </row>
    <row r="1213" spans="1:19" x14ac:dyDescent="0.2">
      <c r="A1213" s="10" t="str">
        <f t="shared" si="144"/>
        <v/>
      </c>
      <c r="B1213" s="11" t="str">
        <f t="shared" si="145"/>
        <v/>
      </c>
      <c r="C1213" s="15" t="str">
        <f t="shared" si="146"/>
        <v/>
      </c>
      <c r="D1213" s="12" t="str">
        <f>IF(A1213="","",IF(variable,IF(OR(A1213=1,A1213&lt;$I$18*periods_per_year),start_rate,MIN($I$19,IF(MOD(A1213-1,$I$21)=0,MAX($I$20,D1212+$I$22),D1212))),start_rate))</f>
        <v/>
      </c>
      <c r="E1213" s="13" t="str">
        <f t="shared" si="147"/>
        <v/>
      </c>
      <c r="F1213" s="13" t="str">
        <f>IF(A1213="","",IF(A1213=nper,J1212+E1213,MIN(J1212+E1213,IF(D1213=D1212,F1212,IF($E$8="Acc Bi-Weekly",ROUND((-PMT(((1+D1213/CP)^(CP/12))-1,(nper-A1213+1)*12/26,J1212))/2,2),IF($E$8="Acc Weekly",ROUND((-PMT(((1+D1213/CP)^(CP/12))-1,(nper-A1213+1)*12/52,J1212))/4,2),ROUND(-PMT(((1+D1213/CP)^(CP/periods_per_year))-1,nper-A1213+1,J1212),2)))))))</f>
        <v/>
      </c>
      <c r="G1213" s="13" t="str">
        <f>IF(OR(A1213="",A1213&lt;$X$2),"",IF(J1212&lt;=F1213,0,IF(IF(AND(A1213&gt;=$X$2,MOD(A1213-$X$2,int)=0),$X$3,0)+F1213&gt;=J1212+E1213,J1212+E1213-F1213,IF(AND(A1213&gt;=$X$2,MOD(A1213-$X$2,int)=0),$X$3,0)+IF(IF(AND(A1213&gt;=$X$2,MOD(A1213-$X$2,int)=0),$X$3,0)+IF(MOD(A1213-$X$6,periods_per_year)=0,$X$5,0)+F1213&lt;J1212+E1213,IF(MOD(A1213-$X$6,periods_per_year)=0,$X$5,0),J1212+E1213-IF(AND(A1213&gt;=$X$2,MOD(A1213-$X$2,int)=0),$X$3,0)-F1213))))</f>
        <v/>
      </c>
      <c r="H1213" s="14"/>
      <c r="I1213" s="13" t="str">
        <f t="shared" si="148"/>
        <v/>
      </c>
      <c r="J1213" s="13" t="str">
        <f t="shared" si="149"/>
        <v/>
      </c>
      <c r="M1213" s="17" t="str">
        <f>IF(S1212="","",IF(OR(M1212&gt;=nper,ROUND(S1212,2)&lt;=0),"",M1212+1))</f>
        <v/>
      </c>
      <c r="N1213" s="18" t="str">
        <f>IF(M1213="","",IF(OR(periods_per_year=26,periods_per_year=52),IF(periods_per_year=26,IF(M1213=1,fpdate,N1212+14),IF(periods_per_year=52,IF(M1213=1,fpdate,N1212+7),"n/a")),IF(periods_per_year=24,DATE(YEAR(fpdate),MONTH(fpdate)+(M1213-1)/2+IF(AND(DAY(fpdate)&gt;=15,MOD(M1213,2)=0),1,0),IF(MOD(M1213,2)=0,IF(DAY(fpdate)&gt;=15,DAY(fpdate)-14,DAY(fpdate)+14),DAY(fpdate))),IF(DAY(DATE(YEAR(fpdate),MONTH(fpdate)+M1213-1,DAY(fpdate)))&lt;&gt;DAY(fpdate),DATE(YEAR(fpdate),MONTH(fpdate)+M1213,0),DATE(YEAR(fpdate),MONTH(fpdate)+M1213-1,DAY(fpdate))))))</f>
        <v/>
      </c>
      <c r="O1213" s="19" t="str">
        <f>IF(M1213="","",IF(variable,IF(M1213&lt;MortgageCalculator!$I$18*periods_per_year,start_rate,IF(MortgageCalculator!$I$22&gt;=0,MIN(MortgageCalculator!$I$19,start_rate+MortgageCalculator!$I$22*ROUNDUP((M1213-MortgageCalculator!$I$18*periods_per_year)/MortgageCalculator!$I$21,0)),MAX(MortgageCalculator!$I$20,start_rate+MortgageCalculator!$I$22*ROUNDUP((M1213-MortgageCalculator!$I$18*periods_per_year)/MortgageCalculator!$I$21,0)))),start_rate))</f>
        <v/>
      </c>
      <c r="P1213" s="20" t="str">
        <f>IF(M1213="","",ROUND((((1+O1213/CP)^(CP/periods_per_year))-1)*S1212,2))</f>
        <v/>
      </c>
      <c r="Q1213" s="20" t="str">
        <f>IF(M1213="","",IF(M1213=nper,S1212+P1213,MIN(S1212+P1213,IF(O1213=O1212,Q1212,ROUND(-PMT(((1+O1213/CP)^(CP/periods_per_year))-1,nper-M1213+1,S1212),2)))))</f>
        <v/>
      </c>
      <c r="R1213" s="20" t="str">
        <f t="shared" si="150"/>
        <v/>
      </c>
      <c r="S1213" s="20" t="str">
        <f t="shared" si="151"/>
        <v/>
      </c>
    </row>
    <row r="1214" spans="1:19" x14ac:dyDescent="0.2">
      <c r="A1214" s="10" t="str">
        <f t="shared" si="144"/>
        <v/>
      </c>
      <c r="B1214" s="11" t="str">
        <f t="shared" si="145"/>
        <v/>
      </c>
      <c r="C1214" s="15" t="str">
        <f t="shared" si="146"/>
        <v/>
      </c>
      <c r="D1214" s="12" t="str">
        <f>IF(A1214="","",IF(variable,IF(OR(A1214=1,A1214&lt;$I$18*periods_per_year),start_rate,MIN($I$19,IF(MOD(A1214-1,$I$21)=0,MAX($I$20,D1213+$I$22),D1213))),start_rate))</f>
        <v/>
      </c>
      <c r="E1214" s="13" t="str">
        <f t="shared" si="147"/>
        <v/>
      </c>
      <c r="F1214" s="13" t="str">
        <f>IF(A1214="","",IF(A1214=nper,J1213+E1214,MIN(J1213+E1214,IF(D1214=D1213,F1213,IF($E$8="Acc Bi-Weekly",ROUND((-PMT(((1+D1214/CP)^(CP/12))-1,(nper-A1214+1)*12/26,J1213))/2,2),IF($E$8="Acc Weekly",ROUND((-PMT(((1+D1214/CP)^(CP/12))-1,(nper-A1214+1)*12/52,J1213))/4,2),ROUND(-PMT(((1+D1214/CP)^(CP/periods_per_year))-1,nper-A1214+1,J1213),2)))))))</f>
        <v/>
      </c>
      <c r="G1214" s="13" t="str">
        <f>IF(OR(A1214="",A1214&lt;$X$2),"",IF(J1213&lt;=F1214,0,IF(IF(AND(A1214&gt;=$X$2,MOD(A1214-$X$2,int)=0),$X$3,0)+F1214&gt;=J1213+E1214,J1213+E1214-F1214,IF(AND(A1214&gt;=$X$2,MOD(A1214-$X$2,int)=0),$X$3,0)+IF(IF(AND(A1214&gt;=$X$2,MOD(A1214-$X$2,int)=0),$X$3,0)+IF(MOD(A1214-$X$6,periods_per_year)=0,$X$5,0)+F1214&lt;J1213+E1214,IF(MOD(A1214-$X$6,periods_per_year)=0,$X$5,0),J1213+E1214-IF(AND(A1214&gt;=$X$2,MOD(A1214-$X$2,int)=0),$X$3,0)-F1214))))</f>
        <v/>
      </c>
      <c r="H1214" s="14"/>
      <c r="I1214" s="13" t="str">
        <f t="shared" si="148"/>
        <v/>
      </c>
      <c r="J1214" s="13" t="str">
        <f t="shared" si="149"/>
        <v/>
      </c>
      <c r="M1214" s="17" t="str">
        <f>IF(S1213="","",IF(OR(M1213&gt;=nper,ROUND(S1213,2)&lt;=0),"",M1213+1))</f>
        <v/>
      </c>
      <c r="N1214" s="18" t="str">
        <f>IF(M1214="","",IF(OR(periods_per_year=26,periods_per_year=52),IF(periods_per_year=26,IF(M1214=1,fpdate,N1213+14),IF(periods_per_year=52,IF(M1214=1,fpdate,N1213+7),"n/a")),IF(periods_per_year=24,DATE(YEAR(fpdate),MONTH(fpdate)+(M1214-1)/2+IF(AND(DAY(fpdate)&gt;=15,MOD(M1214,2)=0),1,0),IF(MOD(M1214,2)=0,IF(DAY(fpdate)&gt;=15,DAY(fpdate)-14,DAY(fpdate)+14),DAY(fpdate))),IF(DAY(DATE(YEAR(fpdate),MONTH(fpdate)+M1214-1,DAY(fpdate)))&lt;&gt;DAY(fpdate),DATE(YEAR(fpdate),MONTH(fpdate)+M1214,0),DATE(YEAR(fpdate),MONTH(fpdate)+M1214-1,DAY(fpdate))))))</f>
        <v/>
      </c>
      <c r="O1214" s="19" t="str">
        <f>IF(M1214="","",IF(variable,IF(M1214&lt;MortgageCalculator!$I$18*periods_per_year,start_rate,IF(MortgageCalculator!$I$22&gt;=0,MIN(MortgageCalculator!$I$19,start_rate+MortgageCalculator!$I$22*ROUNDUP((M1214-MortgageCalculator!$I$18*periods_per_year)/MortgageCalculator!$I$21,0)),MAX(MortgageCalculator!$I$20,start_rate+MortgageCalculator!$I$22*ROUNDUP((M1214-MortgageCalculator!$I$18*periods_per_year)/MortgageCalculator!$I$21,0)))),start_rate))</f>
        <v/>
      </c>
      <c r="P1214" s="20" t="str">
        <f>IF(M1214="","",ROUND((((1+O1214/CP)^(CP/periods_per_year))-1)*S1213,2))</f>
        <v/>
      </c>
      <c r="Q1214" s="20" t="str">
        <f>IF(M1214="","",IF(M1214=nper,S1213+P1214,MIN(S1213+P1214,IF(O1214=O1213,Q1213,ROUND(-PMT(((1+O1214/CP)^(CP/periods_per_year))-1,nper-M1214+1,S1213),2)))))</f>
        <v/>
      </c>
      <c r="R1214" s="20" t="str">
        <f t="shared" si="150"/>
        <v/>
      </c>
      <c r="S1214" s="20" t="str">
        <f t="shared" si="151"/>
        <v/>
      </c>
    </row>
    <row r="1215" spans="1:19" x14ac:dyDescent="0.2">
      <c r="A1215" s="10" t="str">
        <f t="shared" si="144"/>
        <v/>
      </c>
      <c r="B1215" s="11" t="str">
        <f t="shared" si="145"/>
        <v/>
      </c>
      <c r="C1215" s="15" t="str">
        <f t="shared" si="146"/>
        <v/>
      </c>
      <c r="D1215" s="12" t="str">
        <f>IF(A1215="","",IF(variable,IF(OR(A1215=1,A1215&lt;$I$18*periods_per_year),start_rate,MIN($I$19,IF(MOD(A1215-1,$I$21)=0,MAX($I$20,D1214+$I$22),D1214))),start_rate))</f>
        <v/>
      </c>
      <c r="E1215" s="13" t="str">
        <f t="shared" si="147"/>
        <v/>
      </c>
      <c r="F1215" s="13" t="str">
        <f>IF(A1215="","",IF(A1215=nper,J1214+E1215,MIN(J1214+E1215,IF(D1215=D1214,F1214,IF($E$8="Acc Bi-Weekly",ROUND((-PMT(((1+D1215/CP)^(CP/12))-1,(nper-A1215+1)*12/26,J1214))/2,2),IF($E$8="Acc Weekly",ROUND((-PMT(((1+D1215/CP)^(CP/12))-1,(nper-A1215+1)*12/52,J1214))/4,2),ROUND(-PMT(((1+D1215/CP)^(CP/periods_per_year))-1,nper-A1215+1,J1214),2)))))))</f>
        <v/>
      </c>
      <c r="G1215" s="13" t="str">
        <f>IF(OR(A1215="",A1215&lt;$X$2),"",IF(J1214&lt;=F1215,0,IF(IF(AND(A1215&gt;=$X$2,MOD(A1215-$X$2,int)=0),$X$3,0)+F1215&gt;=J1214+E1215,J1214+E1215-F1215,IF(AND(A1215&gt;=$X$2,MOD(A1215-$X$2,int)=0),$X$3,0)+IF(IF(AND(A1215&gt;=$X$2,MOD(A1215-$X$2,int)=0),$X$3,0)+IF(MOD(A1215-$X$6,periods_per_year)=0,$X$5,0)+F1215&lt;J1214+E1215,IF(MOD(A1215-$X$6,periods_per_year)=0,$X$5,0),J1214+E1215-IF(AND(A1215&gt;=$X$2,MOD(A1215-$X$2,int)=0),$X$3,0)-F1215))))</f>
        <v/>
      </c>
      <c r="H1215" s="14"/>
      <c r="I1215" s="13" t="str">
        <f t="shared" si="148"/>
        <v/>
      </c>
      <c r="J1215" s="13" t="str">
        <f t="shared" si="149"/>
        <v/>
      </c>
      <c r="M1215" s="17" t="str">
        <f>IF(S1214="","",IF(OR(M1214&gt;=nper,ROUND(S1214,2)&lt;=0),"",M1214+1))</f>
        <v/>
      </c>
      <c r="N1215" s="18" t="str">
        <f>IF(M1215="","",IF(OR(periods_per_year=26,periods_per_year=52),IF(periods_per_year=26,IF(M1215=1,fpdate,N1214+14),IF(periods_per_year=52,IF(M1215=1,fpdate,N1214+7),"n/a")),IF(periods_per_year=24,DATE(YEAR(fpdate),MONTH(fpdate)+(M1215-1)/2+IF(AND(DAY(fpdate)&gt;=15,MOD(M1215,2)=0),1,0),IF(MOD(M1215,2)=0,IF(DAY(fpdate)&gt;=15,DAY(fpdate)-14,DAY(fpdate)+14),DAY(fpdate))),IF(DAY(DATE(YEAR(fpdate),MONTH(fpdate)+M1215-1,DAY(fpdate)))&lt;&gt;DAY(fpdate),DATE(YEAR(fpdate),MONTH(fpdate)+M1215,0),DATE(YEAR(fpdate),MONTH(fpdate)+M1215-1,DAY(fpdate))))))</f>
        <v/>
      </c>
      <c r="O1215" s="19" t="str">
        <f>IF(M1215="","",IF(variable,IF(M1215&lt;MortgageCalculator!$I$18*periods_per_year,start_rate,IF(MortgageCalculator!$I$22&gt;=0,MIN(MortgageCalculator!$I$19,start_rate+MortgageCalculator!$I$22*ROUNDUP((M1215-MortgageCalculator!$I$18*periods_per_year)/MortgageCalculator!$I$21,0)),MAX(MortgageCalculator!$I$20,start_rate+MortgageCalculator!$I$22*ROUNDUP((M1215-MortgageCalculator!$I$18*periods_per_year)/MortgageCalculator!$I$21,0)))),start_rate))</f>
        <v/>
      </c>
      <c r="P1215" s="20" t="str">
        <f>IF(M1215="","",ROUND((((1+O1215/CP)^(CP/periods_per_year))-1)*S1214,2))</f>
        <v/>
      </c>
      <c r="Q1215" s="20" t="str">
        <f>IF(M1215="","",IF(M1215=nper,S1214+P1215,MIN(S1214+P1215,IF(O1215=O1214,Q1214,ROUND(-PMT(((1+O1215/CP)^(CP/periods_per_year))-1,nper-M1215+1,S1214),2)))))</f>
        <v/>
      </c>
      <c r="R1215" s="20" t="str">
        <f t="shared" si="150"/>
        <v/>
      </c>
      <c r="S1215" s="20" t="str">
        <f t="shared" si="151"/>
        <v/>
      </c>
    </row>
    <row r="1216" spans="1:19" x14ac:dyDescent="0.2">
      <c r="A1216" s="10" t="str">
        <f t="shared" si="144"/>
        <v/>
      </c>
      <c r="B1216" s="11" t="str">
        <f t="shared" si="145"/>
        <v/>
      </c>
      <c r="C1216" s="15" t="str">
        <f t="shared" si="146"/>
        <v/>
      </c>
      <c r="D1216" s="12" t="str">
        <f>IF(A1216="","",IF(variable,IF(OR(A1216=1,A1216&lt;$I$18*periods_per_year),start_rate,MIN($I$19,IF(MOD(A1216-1,$I$21)=0,MAX($I$20,D1215+$I$22),D1215))),start_rate))</f>
        <v/>
      </c>
      <c r="E1216" s="13" t="str">
        <f t="shared" si="147"/>
        <v/>
      </c>
      <c r="F1216" s="13" t="str">
        <f>IF(A1216="","",IF(A1216=nper,J1215+E1216,MIN(J1215+E1216,IF(D1216=D1215,F1215,IF($E$8="Acc Bi-Weekly",ROUND((-PMT(((1+D1216/CP)^(CP/12))-1,(nper-A1216+1)*12/26,J1215))/2,2),IF($E$8="Acc Weekly",ROUND((-PMT(((1+D1216/CP)^(CP/12))-1,(nper-A1216+1)*12/52,J1215))/4,2),ROUND(-PMT(((1+D1216/CP)^(CP/periods_per_year))-1,nper-A1216+1,J1215),2)))))))</f>
        <v/>
      </c>
      <c r="G1216" s="13" t="str">
        <f>IF(OR(A1216="",A1216&lt;$X$2),"",IF(J1215&lt;=F1216,0,IF(IF(AND(A1216&gt;=$X$2,MOD(A1216-$X$2,int)=0),$X$3,0)+F1216&gt;=J1215+E1216,J1215+E1216-F1216,IF(AND(A1216&gt;=$X$2,MOD(A1216-$X$2,int)=0),$X$3,0)+IF(IF(AND(A1216&gt;=$X$2,MOD(A1216-$X$2,int)=0),$X$3,0)+IF(MOD(A1216-$X$6,periods_per_year)=0,$X$5,0)+F1216&lt;J1215+E1216,IF(MOD(A1216-$X$6,periods_per_year)=0,$X$5,0),J1215+E1216-IF(AND(A1216&gt;=$X$2,MOD(A1216-$X$2,int)=0),$X$3,0)-F1216))))</f>
        <v/>
      </c>
      <c r="H1216" s="14"/>
      <c r="I1216" s="13" t="str">
        <f t="shared" si="148"/>
        <v/>
      </c>
      <c r="J1216" s="13" t="str">
        <f t="shared" si="149"/>
        <v/>
      </c>
      <c r="M1216" s="17" t="str">
        <f>IF(S1215="","",IF(OR(M1215&gt;=nper,ROUND(S1215,2)&lt;=0),"",M1215+1))</f>
        <v/>
      </c>
      <c r="N1216" s="18" t="str">
        <f>IF(M1216="","",IF(OR(periods_per_year=26,periods_per_year=52),IF(periods_per_year=26,IF(M1216=1,fpdate,N1215+14),IF(periods_per_year=52,IF(M1216=1,fpdate,N1215+7),"n/a")),IF(periods_per_year=24,DATE(YEAR(fpdate),MONTH(fpdate)+(M1216-1)/2+IF(AND(DAY(fpdate)&gt;=15,MOD(M1216,2)=0),1,0),IF(MOD(M1216,2)=0,IF(DAY(fpdate)&gt;=15,DAY(fpdate)-14,DAY(fpdate)+14),DAY(fpdate))),IF(DAY(DATE(YEAR(fpdate),MONTH(fpdate)+M1216-1,DAY(fpdate)))&lt;&gt;DAY(fpdate),DATE(YEAR(fpdate),MONTH(fpdate)+M1216,0),DATE(YEAR(fpdate),MONTH(fpdate)+M1216-1,DAY(fpdate))))))</f>
        <v/>
      </c>
      <c r="O1216" s="19" t="str">
        <f>IF(M1216="","",IF(variable,IF(M1216&lt;MortgageCalculator!$I$18*periods_per_year,start_rate,IF(MortgageCalculator!$I$22&gt;=0,MIN(MortgageCalculator!$I$19,start_rate+MortgageCalculator!$I$22*ROUNDUP((M1216-MortgageCalculator!$I$18*periods_per_year)/MortgageCalculator!$I$21,0)),MAX(MortgageCalculator!$I$20,start_rate+MortgageCalculator!$I$22*ROUNDUP((M1216-MortgageCalculator!$I$18*periods_per_year)/MortgageCalculator!$I$21,0)))),start_rate))</f>
        <v/>
      </c>
      <c r="P1216" s="20" t="str">
        <f>IF(M1216="","",ROUND((((1+O1216/CP)^(CP/periods_per_year))-1)*S1215,2))</f>
        <v/>
      </c>
      <c r="Q1216" s="20" t="str">
        <f>IF(M1216="","",IF(M1216=nper,S1215+P1216,MIN(S1215+P1216,IF(O1216=O1215,Q1215,ROUND(-PMT(((1+O1216/CP)^(CP/periods_per_year))-1,nper-M1216+1,S1215),2)))))</f>
        <v/>
      </c>
      <c r="R1216" s="20" t="str">
        <f t="shared" si="150"/>
        <v/>
      </c>
      <c r="S1216" s="20" t="str">
        <f t="shared" si="151"/>
        <v/>
      </c>
    </row>
    <row r="1217" spans="1:19" x14ac:dyDescent="0.2">
      <c r="A1217" s="10" t="str">
        <f t="shared" si="144"/>
        <v/>
      </c>
      <c r="B1217" s="11" t="str">
        <f t="shared" si="145"/>
        <v/>
      </c>
      <c r="C1217" s="15" t="str">
        <f t="shared" si="146"/>
        <v/>
      </c>
      <c r="D1217" s="12" t="str">
        <f>IF(A1217="","",IF(variable,IF(OR(A1217=1,A1217&lt;$I$18*periods_per_year),start_rate,MIN($I$19,IF(MOD(A1217-1,$I$21)=0,MAX($I$20,D1216+$I$22),D1216))),start_rate))</f>
        <v/>
      </c>
      <c r="E1217" s="13" t="str">
        <f t="shared" si="147"/>
        <v/>
      </c>
      <c r="F1217" s="13" t="str">
        <f>IF(A1217="","",IF(A1217=nper,J1216+E1217,MIN(J1216+E1217,IF(D1217=D1216,F1216,IF($E$8="Acc Bi-Weekly",ROUND((-PMT(((1+D1217/CP)^(CP/12))-1,(nper-A1217+1)*12/26,J1216))/2,2),IF($E$8="Acc Weekly",ROUND((-PMT(((1+D1217/CP)^(CP/12))-1,(nper-A1217+1)*12/52,J1216))/4,2),ROUND(-PMT(((1+D1217/CP)^(CP/periods_per_year))-1,nper-A1217+1,J1216),2)))))))</f>
        <v/>
      </c>
      <c r="G1217" s="13" t="str">
        <f>IF(OR(A1217="",A1217&lt;$X$2),"",IF(J1216&lt;=F1217,0,IF(IF(AND(A1217&gt;=$X$2,MOD(A1217-$X$2,int)=0),$X$3,0)+F1217&gt;=J1216+E1217,J1216+E1217-F1217,IF(AND(A1217&gt;=$X$2,MOD(A1217-$X$2,int)=0),$X$3,0)+IF(IF(AND(A1217&gt;=$X$2,MOD(A1217-$X$2,int)=0),$X$3,0)+IF(MOD(A1217-$X$6,periods_per_year)=0,$X$5,0)+F1217&lt;J1216+E1217,IF(MOD(A1217-$X$6,periods_per_year)=0,$X$5,0),J1216+E1217-IF(AND(A1217&gt;=$X$2,MOD(A1217-$X$2,int)=0),$X$3,0)-F1217))))</f>
        <v/>
      </c>
      <c r="H1217" s="14"/>
      <c r="I1217" s="13" t="str">
        <f t="shared" si="148"/>
        <v/>
      </c>
      <c r="J1217" s="13" t="str">
        <f t="shared" si="149"/>
        <v/>
      </c>
      <c r="M1217" s="17" t="str">
        <f>IF(S1216="","",IF(OR(M1216&gt;=nper,ROUND(S1216,2)&lt;=0),"",M1216+1))</f>
        <v/>
      </c>
      <c r="N1217" s="18" t="str">
        <f>IF(M1217="","",IF(OR(periods_per_year=26,periods_per_year=52),IF(periods_per_year=26,IF(M1217=1,fpdate,N1216+14),IF(periods_per_year=52,IF(M1217=1,fpdate,N1216+7),"n/a")),IF(periods_per_year=24,DATE(YEAR(fpdate),MONTH(fpdate)+(M1217-1)/2+IF(AND(DAY(fpdate)&gt;=15,MOD(M1217,2)=0),1,0),IF(MOD(M1217,2)=0,IF(DAY(fpdate)&gt;=15,DAY(fpdate)-14,DAY(fpdate)+14),DAY(fpdate))),IF(DAY(DATE(YEAR(fpdate),MONTH(fpdate)+M1217-1,DAY(fpdate)))&lt;&gt;DAY(fpdate),DATE(YEAR(fpdate),MONTH(fpdate)+M1217,0),DATE(YEAR(fpdate),MONTH(fpdate)+M1217-1,DAY(fpdate))))))</f>
        <v/>
      </c>
      <c r="O1217" s="19" t="str">
        <f>IF(M1217="","",IF(variable,IF(M1217&lt;MortgageCalculator!$I$18*periods_per_year,start_rate,IF(MortgageCalculator!$I$22&gt;=0,MIN(MortgageCalculator!$I$19,start_rate+MortgageCalculator!$I$22*ROUNDUP((M1217-MortgageCalculator!$I$18*periods_per_year)/MortgageCalculator!$I$21,0)),MAX(MortgageCalculator!$I$20,start_rate+MortgageCalculator!$I$22*ROUNDUP((M1217-MortgageCalculator!$I$18*periods_per_year)/MortgageCalculator!$I$21,0)))),start_rate))</f>
        <v/>
      </c>
      <c r="P1217" s="20" t="str">
        <f>IF(M1217="","",ROUND((((1+O1217/CP)^(CP/periods_per_year))-1)*S1216,2))</f>
        <v/>
      </c>
      <c r="Q1217" s="20" t="str">
        <f>IF(M1217="","",IF(M1217=nper,S1216+P1217,MIN(S1216+P1217,IF(O1217=O1216,Q1216,ROUND(-PMT(((1+O1217/CP)^(CP/periods_per_year))-1,nper-M1217+1,S1216),2)))))</f>
        <v/>
      </c>
      <c r="R1217" s="20" t="str">
        <f t="shared" si="150"/>
        <v/>
      </c>
      <c r="S1217" s="20" t="str">
        <f t="shared" si="151"/>
        <v/>
      </c>
    </row>
    <row r="1218" spans="1:19" x14ac:dyDescent="0.2">
      <c r="A1218" s="10" t="str">
        <f t="shared" si="144"/>
        <v/>
      </c>
      <c r="B1218" s="11" t="str">
        <f t="shared" si="145"/>
        <v/>
      </c>
      <c r="C1218" s="15" t="str">
        <f t="shared" si="146"/>
        <v/>
      </c>
      <c r="D1218" s="12" t="str">
        <f>IF(A1218="","",IF(variable,IF(OR(A1218=1,A1218&lt;$I$18*periods_per_year),start_rate,MIN($I$19,IF(MOD(A1218-1,$I$21)=0,MAX($I$20,D1217+$I$22),D1217))),start_rate))</f>
        <v/>
      </c>
      <c r="E1218" s="13" t="str">
        <f t="shared" si="147"/>
        <v/>
      </c>
      <c r="F1218" s="13" t="str">
        <f>IF(A1218="","",IF(A1218=nper,J1217+E1218,MIN(J1217+E1218,IF(D1218=D1217,F1217,IF($E$8="Acc Bi-Weekly",ROUND((-PMT(((1+D1218/CP)^(CP/12))-1,(nper-A1218+1)*12/26,J1217))/2,2),IF($E$8="Acc Weekly",ROUND((-PMT(((1+D1218/CP)^(CP/12))-1,(nper-A1218+1)*12/52,J1217))/4,2),ROUND(-PMT(((1+D1218/CP)^(CP/periods_per_year))-1,nper-A1218+1,J1217),2)))))))</f>
        <v/>
      </c>
      <c r="G1218" s="13" t="str">
        <f>IF(OR(A1218="",A1218&lt;$X$2),"",IF(J1217&lt;=F1218,0,IF(IF(AND(A1218&gt;=$X$2,MOD(A1218-$X$2,int)=0),$X$3,0)+F1218&gt;=J1217+E1218,J1217+E1218-F1218,IF(AND(A1218&gt;=$X$2,MOD(A1218-$X$2,int)=0),$X$3,0)+IF(IF(AND(A1218&gt;=$X$2,MOD(A1218-$X$2,int)=0),$X$3,0)+IF(MOD(A1218-$X$6,periods_per_year)=0,$X$5,0)+F1218&lt;J1217+E1218,IF(MOD(A1218-$X$6,periods_per_year)=0,$X$5,0),J1217+E1218-IF(AND(A1218&gt;=$X$2,MOD(A1218-$X$2,int)=0),$X$3,0)-F1218))))</f>
        <v/>
      </c>
      <c r="H1218" s="14"/>
      <c r="I1218" s="13" t="str">
        <f t="shared" si="148"/>
        <v/>
      </c>
      <c r="J1218" s="13" t="str">
        <f t="shared" si="149"/>
        <v/>
      </c>
      <c r="M1218" s="17" t="str">
        <f>IF(S1217="","",IF(OR(M1217&gt;=nper,ROUND(S1217,2)&lt;=0),"",M1217+1))</f>
        <v/>
      </c>
      <c r="N1218" s="18" t="str">
        <f>IF(M1218="","",IF(OR(periods_per_year=26,periods_per_year=52),IF(periods_per_year=26,IF(M1218=1,fpdate,N1217+14),IF(periods_per_year=52,IF(M1218=1,fpdate,N1217+7),"n/a")),IF(periods_per_year=24,DATE(YEAR(fpdate),MONTH(fpdate)+(M1218-1)/2+IF(AND(DAY(fpdate)&gt;=15,MOD(M1218,2)=0),1,0),IF(MOD(M1218,2)=0,IF(DAY(fpdate)&gt;=15,DAY(fpdate)-14,DAY(fpdate)+14),DAY(fpdate))),IF(DAY(DATE(YEAR(fpdate),MONTH(fpdate)+M1218-1,DAY(fpdate)))&lt;&gt;DAY(fpdate),DATE(YEAR(fpdate),MONTH(fpdate)+M1218,0),DATE(YEAR(fpdate),MONTH(fpdate)+M1218-1,DAY(fpdate))))))</f>
        <v/>
      </c>
      <c r="O1218" s="19" t="str">
        <f>IF(M1218="","",IF(variable,IF(M1218&lt;MortgageCalculator!$I$18*periods_per_year,start_rate,IF(MortgageCalculator!$I$22&gt;=0,MIN(MortgageCalculator!$I$19,start_rate+MortgageCalculator!$I$22*ROUNDUP((M1218-MortgageCalculator!$I$18*periods_per_year)/MortgageCalculator!$I$21,0)),MAX(MortgageCalculator!$I$20,start_rate+MortgageCalculator!$I$22*ROUNDUP((M1218-MortgageCalculator!$I$18*periods_per_year)/MortgageCalculator!$I$21,0)))),start_rate))</f>
        <v/>
      </c>
      <c r="P1218" s="20" t="str">
        <f>IF(M1218="","",ROUND((((1+O1218/CP)^(CP/periods_per_year))-1)*S1217,2))</f>
        <v/>
      </c>
      <c r="Q1218" s="20" t="str">
        <f>IF(M1218="","",IF(M1218=nper,S1217+P1218,MIN(S1217+P1218,IF(O1218=O1217,Q1217,ROUND(-PMT(((1+O1218/CP)^(CP/periods_per_year))-1,nper-M1218+1,S1217),2)))))</f>
        <v/>
      </c>
      <c r="R1218" s="20" t="str">
        <f t="shared" si="150"/>
        <v/>
      </c>
      <c r="S1218" s="20" t="str">
        <f t="shared" si="151"/>
        <v/>
      </c>
    </row>
    <row r="1219" spans="1:19" x14ac:dyDescent="0.2">
      <c r="A1219" s="10" t="str">
        <f t="shared" si="144"/>
        <v/>
      </c>
      <c r="B1219" s="11" t="str">
        <f t="shared" si="145"/>
        <v/>
      </c>
      <c r="C1219" s="15" t="str">
        <f t="shared" si="146"/>
        <v/>
      </c>
      <c r="D1219" s="12" t="str">
        <f>IF(A1219="","",IF(variable,IF(OR(A1219=1,A1219&lt;$I$18*periods_per_year),start_rate,MIN($I$19,IF(MOD(A1219-1,$I$21)=0,MAX($I$20,D1218+$I$22),D1218))),start_rate))</f>
        <v/>
      </c>
      <c r="E1219" s="13" t="str">
        <f t="shared" si="147"/>
        <v/>
      </c>
      <c r="F1219" s="13" t="str">
        <f>IF(A1219="","",IF(A1219=nper,J1218+E1219,MIN(J1218+E1219,IF(D1219=D1218,F1218,IF($E$8="Acc Bi-Weekly",ROUND((-PMT(((1+D1219/CP)^(CP/12))-1,(nper-A1219+1)*12/26,J1218))/2,2),IF($E$8="Acc Weekly",ROUND((-PMT(((1+D1219/CP)^(CP/12))-1,(nper-A1219+1)*12/52,J1218))/4,2),ROUND(-PMT(((1+D1219/CP)^(CP/periods_per_year))-1,nper-A1219+1,J1218),2)))))))</f>
        <v/>
      </c>
      <c r="G1219" s="13" t="str">
        <f>IF(OR(A1219="",A1219&lt;$X$2),"",IF(J1218&lt;=F1219,0,IF(IF(AND(A1219&gt;=$X$2,MOD(A1219-$X$2,int)=0),$X$3,0)+F1219&gt;=J1218+E1219,J1218+E1219-F1219,IF(AND(A1219&gt;=$X$2,MOD(A1219-$X$2,int)=0),$X$3,0)+IF(IF(AND(A1219&gt;=$X$2,MOD(A1219-$X$2,int)=0),$X$3,0)+IF(MOD(A1219-$X$6,periods_per_year)=0,$X$5,0)+F1219&lt;J1218+E1219,IF(MOD(A1219-$X$6,periods_per_year)=0,$X$5,0),J1218+E1219-IF(AND(A1219&gt;=$X$2,MOD(A1219-$X$2,int)=0),$X$3,0)-F1219))))</f>
        <v/>
      </c>
      <c r="H1219" s="14"/>
      <c r="I1219" s="13" t="str">
        <f t="shared" si="148"/>
        <v/>
      </c>
      <c r="J1219" s="13" t="str">
        <f t="shared" si="149"/>
        <v/>
      </c>
      <c r="M1219" s="17" t="str">
        <f>IF(S1218="","",IF(OR(M1218&gt;=nper,ROUND(S1218,2)&lt;=0),"",M1218+1))</f>
        <v/>
      </c>
      <c r="N1219" s="18" t="str">
        <f>IF(M1219="","",IF(OR(periods_per_year=26,periods_per_year=52),IF(periods_per_year=26,IF(M1219=1,fpdate,N1218+14),IF(periods_per_year=52,IF(M1219=1,fpdate,N1218+7),"n/a")),IF(periods_per_year=24,DATE(YEAR(fpdate),MONTH(fpdate)+(M1219-1)/2+IF(AND(DAY(fpdate)&gt;=15,MOD(M1219,2)=0),1,0),IF(MOD(M1219,2)=0,IF(DAY(fpdate)&gt;=15,DAY(fpdate)-14,DAY(fpdate)+14),DAY(fpdate))),IF(DAY(DATE(YEAR(fpdate),MONTH(fpdate)+M1219-1,DAY(fpdate)))&lt;&gt;DAY(fpdate),DATE(YEAR(fpdate),MONTH(fpdate)+M1219,0),DATE(YEAR(fpdate),MONTH(fpdate)+M1219-1,DAY(fpdate))))))</f>
        <v/>
      </c>
      <c r="O1219" s="19" t="str">
        <f>IF(M1219="","",IF(variable,IF(M1219&lt;MortgageCalculator!$I$18*periods_per_year,start_rate,IF(MortgageCalculator!$I$22&gt;=0,MIN(MortgageCalculator!$I$19,start_rate+MortgageCalculator!$I$22*ROUNDUP((M1219-MortgageCalculator!$I$18*periods_per_year)/MortgageCalculator!$I$21,0)),MAX(MortgageCalculator!$I$20,start_rate+MortgageCalculator!$I$22*ROUNDUP((M1219-MortgageCalculator!$I$18*periods_per_year)/MortgageCalculator!$I$21,0)))),start_rate))</f>
        <v/>
      </c>
      <c r="P1219" s="20" t="str">
        <f>IF(M1219="","",ROUND((((1+O1219/CP)^(CP/periods_per_year))-1)*S1218,2))</f>
        <v/>
      </c>
      <c r="Q1219" s="20" t="str">
        <f>IF(M1219="","",IF(M1219=nper,S1218+P1219,MIN(S1218+P1219,IF(O1219=O1218,Q1218,ROUND(-PMT(((1+O1219/CP)^(CP/periods_per_year))-1,nper-M1219+1,S1218),2)))))</f>
        <v/>
      </c>
      <c r="R1219" s="20" t="str">
        <f t="shared" si="150"/>
        <v/>
      </c>
      <c r="S1219" s="20" t="str">
        <f t="shared" si="151"/>
        <v/>
      </c>
    </row>
    <row r="1220" spans="1:19" x14ac:dyDescent="0.2">
      <c r="A1220" s="10" t="str">
        <f t="shared" si="144"/>
        <v/>
      </c>
      <c r="B1220" s="11" t="str">
        <f t="shared" si="145"/>
        <v/>
      </c>
      <c r="C1220" s="15" t="str">
        <f t="shared" si="146"/>
        <v/>
      </c>
      <c r="D1220" s="12" t="str">
        <f>IF(A1220="","",IF(variable,IF(OR(A1220=1,A1220&lt;$I$18*periods_per_year),start_rate,MIN($I$19,IF(MOD(A1220-1,$I$21)=0,MAX($I$20,D1219+$I$22),D1219))),start_rate))</f>
        <v/>
      </c>
      <c r="E1220" s="13" t="str">
        <f t="shared" si="147"/>
        <v/>
      </c>
      <c r="F1220" s="13" t="str">
        <f>IF(A1220="","",IF(A1220=nper,J1219+E1220,MIN(J1219+E1220,IF(D1220=D1219,F1219,IF($E$8="Acc Bi-Weekly",ROUND((-PMT(((1+D1220/CP)^(CP/12))-1,(nper-A1220+1)*12/26,J1219))/2,2),IF($E$8="Acc Weekly",ROUND((-PMT(((1+D1220/CP)^(CP/12))-1,(nper-A1220+1)*12/52,J1219))/4,2),ROUND(-PMT(((1+D1220/CP)^(CP/periods_per_year))-1,nper-A1220+1,J1219),2)))))))</f>
        <v/>
      </c>
      <c r="G1220" s="13" t="str">
        <f>IF(OR(A1220="",A1220&lt;$X$2),"",IF(J1219&lt;=F1220,0,IF(IF(AND(A1220&gt;=$X$2,MOD(A1220-$X$2,int)=0),$X$3,0)+F1220&gt;=J1219+E1220,J1219+E1220-F1220,IF(AND(A1220&gt;=$X$2,MOD(A1220-$X$2,int)=0),$X$3,0)+IF(IF(AND(A1220&gt;=$X$2,MOD(A1220-$X$2,int)=0),$X$3,0)+IF(MOD(A1220-$X$6,periods_per_year)=0,$X$5,0)+F1220&lt;J1219+E1220,IF(MOD(A1220-$X$6,periods_per_year)=0,$X$5,0),J1219+E1220-IF(AND(A1220&gt;=$X$2,MOD(A1220-$X$2,int)=0),$X$3,0)-F1220))))</f>
        <v/>
      </c>
      <c r="H1220" s="14"/>
      <c r="I1220" s="13" t="str">
        <f t="shared" si="148"/>
        <v/>
      </c>
      <c r="J1220" s="13" t="str">
        <f t="shared" si="149"/>
        <v/>
      </c>
      <c r="M1220" s="17" t="str">
        <f>IF(S1219="","",IF(OR(M1219&gt;=nper,ROUND(S1219,2)&lt;=0),"",M1219+1))</f>
        <v/>
      </c>
      <c r="N1220" s="18" t="str">
        <f>IF(M1220="","",IF(OR(periods_per_year=26,periods_per_year=52),IF(periods_per_year=26,IF(M1220=1,fpdate,N1219+14),IF(periods_per_year=52,IF(M1220=1,fpdate,N1219+7),"n/a")),IF(periods_per_year=24,DATE(YEAR(fpdate),MONTH(fpdate)+(M1220-1)/2+IF(AND(DAY(fpdate)&gt;=15,MOD(M1220,2)=0),1,0),IF(MOD(M1220,2)=0,IF(DAY(fpdate)&gt;=15,DAY(fpdate)-14,DAY(fpdate)+14),DAY(fpdate))),IF(DAY(DATE(YEAR(fpdate),MONTH(fpdate)+M1220-1,DAY(fpdate)))&lt;&gt;DAY(fpdate),DATE(YEAR(fpdate),MONTH(fpdate)+M1220,0),DATE(YEAR(fpdate),MONTH(fpdate)+M1220-1,DAY(fpdate))))))</f>
        <v/>
      </c>
      <c r="O1220" s="19" t="str">
        <f>IF(M1220="","",IF(variable,IF(M1220&lt;MortgageCalculator!$I$18*periods_per_year,start_rate,IF(MortgageCalculator!$I$22&gt;=0,MIN(MortgageCalculator!$I$19,start_rate+MortgageCalculator!$I$22*ROUNDUP((M1220-MortgageCalculator!$I$18*periods_per_year)/MortgageCalculator!$I$21,0)),MAX(MortgageCalculator!$I$20,start_rate+MortgageCalculator!$I$22*ROUNDUP((M1220-MortgageCalculator!$I$18*periods_per_year)/MortgageCalculator!$I$21,0)))),start_rate))</f>
        <v/>
      </c>
      <c r="P1220" s="20" t="str">
        <f>IF(M1220="","",ROUND((((1+O1220/CP)^(CP/periods_per_year))-1)*S1219,2))</f>
        <v/>
      </c>
      <c r="Q1220" s="20" t="str">
        <f>IF(M1220="","",IF(M1220=nper,S1219+P1220,MIN(S1219+P1220,IF(O1220=O1219,Q1219,ROUND(-PMT(((1+O1220/CP)^(CP/periods_per_year))-1,nper-M1220+1,S1219),2)))))</f>
        <v/>
      </c>
      <c r="R1220" s="20" t="str">
        <f t="shared" si="150"/>
        <v/>
      </c>
      <c r="S1220" s="20" t="str">
        <f t="shared" si="151"/>
        <v/>
      </c>
    </row>
    <row r="1221" spans="1:19" x14ac:dyDescent="0.2">
      <c r="A1221" s="10" t="str">
        <f t="shared" si="144"/>
        <v/>
      </c>
      <c r="B1221" s="11" t="str">
        <f t="shared" si="145"/>
        <v/>
      </c>
      <c r="C1221" s="15" t="str">
        <f t="shared" si="146"/>
        <v/>
      </c>
      <c r="D1221" s="12" t="str">
        <f>IF(A1221="","",IF(variable,IF(OR(A1221=1,A1221&lt;$I$18*periods_per_year),start_rate,MIN($I$19,IF(MOD(A1221-1,$I$21)=0,MAX($I$20,D1220+$I$22),D1220))),start_rate))</f>
        <v/>
      </c>
      <c r="E1221" s="13" t="str">
        <f t="shared" si="147"/>
        <v/>
      </c>
      <c r="F1221" s="13" t="str">
        <f>IF(A1221="","",IF(A1221=nper,J1220+E1221,MIN(J1220+E1221,IF(D1221=D1220,F1220,IF($E$8="Acc Bi-Weekly",ROUND((-PMT(((1+D1221/CP)^(CP/12))-1,(nper-A1221+1)*12/26,J1220))/2,2),IF($E$8="Acc Weekly",ROUND((-PMT(((1+D1221/CP)^(CP/12))-1,(nper-A1221+1)*12/52,J1220))/4,2),ROUND(-PMT(((1+D1221/CP)^(CP/periods_per_year))-1,nper-A1221+1,J1220),2)))))))</f>
        <v/>
      </c>
      <c r="G1221" s="13" t="str">
        <f>IF(OR(A1221="",A1221&lt;$X$2),"",IF(J1220&lt;=F1221,0,IF(IF(AND(A1221&gt;=$X$2,MOD(A1221-$X$2,int)=0),$X$3,0)+F1221&gt;=J1220+E1221,J1220+E1221-F1221,IF(AND(A1221&gt;=$X$2,MOD(A1221-$X$2,int)=0),$X$3,0)+IF(IF(AND(A1221&gt;=$X$2,MOD(A1221-$X$2,int)=0),$X$3,0)+IF(MOD(A1221-$X$6,periods_per_year)=0,$X$5,0)+F1221&lt;J1220+E1221,IF(MOD(A1221-$X$6,periods_per_year)=0,$X$5,0),J1220+E1221-IF(AND(A1221&gt;=$X$2,MOD(A1221-$X$2,int)=0),$X$3,0)-F1221))))</f>
        <v/>
      </c>
      <c r="H1221" s="14"/>
      <c r="I1221" s="13" t="str">
        <f t="shared" si="148"/>
        <v/>
      </c>
      <c r="J1221" s="13" t="str">
        <f t="shared" si="149"/>
        <v/>
      </c>
      <c r="M1221" s="17" t="str">
        <f>IF(S1220="","",IF(OR(M1220&gt;=nper,ROUND(S1220,2)&lt;=0),"",M1220+1))</f>
        <v/>
      </c>
      <c r="N1221" s="18" t="str">
        <f>IF(M1221="","",IF(OR(periods_per_year=26,periods_per_year=52),IF(periods_per_year=26,IF(M1221=1,fpdate,N1220+14),IF(periods_per_year=52,IF(M1221=1,fpdate,N1220+7),"n/a")),IF(periods_per_year=24,DATE(YEAR(fpdate),MONTH(fpdate)+(M1221-1)/2+IF(AND(DAY(fpdate)&gt;=15,MOD(M1221,2)=0),1,0),IF(MOD(M1221,2)=0,IF(DAY(fpdate)&gt;=15,DAY(fpdate)-14,DAY(fpdate)+14),DAY(fpdate))),IF(DAY(DATE(YEAR(fpdate),MONTH(fpdate)+M1221-1,DAY(fpdate)))&lt;&gt;DAY(fpdate),DATE(YEAR(fpdate),MONTH(fpdate)+M1221,0),DATE(YEAR(fpdate),MONTH(fpdate)+M1221-1,DAY(fpdate))))))</f>
        <v/>
      </c>
      <c r="O1221" s="19" t="str">
        <f>IF(M1221="","",IF(variable,IF(M1221&lt;MortgageCalculator!$I$18*periods_per_year,start_rate,IF(MortgageCalculator!$I$22&gt;=0,MIN(MortgageCalculator!$I$19,start_rate+MortgageCalculator!$I$22*ROUNDUP((M1221-MortgageCalculator!$I$18*periods_per_year)/MortgageCalculator!$I$21,0)),MAX(MortgageCalculator!$I$20,start_rate+MortgageCalculator!$I$22*ROUNDUP((M1221-MortgageCalculator!$I$18*periods_per_year)/MortgageCalculator!$I$21,0)))),start_rate))</f>
        <v/>
      </c>
      <c r="P1221" s="20" t="str">
        <f>IF(M1221="","",ROUND((((1+O1221/CP)^(CP/periods_per_year))-1)*S1220,2))</f>
        <v/>
      </c>
      <c r="Q1221" s="20" t="str">
        <f>IF(M1221="","",IF(M1221=nper,S1220+P1221,MIN(S1220+P1221,IF(O1221=O1220,Q1220,ROUND(-PMT(((1+O1221/CP)^(CP/periods_per_year))-1,nper-M1221+1,S1220),2)))))</f>
        <v/>
      </c>
      <c r="R1221" s="20" t="str">
        <f t="shared" si="150"/>
        <v/>
      </c>
      <c r="S1221" s="20" t="str">
        <f t="shared" si="151"/>
        <v/>
      </c>
    </row>
    <row r="1222" spans="1:19" x14ac:dyDescent="0.2">
      <c r="A1222" s="10" t="str">
        <f t="shared" si="144"/>
        <v/>
      </c>
      <c r="B1222" s="11" t="str">
        <f t="shared" si="145"/>
        <v/>
      </c>
      <c r="C1222" s="15" t="str">
        <f t="shared" si="146"/>
        <v/>
      </c>
      <c r="D1222" s="12" t="str">
        <f>IF(A1222="","",IF(variable,IF(OR(A1222=1,A1222&lt;$I$18*periods_per_year),start_rate,MIN($I$19,IF(MOD(A1222-1,$I$21)=0,MAX($I$20,D1221+$I$22),D1221))),start_rate))</f>
        <v/>
      </c>
      <c r="E1222" s="13" t="str">
        <f t="shared" si="147"/>
        <v/>
      </c>
      <c r="F1222" s="13" t="str">
        <f>IF(A1222="","",IF(A1222=nper,J1221+E1222,MIN(J1221+E1222,IF(D1222=D1221,F1221,IF($E$8="Acc Bi-Weekly",ROUND((-PMT(((1+D1222/CP)^(CP/12))-1,(nper-A1222+1)*12/26,J1221))/2,2),IF($E$8="Acc Weekly",ROUND((-PMT(((1+D1222/CP)^(CP/12))-1,(nper-A1222+1)*12/52,J1221))/4,2),ROUND(-PMT(((1+D1222/CP)^(CP/periods_per_year))-1,nper-A1222+1,J1221),2)))))))</f>
        <v/>
      </c>
      <c r="G1222" s="13" t="str">
        <f>IF(OR(A1222="",A1222&lt;$X$2),"",IF(J1221&lt;=F1222,0,IF(IF(AND(A1222&gt;=$X$2,MOD(A1222-$X$2,int)=0),$X$3,0)+F1222&gt;=J1221+E1222,J1221+E1222-F1222,IF(AND(A1222&gt;=$X$2,MOD(A1222-$X$2,int)=0),$X$3,0)+IF(IF(AND(A1222&gt;=$X$2,MOD(A1222-$X$2,int)=0),$X$3,0)+IF(MOD(A1222-$X$6,periods_per_year)=0,$X$5,0)+F1222&lt;J1221+E1222,IF(MOD(A1222-$X$6,periods_per_year)=0,$X$5,0),J1221+E1222-IF(AND(A1222&gt;=$X$2,MOD(A1222-$X$2,int)=0),$X$3,0)-F1222))))</f>
        <v/>
      </c>
      <c r="H1222" s="14"/>
      <c r="I1222" s="13" t="str">
        <f t="shared" si="148"/>
        <v/>
      </c>
      <c r="J1222" s="13" t="str">
        <f t="shared" si="149"/>
        <v/>
      </c>
      <c r="M1222" s="17" t="str">
        <f>IF(S1221="","",IF(OR(M1221&gt;=nper,ROUND(S1221,2)&lt;=0),"",M1221+1))</f>
        <v/>
      </c>
      <c r="N1222" s="18" t="str">
        <f>IF(M1222="","",IF(OR(periods_per_year=26,periods_per_year=52),IF(periods_per_year=26,IF(M1222=1,fpdate,N1221+14),IF(periods_per_year=52,IF(M1222=1,fpdate,N1221+7),"n/a")),IF(periods_per_year=24,DATE(YEAR(fpdate),MONTH(fpdate)+(M1222-1)/2+IF(AND(DAY(fpdate)&gt;=15,MOD(M1222,2)=0),1,0),IF(MOD(M1222,2)=0,IF(DAY(fpdate)&gt;=15,DAY(fpdate)-14,DAY(fpdate)+14),DAY(fpdate))),IF(DAY(DATE(YEAR(fpdate),MONTH(fpdate)+M1222-1,DAY(fpdate)))&lt;&gt;DAY(fpdate),DATE(YEAR(fpdate),MONTH(fpdate)+M1222,0),DATE(YEAR(fpdate),MONTH(fpdate)+M1222-1,DAY(fpdate))))))</f>
        <v/>
      </c>
      <c r="O1222" s="19" t="str">
        <f>IF(M1222="","",IF(variable,IF(M1222&lt;MortgageCalculator!$I$18*periods_per_year,start_rate,IF(MortgageCalculator!$I$22&gt;=0,MIN(MortgageCalculator!$I$19,start_rate+MortgageCalculator!$I$22*ROUNDUP((M1222-MortgageCalculator!$I$18*periods_per_year)/MortgageCalculator!$I$21,0)),MAX(MortgageCalculator!$I$20,start_rate+MortgageCalculator!$I$22*ROUNDUP((M1222-MortgageCalculator!$I$18*periods_per_year)/MortgageCalculator!$I$21,0)))),start_rate))</f>
        <v/>
      </c>
      <c r="P1222" s="20" t="str">
        <f>IF(M1222="","",ROUND((((1+O1222/CP)^(CP/periods_per_year))-1)*S1221,2))</f>
        <v/>
      </c>
      <c r="Q1222" s="20" t="str">
        <f>IF(M1222="","",IF(M1222=nper,S1221+P1222,MIN(S1221+P1222,IF(O1222=O1221,Q1221,ROUND(-PMT(((1+O1222/CP)^(CP/periods_per_year))-1,nper-M1222+1,S1221),2)))))</f>
        <v/>
      </c>
      <c r="R1222" s="20" t="str">
        <f t="shared" si="150"/>
        <v/>
      </c>
      <c r="S1222" s="20" t="str">
        <f t="shared" si="151"/>
        <v/>
      </c>
    </row>
    <row r="1223" spans="1:19" x14ac:dyDescent="0.2">
      <c r="A1223" s="10" t="str">
        <f t="shared" si="144"/>
        <v/>
      </c>
      <c r="B1223" s="11" t="str">
        <f t="shared" si="145"/>
        <v/>
      </c>
      <c r="C1223" s="15" t="str">
        <f t="shared" si="146"/>
        <v/>
      </c>
      <c r="D1223" s="12" t="str">
        <f>IF(A1223="","",IF(variable,IF(OR(A1223=1,A1223&lt;$I$18*periods_per_year),start_rate,MIN($I$19,IF(MOD(A1223-1,$I$21)=0,MAX($I$20,D1222+$I$22),D1222))),start_rate))</f>
        <v/>
      </c>
      <c r="E1223" s="13" t="str">
        <f t="shared" si="147"/>
        <v/>
      </c>
      <c r="F1223" s="13" t="str">
        <f>IF(A1223="","",IF(A1223=nper,J1222+E1223,MIN(J1222+E1223,IF(D1223=D1222,F1222,IF($E$8="Acc Bi-Weekly",ROUND((-PMT(((1+D1223/CP)^(CP/12))-1,(nper-A1223+1)*12/26,J1222))/2,2),IF($E$8="Acc Weekly",ROUND((-PMT(((1+D1223/CP)^(CP/12))-1,(nper-A1223+1)*12/52,J1222))/4,2),ROUND(-PMT(((1+D1223/CP)^(CP/periods_per_year))-1,nper-A1223+1,J1222),2)))))))</f>
        <v/>
      </c>
      <c r="G1223" s="13" t="str">
        <f>IF(OR(A1223="",A1223&lt;$X$2),"",IF(J1222&lt;=F1223,0,IF(IF(AND(A1223&gt;=$X$2,MOD(A1223-$X$2,int)=0),$X$3,0)+F1223&gt;=J1222+E1223,J1222+E1223-F1223,IF(AND(A1223&gt;=$X$2,MOD(A1223-$X$2,int)=0),$X$3,0)+IF(IF(AND(A1223&gt;=$X$2,MOD(A1223-$X$2,int)=0),$X$3,0)+IF(MOD(A1223-$X$6,periods_per_year)=0,$X$5,0)+F1223&lt;J1222+E1223,IF(MOD(A1223-$X$6,periods_per_year)=0,$X$5,0),J1222+E1223-IF(AND(A1223&gt;=$X$2,MOD(A1223-$X$2,int)=0),$X$3,0)-F1223))))</f>
        <v/>
      </c>
      <c r="H1223" s="14"/>
      <c r="I1223" s="13" t="str">
        <f t="shared" si="148"/>
        <v/>
      </c>
      <c r="J1223" s="13" t="str">
        <f t="shared" si="149"/>
        <v/>
      </c>
      <c r="M1223" s="17" t="str">
        <f>IF(S1222="","",IF(OR(M1222&gt;=nper,ROUND(S1222,2)&lt;=0),"",M1222+1))</f>
        <v/>
      </c>
      <c r="N1223" s="18" t="str">
        <f>IF(M1223="","",IF(OR(periods_per_year=26,periods_per_year=52),IF(periods_per_year=26,IF(M1223=1,fpdate,N1222+14),IF(periods_per_year=52,IF(M1223=1,fpdate,N1222+7),"n/a")),IF(periods_per_year=24,DATE(YEAR(fpdate),MONTH(fpdate)+(M1223-1)/2+IF(AND(DAY(fpdate)&gt;=15,MOD(M1223,2)=0),1,0),IF(MOD(M1223,2)=0,IF(DAY(fpdate)&gt;=15,DAY(fpdate)-14,DAY(fpdate)+14),DAY(fpdate))),IF(DAY(DATE(YEAR(fpdate),MONTH(fpdate)+M1223-1,DAY(fpdate)))&lt;&gt;DAY(fpdate),DATE(YEAR(fpdate),MONTH(fpdate)+M1223,0),DATE(YEAR(fpdate),MONTH(fpdate)+M1223-1,DAY(fpdate))))))</f>
        <v/>
      </c>
      <c r="O1223" s="19" t="str">
        <f>IF(M1223="","",IF(variable,IF(M1223&lt;MortgageCalculator!$I$18*periods_per_year,start_rate,IF(MortgageCalculator!$I$22&gt;=0,MIN(MortgageCalculator!$I$19,start_rate+MortgageCalculator!$I$22*ROUNDUP((M1223-MortgageCalculator!$I$18*periods_per_year)/MortgageCalculator!$I$21,0)),MAX(MortgageCalculator!$I$20,start_rate+MortgageCalculator!$I$22*ROUNDUP((M1223-MortgageCalculator!$I$18*periods_per_year)/MortgageCalculator!$I$21,0)))),start_rate))</f>
        <v/>
      </c>
      <c r="P1223" s="20" t="str">
        <f>IF(M1223="","",ROUND((((1+O1223/CP)^(CP/periods_per_year))-1)*S1222,2))</f>
        <v/>
      </c>
      <c r="Q1223" s="20" t="str">
        <f>IF(M1223="","",IF(M1223=nper,S1222+P1223,MIN(S1222+P1223,IF(O1223=O1222,Q1222,ROUND(-PMT(((1+O1223/CP)^(CP/periods_per_year))-1,nper-M1223+1,S1222),2)))))</f>
        <v/>
      </c>
      <c r="R1223" s="20" t="str">
        <f t="shared" si="150"/>
        <v/>
      </c>
      <c r="S1223" s="20" t="str">
        <f t="shared" si="151"/>
        <v/>
      </c>
    </row>
    <row r="1224" spans="1:19" x14ac:dyDescent="0.2">
      <c r="A1224" s="10" t="str">
        <f t="shared" si="144"/>
        <v/>
      </c>
      <c r="B1224" s="11" t="str">
        <f t="shared" si="145"/>
        <v/>
      </c>
      <c r="C1224" s="15" t="str">
        <f t="shared" si="146"/>
        <v/>
      </c>
      <c r="D1224" s="12" t="str">
        <f>IF(A1224="","",IF(variable,IF(OR(A1224=1,A1224&lt;$I$18*periods_per_year),start_rate,MIN($I$19,IF(MOD(A1224-1,$I$21)=0,MAX($I$20,D1223+$I$22),D1223))),start_rate))</f>
        <v/>
      </c>
      <c r="E1224" s="13" t="str">
        <f t="shared" si="147"/>
        <v/>
      </c>
      <c r="F1224" s="13" t="str">
        <f>IF(A1224="","",IF(A1224=nper,J1223+E1224,MIN(J1223+E1224,IF(D1224=D1223,F1223,IF($E$8="Acc Bi-Weekly",ROUND((-PMT(((1+D1224/CP)^(CP/12))-1,(nper-A1224+1)*12/26,J1223))/2,2),IF($E$8="Acc Weekly",ROUND((-PMT(((1+D1224/CP)^(CP/12))-1,(nper-A1224+1)*12/52,J1223))/4,2),ROUND(-PMT(((1+D1224/CP)^(CP/periods_per_year))-1,nper-A1224+1,J1223),2)))))))</f>
        <v/>
      </c>
      <c r="G1224" s="13" t="str">
        <f>IF(OR(A1224="",A1224&lt;$X$2),"",IF(J1223&lt;=F1224,0,IF(IF(AND(A1224&gt;=$X$2,MOD(A1224-$X$2,int)=0),$X$3,0)+F1224&gt;=J1223+E1224,J1223+E1224-F1224,IF(AND(A1224&gt;=$X$2,MOD(A1224-$X$2,int)=0),$X$3,0)+IF(IF(AND(A1224&gt;=$X$2,MOD(A1224-$X$2,int)=0),$X$3,0)+IF(MOD(A1224-$X$6,periods_per_year)=0,$X$5,0)+F1224&lt;J1223+E1224,IF(MOD(A1224-$X$6,periods_per_year)=0,$X$5,0),J1223+E1224-IF(AND(A1224&gt;=$X$2,MOD(A1224-$X$2,int)=0),$X$3,0)-F1224))))</f>
        <v/>
      </c>
      <c r="H1224" s="14"/>
      <c r="I1224" s="13" t="str">
        <f t="shared" si="148"/>
        <v/>
      </c>
      <c r="J1224" s="13" t="str">
        <f t="shared" si="149"/>
        <v/>
      </c>
      <c r="M1224" s="17" t="str">
        <f>IF(S1223="","",IF(OR(M1223&gt;=nper,ROUND(S1223,2)&lt;=0),"",M1223+1))</f>
        <v/>
      </c>
      <c r="N1224" s="18" t="str">
        <f>IF(M1224="","",IF(OR(periods_per_year=26,periods_per_year=52),IF(periods_per_year=26,IF(M1224=1,fpdate,N1223+14),IF(periods_per_year=52,IF(M1224=1,fpdate,N1223+7),"n/a")),IF(periods_per_year=24,DATE(YEAR(fpdate),MONTH(fpdate)+(M1224-1)/2+IF(AND(DAY(fpdate)&gt;=15,MOD(M1224,2)=0),1,0),IF(MOD(M1224,2)=0,IF(DAY(fpdate)&gt;=15,DAY(fpdate)-14,DAY(fpdate)+14),DAY(fpdate))),IF(DAY(DATE(YEAR(fpdate),MONTH(fpdate)+M1224-1,DAY(fpdate)))&lt;&gt;DAY(fpdate),DATE(YEAR(fpdate),MONTH(fpdate)+M1224,0),DATE(YEAR(fpdate),MONTH(fpdate)+M1224-1,DAY(fpdate))))))</f>
        <v/>
      </c>
      <c r="O1224" s="19" t="str">
        <f>IF(M1224="","",IF(variable,IF(M1224&lt;MortgageCalculator!$I$18*periods_per_year,start_rate,IF(MortgageCalculator!$I$22&gt;=0,MIN(MortgageCalculator!$I$19,start_rate+MortgageCalculator!$I$22*ROUNDUP((M1224-MortgageCalculator!$I$18*periods_per_year)/MortgageCalculator!$I$21,0)),MAX(MortgageCalculator!$I$20,start_rate+MortgageCalculator!$I$22*ROUNDUP((M1224-MortgageCalculator!$I$18*periods_per_year)/MortgageCalculator!$I$21,0)))),start_rate))</f>
        <v/>
      </c>
      <c r="P1224" s="20" t="str">
        <f>IF(M1224="","",ROUND((((1+O1224/CP)^(CP/periods_per_year))-1)*S1223,2))</f>
        <v/>
      </c>
      <c r="Q1224" s="20" t="str">
        <f>IF(M1224="","",IF(M1224=nper,S1223+P1224,MIN(S1223+P1224,IF(O1224=O1223,Q1223,ROUND(-PMT(((1+O1224/CP)^(CP/periods_per_year))-1,nper-M1224+1,S1223),2)))))</f>
        <v/>
      </c>
      <c r="R1224" s="20" t="str">
        <f t="shared" si="150"/>
        <v/>
      </c>
      <c r="S1224" s="20" t="str">
        <f t="shared" si="151"/>
        <v/>
      </c>
    </row>
    <row r="1225" spans="1:19" x14ac:dyDescent="0.2">
      <c r="A1225" s="10" t="str">
        <f t="shared" si="144"/>
        <v/>
      </c>
      <c r="B1225" s="11" t="str">
        <f t="shared" si="145"/>
        <v/>
      </c>
      <c r="C1225" s="15" t="str">
        <f t="shared" si="146"/>
        <v/>
      </c>
      <c r="D1225" s="12" t="str">
        <f>IF(A1225="","",IF(variable,IF(OR(A1225=1,A1225&lt;$I$18*periods_per_year),start_rate,MIN($I$19,IF(MOD(A1225-1,$I$21)=0,MAX($I$20,D1224+$I$22),D1224))),start_rate))</f>
        <v/>
      </c>
      <c r="E1225" s="13" t="str">
        <f t="shared" si="147"/>
        <v/>
      </c>
      <c r="F1225" s="13" t="str">
        <f>IF(A1225="","",IF(A1225=nper,J1224+E1225,MIN(J1224+E1225,IF(D1225=D1224,F1224,IF($E$8="Acc Bi-Weekly",ROUND((-PMT(((1+D1225/CP)^(CP/12))-1,(nper-A1225+1)*12/26,J1224))/2,2),IF($E$8="Acc Weekly",ROUND((-PMT(((1+D1225/CP)^(CP/12))-1,(nper-A1225+1)*12/52,J1224))/4,2),ROUND(-PMT(((1+D1225/CP)^(CP/periods_per_year))-1,nper-A1225+1,J1224),2)))))))</f>
        <v/>
      </c>
      <c r="G1225" s="13" t="str">
        <f>IF(OR(A1225="",A1225&lt;$X$2),"",IF(J1224&lt;=F1225,0,IF(IF(AND(A1225&gt;=$X$2,MOD(A1225-$X$2,int)=0),$X$3,0)+F1225&gt;=J1224+E1225,J1224+E1225-F1225,IF(AND(A1225&gt;=$X$2,MOD(A1225-$X$2,int)=0),$X$3,0)+IF(IF(AND(A1225&gt;=$X$2,MOD(A1225-$X$2,int)=0),$X$3,0)+IF(MOD(A1225-$X$6,periods_per_year)=0,$X$5,0)+F1225&lt;J1224+E1225,IF(MOD(A1225-$X$6,periods_per_year)=0,$X$5,0),J1224+E1225-IF(AND(A1225&gt;=$X$2,MOD(A1225-$X$2,int)=0),$X$3,0)-F1225))))</f>
        <v/>
      </c>
      <c r="H1225" s="14"/>
      <c r="I1225" s="13" t="str">
        <f t="shared" si="148"/>
        <v/>
      </c>
      <c r="J1225" s="13" t="str">
        <f t="shared" si="149"/>
        <v/>
      </c>
      <c r="M1225" s="17" t="str">
        <f>IF(S1224="","",IF(OR(M1224&gt;=nper,ROUND(S1224,2)&lt;=0),"",M1224+1))</f>
        <v/>
      </c>
      <c r="N1225" s="18" t="str">
        <f>IF(M1225="","",IF(OR(periods_per_year=26,periods_per_year=52),IF(periods_per_year=26,IF(M1225=1,fpdate,N1224+14),IF(periods_per_year=52,IF(M1225=1,fpdate,N1224+7),"n/a")),IF(periods_per_year=24,DATE(YEAR(fpdate),MONTH(fpdate)+(M1225-1)/2+IF(AND(DAY(fpdate)&gt;=15,MOD(M1225,2)=0),1,0),IF(MOD(M1225,2)=0,IF(DAY(fpdate)&gt;=15,DAY(fpdate)-14,DAY(fpdate)+14),DAY(fpdate))),IF(DAY(DATE(YEAR(fpdate),MONTH(fpdate)+M1225-1,DAY(fpdate)))&lt;&gt;DAY(fpdate),DATE(YEAR(fpdate),MONTH(fpdate)+M1225,0),DATE(YEAR(fpdate),MONTH(fpdate)+M1225-1,DAY(fpdate))))))</f>
        <v/>
      </c>
      <c r="O1225" s="19" t="str">
        <f>IF(M1225="","",IF(variable,IF(M1225&lt;MortgageCalculator!$I$18*periods_per_year,start_rate,IF(MortgageCalculator!$I$22&gt;=0,MIN(MortgageCalculator!$I$19,start_rate+MortgageCalculator!$I$22*ROUNDUP((M1225-MortgageCalculator!$I$18*periods_per_year)/MortgageCalculator!$I$21,0)),MAX(MortgageCalculator!$I$20,start_rate+MortgageCalculator!$I$22*ROUNDUP((M1225-MortgageCalculator!$I$18*periods_per_year)/MortgageCalculator!$I$21,0)))),start_rate))</f>
        <v/>
      </c>
      <c r="P1225" s="20" t="str">
        <f>IF(M1225="","",ROUND((((1+O1225/CP)^(CP/periods_per_year))-1)*S1224,2))</f>
        <v/>
      </c>
      <c r="Q1225" s="20" t="str">
        <f>IF(M1225="","",IF(M1225=nper,S1224+P1225,MIN(S1224+P1225,IF(O1225=O1224,Q1224,ROUND(-PMT(((1+O1225/CP)^(CP/periods_per_year))-1,nper-M1225+1,S1224),2)))))</f>
        <v/>
      </c>
      <c r="R1225" s="20" t="str">
        <f t="shared" si="150"/>
        <v/>
      </c>
      <c r="S1225" s="20" t="str">
        <f t="shared" si="151"/>
        <v/>
      </c>
    </row>
    <row r="1226" spans="1:19" x14ac:dyDescent="0.2">
      <c r="A1226" s="10" t="str">
        <f t="shared" si="144"/>
        <v/>
      </c>
      <c r="B1226" s="11" t="str">
        <f t="shared" si="145"/>
        <v/>
      </c>
      <c r="C1226" s="15" t="str">
        <f t="shared" si="146"/>
        <v/>
      </c>
      <c r="D1226" s="12" t="str">
        <f>IF(A1226="","",IF(variable,IF(OR(A1226=1,A1226&lt;$I$18*periods_per_year),start_rate,MIN($I$19,IF(MOD(A1226-1,$I$21)=0,MAX($I$20,D1225+$I$22),D1225))),start_rate))</f>
        <v/>
      </c>
      <c r="E1226" s="13" t="str">
        <f t="shared" si="147"/>
        <v/>
      </c>
      <c r="F1226" s="13" t="str">
        <f>IF(A1226="","",IF(A1226=nper,J1225+E1226,MIN(J1225+E1226,IF(D1226=D1225,F1225,IF($E$8="Acc Bi-Weekly",ROUND((-PMT(((1+D1226/CP)^(CP/12))-1,(nper-A1226+1)*12/26,J1225))/2,2),IF($E$8="Acc Weekly",ROUND((-PMT(((1+D1226/CP)^(CP/12))-1,(nper-A1226+1)*12/52,J1225))/4,2),ROUND(-PMT(((1+D1226/CP)^(CP/periods_per_year))-1,nper-A1226+1,J1225),2)))))))</f>
        <v/>
      </c>
      <c r="G1226" s="13" t="str">
        <f>IF(OR(A1226="",A1226&lt;$X$2),"",IF(J1225&lt;=F1226,0,IF(IF(AND(A1226&gt;=$X$2,MOD(A1226-$X$2,int)=0),$X$3,0)+F1226&gt;=J1225+E1226,J1225+E1226-F1226,IF(AND(A1226&gt;=$X$2,MOD(A1226-$X$2,int)=0),$X$3,0)+IF(IF(AND(A1226&gt;=$X$2,MOD(A1226-$X$2,int)=0),$X$3,0)+IF(MOD(A1226-$X$6,periods_per_year)=0,$X$5,0)+F1226&lt;J1225+E1226,IF(MOD(A1226-$X$6,periods_per_year)=0,$X$5,0),J1225+E1226-IF(AND(A1226&gt;=$X$2,MOD(A1226-$X$2,int)=0),$X$3,0)-F1226))))</f>
        <v/>
      </c>
      <c r="H1226" s="14"/>
      <c r="I1226" s="13" t="str">
        <f t="shared" si="148"/>
        <v/>
      </c>
      <c r="J1226" s="13" t="str">
        <f t="shared" si="149"/>
        <v/>
      </c>
      <c r="M1226" s="17" t="str">
        <f>IF(S1225="","",IF(OR(M1225&gt;=nper,ROUND(S1225,2)&lt;=0),"",M1225+1))</f>
        <v/>
      </c>
      <c r="N1226" s="18" t="str">
        <f>IF(M1226="","",IF(OR(periods_per_year=26,periods_per_year=52),IF(periods_per_year=26,IF(M1226=1,fpdate,N1225+14),IF(periods_per_year=52,IF(M1226=1,fpdate,N1225+7),"n/a")),IF(periods_per_year=24,DATE(YEAR(fpdate),MONTH(fpdate)+(M1226-1)/2+IF(AND(DAY(fpdate)&gt;=15,MOD(M1226,2)=0),1,0),IF(MOD(M1226,2)=0,IF(DAY(fpdate)&gt;=15,DAY(fpdate)-14,DAY(fpdate)+14),DAY(fpdate))),IF(DAY(DATE(YEAR(fpdate),MONTH(fpdate)+M1226-1,DAY(fpdate)))&lt;&gt;DAY(fpdate),DATE(YEAR(fpdate),MONTH(fpdate)+M1226,0),DATE(YEAR(fpdate),MONTH(fpdate)+M1226-1,DAY(fpdate))))))</f>
        <v/>
      </c>
      <c r="O1226" s="19" t="str">
        <f>IF(M1226="","",IF(variable,IF(M1226&lt;MortgageCalculator!$I$18*periods_per_year,start_rate,IF(MortgageCalculator!$I$22&gt;=0,MIN(MortgageCalculator!$I$19,start_rate+MortgageCalculator!$I$22*ROUNDUP((M1226-MortgageCalculator!$I$18*periods_per_year)/MortgageCalculator!$I$21,0)),MAX(MortgageCalculator!$I$20,start_rate+MortgageCalculator!$I$22*ROUNDUP((M1226-MortgageCalculator!$I$18*periods_per_year)/MortgageCalculator!$I$21,0)))),start_rate))</f>
        <v/>
      </c>
      <c r="P1226" s="20" t="str">
        <f>IF(M1226="","",ROUND((((1+O1226/CP)^(CP/periods_per_year))-1)*S1225,2))</f>
        <v/>
      </c>
      <c r="Q1226" s="20" t="str">
        <f>IF(M1226="","",IF(M1226=nper,S1225+P1226,MIN(S1225+P1226,IF(O1226=O1225,Q1225,ROUND(-PMT(((1+O1226/CP)^(CP/periods_per_year))-1,nper-M1226+1,S1225),2)))))</f>
        <v/>
      </c>
      <c r="R1226" s="20" t="str">
        <f t="shared" si="150"/>
        <v/>
      </c>
      <c r="S1226" s="20" t="str">
        <f t="shared" si="151"/>
        <v/>
      </c>
    </row>
    <row r="1227" spans="1:19" x14ac:dyDescent="0.2">
      <c r="A1227" s="10" t="str">
        <f t="shared" si="144"/>
        <v/>
      </c>
      <c r="B1227" s="11" t="str">
        <f t="shared" si="145"/>
        <v/>
      </c>
      <c r="C1227" s="15" t="str">
        <f t="shared" si="146"/>
        <v/>
      </c>
      <c r="D1227" s="12" t="str">
        <f>IF(A1227="","",IF(variable,IF(OR(A1227=1,A1227&lt;$I$18*periods_per_year),start_rate,MIN($I$19,IF(MOD(A1227-1,$I$21)=0,MAX($I$20,D1226+$I$22),D1226))),start_rate))</f>
        <v/>
      </c>
      <c r="E1227" s="13" t="str">
        <f t="shared" si="147"/>
        <v/>
      </c>
      <c r="F1227" s="13" t="str">
        <f>IF(A1227="","",IF(A1227=nper,J1226+E1227,MIN(J1226+E1227,IF(D1227=D1226,F1226,IF($E$8="Acc Bi-Weekly",ROUND((-PMT(((1+D1227/CP)^(CP/12))-1,(nper-A1227+1)*12/26,J1226))/2,2),IF($E$8="Acc Weekly",ROUND((-PMT(((1+D1227/CP)^(CP/12))-1,(nper-A1227+1)*12/52,J1226))/4,2),ROUND(-PMT(((1+D1227/CP)^(CP/periods_per_year))-1,nper-A1227+1,J1226),2)))))))</f>
        <v/>
      </c>
      <c r="G1227" s="13" t="str">
        <f>IF(OR(A1227="",A1227&lt;$X$2),"",IF(J1226&lt;=F1227,0,IF(IF(AND(A1227&gt;=$X$2,MOD(A1227-$X$2,int)=0),$X$3,0)+F1227&gt;=J1226+E1227,J1226+E1227-F1227,IF(AND(A1227&gt;=$X$2,MOD(A1227-$X$2,int)=0),$X$3,0)+IF(IF(AND(A1227&gt;=$X$2,MOD(A1227-$X$2,int)=0),$X$3,0)+IF(MOD(A1227-$X$6,periods_per_year)=0,$X$5,0)+F1227&lt;J1226+E1227,IF(MOD(A1227-$X$6,periods_per_year)=0,$X$5,0),J1226+E1227-IF(AND(A1227&gt;=$X$2,MOD(A1227-$X$2,int)=0),$X$3,0)-F1227))))</f>
        <v/>
      </c>
      <c r="H1227" s="14"/>
      <c r="I1227" s="13" t="str">
        <f t="shared" si="148"/>
        <v/>
      </c>
      <c r="J1227" s="13" t="str">
        <f t="shared" si="149"/>
        <v/>
      </c>
      <c r="M1227" s="17" t="str">
        <f>IF(S1226="","",IF(OR(M1226&gt;=nper,ROUND(S1226,2)&lt;=0),"",M1226+1))</f>
        <v/>
      </c>
      <c r="N1227" s="18" t="str">
        <f>IF(M1227="","",IF(OR(periods_per_year=26,periods_per_year=52),IF(periods_per_year=26,IF(M1227=1,fpdate,N1226+14),IF(periods_per_year=52,IF(M1227=1,fpdate,N1226+7),"n/a")),IF(periods_per_year=24,DATE(YEAR(fpdate),MONTH(fpdate)+(M1227-1)/2+IF(AND(DAY(fpdate)&gt;=15,MOD(M1227,2)=0),1,0),IF(MOD(M1227,2)=0,IF(DAY(fpdate)&gt;=15,DAY(fpdate)-14,DAY(fpdate)+14),DAY(fpdate))),IF(DAY(DATE(YEAR(fpdate),MONTH(fpdate)+M1227-1,DAY(fpdate)))&lt;&gt;DAY(fpdate),DATE(YEAR(fpdate),MONTH(fpdate)+M1227,0),DATE(YEAR(fpdate),MONTH(fpdate)+M1227-1,DAY(fpdate))))))</f>
        <v/>
      </c>
      <c r="O1227" s="19" t="str">
        <f>IF(M1227="","",IF(variable,IF(M1227&lt;MortgageCalculator!$I$18*periods_per_year,start_rate,IF(MortgageCalculator!$I$22&gt;=0,MIN(MortgageCalculator!$I$19,start_rate+MortgageCalculator!$I$22*ROUNDUP((M1227-MortgageCalculator!$I$18*periods_per_year)/MortgageCalculator!$I$21,0)),MAX(MortgageCalculator!$I$20,start_rate+MortgageCalculator!$I$22*ROUNDUP((M1227-MortgageCalculator!$I$18*periods_per_year)/MortgageCalculator!$I$21,0)))),start_rate))</f>
        <v/>
      </c>
      <c r="P1227" s="20" t="str">
        <f>IF(M1227="","",ROUND((((1+O1227/CP)^(CP/periods_per_year))-1)*S1226,2))</f>
        <v/>
      </c>
      <c r="Q1227" s="20" t="str">
        <f>IF(M1227="","",IF(M1227=nper,S1226+P1227,MIN(S1226+P1227,IF(O1227=O1226,Q1226,ROUND(-PMT(((1+O1227/CP)^(CP/periods_per_year))-1,nper-M1227+1,S1226),2)))))</f>
        <v/>
      </c>
      <c r="R1227" s="20" t="str">
        <f t="shared" si="150"/>
        <v/>
      </c>
      <c r="S1227" s="20" t="str">
        <f t="shared" si="151"/>
        <v/>
      </c>
    </row>
    <row r="1228" spans="1:19" x14ac:dyDescent="0.2">
      <c r="A1228" s="10" t="str">
        <f t="shared" si="144"/>
        <v/>
      </c>
      <c r="B1228" s="11" t="str">
        <f t="shared" si="145"/>
        <v/>
      </c>
      <c r="C1228" s="15" t="str">
        <f t="shared" si="146"/>
        <v/>
      </c>
      <c r="D1228" s="12" t="str">
        <f>IF(A1228="","",IF(variable,IF(OR(A1228=1,A1228&lt;$I$18*periods_per_year),start_rate,MIN($I$19,IF(MOD(A1228-1,$I$21)=0,MAX($I$20,D1227+$I$22),D1227))),start_rate))</f>
        <v/>
      </c>
      <c r="E1228" s="13" t="str">
        <f t="shared" si="147"/>
        <v/>
      </c>
      <c r="F1228" s="13" t="str">
        <f>IF(A1228="","",IF(A1228=nper,J1227+E1228,MIN(J1227+E1228,IF(D1228=D1227,F1227,IF($E$8="Acc Bi-Weekly",ROUND((-PMT(((1+D1228/CP)^(CP/12))-1,(nper-A1228+1)*12/26,J1227))/2,2),IF($E$8="Acc Weekly",ROUND((-PMT(((1+D1228/CP)^(CP/12))-1,(nper-A1228+1)*12/52,J1227))/4,2),ROUND(-PMT(((1+D1228/CP)^(CP/periods_per_year))-1,nper-A1228+1,J1227),2)))))))</f>
        <v/>
      </c>
      <c r="G1228" s="13" t="str">
        <f>IF(OR(A1228="",A1228&lt;$X$2),"",IF(J1227&lt;=F1228,0,IF(IF(AND(A1228&gt;=$X$2,MOD(A1228-$X$2,int)=0),$X$3,0)+F1228&gt;=J1227+E1228,J1227+E1228-F1228,IF(AND(A1228&gt;=$X$2,MOD(A1228-$X$2,int)=0),$X$3,0)+IF(IF(AND(A1228&gt;=$X$2,MOD(A1228-$X$2,int)=0),$X$3,0)+IF(MOD(A1228-$X$6,periods_per_year)=0,$X$5,0)+F1228&lt;J1227+E1228,IF(MOD(A1228-$X$6,periods_per_year)=0,$X$5,0),J1227+E1228-IF(AND(A1228&gt;=$X$2,MOD(A1228-$X$2,int)=0),$X$3,0)-F1228))))</f>
        <v/>
      </c>
      <c r="H1228" s="14"/>
      <c r="I1228" s="13" t="str">
        <f t="shared" si="148"/>
        <v/>
      </c>
      <c r="J1228" s="13" t="str">
        <f t="shared" si="149"/>
        <v/>
      </c>
      <c r="M1228" s="17" t="str">
        <f>IF(S1227="","",IF(OR(M1227&gt;=nper,ROUND(S1227,2)&lt;=0),"",M1227+1))</f>
        <v/>
      </c>
      <c r="N1228" s="18" t="str">
        <f>IF(M1228="","",IF(OR(periods_per_year=26,periods_per_year=52),IF(periods_per_year=26,IF(M1228=1,fpdate,N1227+14),IF(periods_per_year=52,IF(M1228=1,fpdate,N1227+7),"n/a")),IF(periods_per_year=24,DATE(YEAR(fpdate),MONTH(fpdate)+(M1228-1)/2+IF(AND(DAY(fpdate)&gt;=15,MOD(M1228,2)=0),1,0),IF(MOD(M1228,2)=0,IF(DAY(fpdate)&gt;=15,DAY(fpdate)-14,DAY(fpdate)+14),DAY(fpdate))),IF(DAY(DATE(YEAR(fpdate),MONTH(fpdate)+M1228-1,DAY(fpdate)))&lt;&gt;DAY(fpdate),DATE(YEAR(fpdate),MONTH(fpdate)+M1228,0),DATE(YEAR(fpdate),MONTH(fpdate)+M1228-1,DAY(fpdate))))))</f>
        <v/>
      </c>
      <c r="O1228" s="19" t="str">
        <f>IF(M1228="","",IF(variable,IF(M1228&lt;MortgageCalculator!$I$18*periods_per_year,start_rate,IF(MortgageCalculator!$I$22&gt;=0,MIN(MortgageCalculator!$I$19,start_rate+MortgageCalculator!$I$22*ROUNDUP((M1228-MortgageCalculator!$I$18*periods_per_year)/MortgageCalculator!$I$21,0)),MAX(MortgageCalculator!$I$20,start_rate+MortgageCalculator!$I$22*ROUNDUP((M1228-MortgageCalculator!$I$18*periods_per_year)/MortgageCalculator!$I$21,0)))),start_rate))</f>
        <v/>
      </c>
      <c r="P1228" s="20" t="str">
        <f>IF(M1228="","",ROUND((((1+O1228/CP)^(CP/periods_per_year))-1)*S1227,2))</f>
        <v/>
      </c>
      <c r="Q1228" s="20" t="str">
        <f>IF(M1228="","",IF(M1228=nper,S1227+P1228,MIN(S1227+P1228,IF(O1228=O1227,Q1227,ROUND(-PMT(((1+O1228/CP)^(CP/periods_per_year))-1,nper-M1228+1,S1227),2)))))</f>
        <v/>
      </c>
      <c r="R1228" s="20" t="str">
        <f t="shared" si="150"/>
        <v/>
      </c>
      <c r="S1228" s="20" t="str">
        <f t="shared" si="151"/>
        <v/>
      </c>
    </row>
    <row r="1229" spans="1:19" x14ac:dyDescent="0.2">
      <c r="A1229" s="10" t="str">
        <f t="shared" si="144"/>
        <v/>
      </c>
      <c r="B1229" s="11" t="str">
        <f t="shared" si="145"/>
        <v/>
      </c>
      <c r="C1229" s="15" t="str">
        <f t="shared" si="146"/>
        <v/>
      </c>
      <c r="D1229" s="12" t="str">
        <f>IF(A1229="","",IF(variable,IF(OR(A1229=1,A1229&lt;$I$18*periods_per_year),start_rate,MIN($I$19,IF(MOD(A1229-1,$I$21)=0,MAX($I$20,D1228+$I$22),D1228))),start_rate))</f>
        <v/>
      </c>
      <c r="E1229" s="13" t="str">
        <f t="shared" si="147"/>
        <v/>
      </c>
      <c r="F1229" s="13" t="str">
        <f>IF(A1229="","",IF(A1229=nper,J1228+E1229,MIN(J1228+E1229,IF(D1229=D1228,F1228,IF($E$8="Acc Bi-Weekly",ROUND((-PMT(((1+D1229/CP)^(CP/12))-1,(nper-A1229+1)*12/26,J1228))/2,2),IF($E$8="Acc Weekly",ROUND((-PMT(((1+D1229/CP)^(CP/12))-1,(nper-A1229+1)*12/52,J1228))/4,2),ROUND(-PMT(((1+D1229/CP)^(CP/periods_per_year))-1,nper-A1229+1,J1228),2)))))))</f>
        <v/>
      </c>
      <c r="G1229" s="13" t="str">
        <f>IF(OR(A1229="",A1229&lt;$X$2),"",IF(J1228&lt;=F1229,0,IF(IF(AND(A1229&gt;=$X$2,MOD(A1229-$X$2,int)=0),$X$3,0)+F1229&gt;=J1228+E1229,J1228+E1229-F1229,IF(AND(A1229&gt;=$X$2,MOD(A1229-$X$2,int)=0),$X$3,0)+IF(IF(AND(A1229&gt;=$X$2,MOD(A1229-$X$2,int)=0),$X$3,0)+IF(MOD(A1229-$X$6,periods_per_year)=0,$X$5,0)+F1229&lt;J1228+E1229,IF(MOD(A1229-$X$6,periods_per_year)=0,$X$5,0),J1228+E1229-IF(AND(A1229&gt;=$X$2,MOD(A1229-$X$2,int)=0),$X$3,0)-F1229))))</f>
        <v/>
      </c>
      <c r="H1229" s="14"/>
      <c r="I1229" s="13" t="str">
        <f t="shared" si="148"/>
        <v/>
      </c>
      <c r="J1229" s="13" t="str">
        <f t="shared" si="149"/>
        <v/>
      </c>
      <c r="M1229" s="17" t="str">
        <f>IF(S1228="","",IF(OR(M1228&gt;=nper,ROUND(S1228,2)&lt;=0),"",M1228+1))</f>
        <v/>
      </c>
      <c r="N1229" s="18" t="str">
        <f>IF(M1229="","",IF(OR(periods_per_year=26,periods_per_year=52),IF(periods_per_year=26,IF(M1229=1,fpdate,N1228+14),IF(periods_per_year=52,IF(M1229=1,fpdate,N1228+7),"n/a")),IF(periods_per_year=24,DATE(YEAR(fpdate),MONTH(fpdate)+(M1229-1)/2+IF(AND(DAY(fpdate)&gt;=15,MOD(M1229,2)=0),1,0),IF(MOD(M1229,2)=0,IF(DAY(fpdate)&gt;=15,DAY(fpdate)-14,DAY(fpdate)+14),DAY(fpdate))),IF(DAY(DATE(YEAR(fpdate),MONTH(fpdate)+M1229-1,DAY(fpdate)))&lt;&gt;DAY(fpdate),DATE(YEAR(fpdate),MONTH(fpdate)+M1229,0),DATE(YEAR(fpdate),MONTH(fpdate)+M1229-1,DAY(fpdate))))))</f>
        <v/>
      </c>
      <c r="O1229" s="19" t="str">
        <f>IF(M1229="","",IF(variable,IF(M1229&lt;MortgageCalculator!$I$18*periods_per_year,start_rate,IF(MortgageCalculator!$I$22&gt;=0,MIN(MortgageCalculator!$I$19,start_rate+MortgageCalculator!$I$22*ROUNDUP((M1229-MortgageCalculator!$I$18*periods_per_year)/MortgageCalculator!$I$21,0)),MAX(MortgageCalculator!$I$20,start_rate+MortgageCalculator!$I$22*ROUNDUP((M1229-MortgageCalculator!$I$18*periods_per_year)/MortgageCalculator!$I$21,0)))),start_rate))</f>
        <v/>
      </c>
      <c r="P1229" s="20" t="str">
        <f>IF(M1229="","",ROUND((((1+O1229/CP)^(CP/periods_per_year))-1)*S1228,2))</f>
        <v/>
      </c>
      <c r="Q1229" s="20" t="str">
        <f>IF(M1229="","",IF(M1229=nper,S1228+P1229,MIN(S1228+P1229,IF(O1229=O1228,Q1228,ROUND(-PMT(((1+O1229/CP)^(CP/periods_per_year))-1,nper-M1229+1,S1228),2)))))</f>
        <v/>
      </c>
      <c r="R1229" s="20" t="str">
        <f t="shared" si="150"/>
        <v/>
      </c>
      <c r="S1229" s="20" t="str">
        <f t="shared" si="151"/>
        <v/>
      </c>
    </row>
    <row r="1230" spans="1:19" x14ac:dyDescent="0.2">
      <c r="A1230" s="10" t="str">
        <f t="shared" si="144"/>
        <v/>
      </c>
      <c r="B1230" s="11" t="str">
        <f t="shared" si="145"/>
        <v/>
      </c>
      <c r="C1230" s="15" t="str">
        <f t="shared" si="146"/>
        <v/>
      </c>
      <c r="D1230" s="12" t="str">
        <f>IF(A1230="","",IF(variable,IF(OR(A1230=1,A1230&lt;$I$18*periods_per_year),start_rate,MIN($I$19,IF(MOD(A1230-1,$I$21)=0,MAX($I$20,D1229+$I$22),D1229))),start_rate))</f>
        <v/>
      </c>
      <c r="E1230" s="13" t="str">
        <f t="shared" si="147"/>
        <v/>
      </c>
      <c r="F1230" s="13" t="str">
        <f>IF(A1230="","",IF(A1230=nper,J1229+E1230,MIN(J1229+E1230,IF(D1230=D1229,F1229,IF($E$8="Acc Bi-Weekly",ROUND((-PMT(((1+D1230/CP)^(CP/12))-1,(nper-A1230+1)*12/26,J1229))/2,2),IF($E$8="Acc Weekly",ROUND((-PMT(((1+D1230/CP)^(CP/12))-1,(nper-A1230+1)*12/52,J1229))/4,2),ROUND(-PMT(((1+D1230/CP)^(CP/periods_per_year))-1,nper-A1230+1,J1229),2)))))))</f>
        <v/>
      </c>
      <c r="G1230" s="13" t="str">
        <f>IF(OR(A1230="",A1230&lt;$X$2),"",IF(J1229&lt;=F1230,0,IF(IF(AND(A1230&gt;=$X$2,MOD(A1230-$X$2,int)=0),$X$3,0)+F1230&gt;=J1229+E1230,J1229+E1230-F1230,IF(AND(A1230&gt;=$X$2,MOD(A1230-$X$2,int)=0),$X$3,0)+IF(IF(AND(A1230&gt;=$X$2,MOD(A1230-$X$2,int)=0),$X$3,0)+IF(MOD(A1230-$X$6,periods_per_year)=0,$X$5,0)+F1230&lt;J1229+E1230,IF(MOD(A1230-$X$6,periods_per_year)=0,$X$5,0),J1229+E1230-IF(AND(A1230&gt;=$X$2,MOD(A1230-$X$2,int)=0),$X$3,0)-F1230))))</f>
        <v/>
      </c>
      <c r="H1230" s="14"/>
      <c r="I1230" s="13" t="str">
        <f t="shared" si="148"/>
        <v/>
      </c>
      <c r="J1230" s="13" t="str">
        <f t="shared" si="149"/>
        <v/>
      </c>
      <c r="M1230" s="17" t="str">
        <f>IF(S1229="","",IF(OR(M1229&gt;=nper,ROUND(S1229,2)&lt;=0),"",M1229+1))</f>
        <v/>
      </c>
      <c r="N1230" s="18" t="str">
        <f>IF(M1230="","",IF(OR(periods_per_year=26,periods_per_year=52),IF(periods_per_year=26,IF(M1230=1,fpdate,N1229+14),IF(periods_per_year=52,IF(M1230=1,fpdate,N1229+7),"n/a")),IF(periods_per_year=24,DATE(YEAR(fpdate),MONTH(fpdate)+(M1230-1)/2+IF(AND(DAY(fpdate)&gt;=15,MOD(M1230,2)=0),1,0),IF(MOD(M1230,2)=0,IF(DAY(fpdate)&gt;=15,DAY(fpdate)-14,DAY(fpdate)+14),DAY(fpdate))),IF(DAY(DATE(YEAR(fpdate),MONTH(fpdate)+M1230-1,DAY(fpdate)))&lt;&gt;DAY(fpdate),DATE(YEAR(fpdate),MONTH(fpdate)+M1230,0),DATE(YEAR(fpdate),MONTH(fpdate)+M1230-1,DAY(fpdate))))))</f>
        <v/>
      </c>
      <c r="O1230" s="19" t="str">
        <f>IF(M1230="","",IF(variable,IF(M1230&lt;MortgageCalculator!$I$18*periods_per_year,start_rate,IF(MortgageCalculator!$I$22&gt;=0,MIN(MortgageCalculator!$I$19,start_rate+MortgageCalculator!$I$22*ROUNDUP((M1230-MortgageCalculator!$I$18*periods_per_year)/MortgageCalculator!$I$21,0)),MAX(MortgageCalculator!$I$20,start_rate+MortgageCalculator!$I$22*ROUNDUP((M1230-MortgageCalculator!$I$18*periods_per_year)/MortgageCalculator!$I$21,0)))),start_rate))</f>
        <v/>
      </c>
      <c r="P1230" s="20" t="str">
        <f>IF(M1230="","",ROUND((((1+O1230/CP)^(CP/periods_per_year))-1)*S1229,2))</f>
        <v/>
      </c>
      <c r="Q1230" s="20" t="str">
        <f>IF(M1230="","",IF(M1230=nper,S1229+P1230,MIN(S1229+P1230,IF(O1230=O1229,Q1229,ROUND(-PMT(((1+O1230/CP)^(CP/periods_per_year))-1,nper-M1230+1,S1229),2)))))</f>
        <v/>
      </c>
      <c r="R1230" s="20" t="str">
        <f t="shared" si="150"/>
        <v/>
      </c>
      <c r="S1230" s="20" t="str">
        <f t="shared" si="151"/>
        <v/>
      </c>
    </row>
    <row r="1231" spans="1:19" x14ac:dyDescent="0.2">
      <c r="A1231" s="10" t="str">
        <f t="shared" si="144"/>
        <v/>
      </c>
      <c r="B1231" s="11" t="str">
        <f t="shared" si="145"/>
        <v/>
      </c>
      <c r="C1231" s="15" t="str">
        <f t="shared" si="146"/>
        <v/>
      </c>
      <c r="D1231" s="12" t="str">
        <f>IF(A1231="","",IF(variable,IF(OR(A1231=1,A1231&lt;$I$18*periods_per_year),start_rate,MIN($I$19,IF(MOD(A1231-1,$I$21)=0,MAX($I$20,D1230+$I$22),D1230))),start_rate))</f>
        <v/>
      </c>
      <c r="E1231" s="13" t="str">
        <f t="shared" si="147"/>
        <v/>
      </c>
      <c r="F1231" s="13" t="str">
        <f>IF(A1231="","",IF(A1231=nper,J1230+E1231,MIN(J1230+E1231,IF(D1231=D1230,F1230,IF($E$8="Acc Bi-Weekly",ROUND((-PMT(((1+D1231/CP)^(CP/12))-1,(nper-A1231+1)*12/26,J1230))/2,2),IF($E$8="Acc Weekly",ROUND((-PMT(((1+D1231/CP)^(CP/12))-1,(nper-A1231+1)*12/52,J1230))/4,2),ROUND(-PMT(((1+D1231/CP)^(CP/periods_per_year))-1,nper-A1231+1,J1230),2)))))))</f>
        <v/>
      </c>
      <c r="G1231" s="13" t="str">
        <f>IF(OR(A1231="",A1231&lt;$X$2),"",IF(J1230&lt;=F1231,0,IF(IF(AND(A1231&gt;=$X$2,MOD(A1231-$X$2,int)=0),$X$3,0)+F1231&gt;=J1230+E1231,J1230+E1231-F1231,IF(AND(A1231&gt;=$X$2,MOD(A1231-$X$2,int)=0),$X$3,0)+IF(IF(AND(A1231&gt;=$X$2,MOD(A1231-$X$2,int)=0),$X$3,0)+IF(MOD(A1231-$X$6,periods_per_year)=0,$X$5,0)+F1231&lt;J1230+E1231,IF(MOD(A1231-$X$6,periods_per_year)=0,$X$5,0),J1230+E1231-IF(AND(A1231&gt;=$X$2,MOD(A1231-$X$2,int)=0),$X$3,0)-F1231))))</f>
        <v/>
      </c>
      <c r="H1231" s="14"/>
      <c r="I1231" s="13" t="str">
        <f t="shared" si="148"/>
        <v/>
      </c>
      <c r="J1231" s="13" t="str">
        <f t="shared" si="149"/>
        <v/>
      </c>
      <c r="M1231" s="17" t="str">
        <f>IF(S1230="","",IF(OR(M1230&gt;=nper,ROUND(S1230,2)&lt;=0),"",M1230+1))</f>
        <v/>
      </c>
      <c r="N1231" s="18" t="str">
        <f>IF(M1231="","",IF(OR(periods_per_year=26,periods_per_year=52),IF(periods_per_year=26,IF(M1231=1,fpdate,N1230+14),IF(periods_per_year=52,IF(M1231=1,fpdate,N1230+7),"n/a")),IF(periods_per_year=24,DATE(YEAR(fpdate),MONTH(fpdate)+(M1231-1)/2+IF(AND(DAY(fpdate)&gt;=15,MOD(M1231,2)=0),1,0),IF(MOD(M1231,2)=0,IF(DAY(fpdate)&gt;=15,DAY(fpdate)-14,DAY(fpdate)+14),DAY(fpdate))),IF(DAY(DATE(YEAR(fpdate),MONTH(fpdate)+M1231-1,DAY(fpdate)))&lt;&gt;DAY(fpdate),DATE(YEAR(fpdate),MONTH(fpdate)+M1231,0),DATE(YEAR(fpdate),MONTH(fpdate)+M1231-1,DAY(fpdate))))))</f>
        <v/>
      </c>
      <c r="O1231" s="19" t="str">
        <f>IF(M1231="","",IF(variable,IF(M1231&lt;MortgageCalculator!$I$18*periods_per_year,start_rate,IF(MortgageCalculator!$I$22&gt;=0,MIN(MortgageCalculator!$I$19,start_rate+MortgageCalculator!$I$22*ROUNDUP((M1231-MortgageCalculator!$I$18*periods_per_year)/MortgageCalculator!$I$21,0)),MAX(MortgageCalculator!$I$20,start_rate+MortgageCalculator!$I$22*ROUNDUP((M1231-MortgageCalculator!$I$18*periods_per_year)/MortgageCalculator!$I$21,0)))),start_rate))</f>
        <v/>
      </c>
      <c r="P1231" s="20" t="str">
        <f>IF(M1231="","",ROUND((((1+O1231/CP)^(CP/periods_per_year))-1)*S1230,2))</f>
        <v/>
      </c>
      <c r="Q1231" s="20" t="str">
        <f>IF(M1231="","",IF(M1231=nper,S1230+P1231,MIN(S1230+P1231,IF(O1231=O1230,Q1230,ROUND(-PMT(((1+O1231/CP)^(CP/periods_per_year))-1,nper-M1231+1,S1230),2)))))</f>
        <v/>
      </c>
      <c r="R1231" s="20" t="str">
        <f t="shared" si="150"/>
        <v/>
      </c>
      <c r="S1231" s="20" t="str">
        <f t="shared" si="151"/>
        <v/>
      </c>
    </row>
    <row r="1232" spans="1:19" x14ac:dyDescent="0.2">
      <c r="A1232" s="10" t="str">
        <f t="shared" si="144"/>
        <v/>
      </c>
      <c r="B1232" s="11" t="str">
        <f t="shared" si="145"/>
        <v/>
      </c>
      <c r="C1232" s="15" t="str">
        <f t="shared" si="146"/>
        <v/>
      </c>
      <c r="D1232" s="12" t="str">
        <f>IF(A1232="","",IF(variable,IF(OR(A1232=1,A1232&lt;$I$18*periods_per_year),start_rate,MIN($I$19,IF(MOD(A1232-1,$I$21)=0,MAX($I$20,D1231+$I$22),D1231))),start_rate))</f>
        <v/>
      </c>
      <c r="E1232" s="13" t="str">
        <f t="shared" si="147"/>
        <v/>
      </c>
      <c r="F1232" s="13" t="str">
        <f>IF(A1232="","",IF(A1232=nper,J1231+E1232,MIN(J1231+E1232,IF(D1232=D1231,F1231,IF($E$8="Acc Bi-Weekly",ROUND((-PMT(((1+D1232/CP)^(CP/12))-1,(nper-A1232+1)*12/26,J1231))/2,2),IF($E$8="Acc Weekly",ROUND((-PMT(((1+D1232/CP)^(CP/12))-1,(nper-A1232+1)*12/52,J1231))/4,2),ROUND(-PMT(((1+D1232/CP)^(CP/periods_per_year))-1,nper-A1232+1,J1231),2)))))))</f>
        <v/>
      </c>
      <c r="G1232" s="13" t="str">
        <f>IF(OR(A1232="",A1232&lt;$X$2),"",IF(J1231&lt;=F1232,0,IF(IF(AND(A1232&gt;=$X$2,MOD(A1232-$X$2,int)=0),$X$3,0)+F1232&gt;=J1231+E1232,J1231+E1232-F1232,IF(AND(A1232&gt;=$X$2,MOD(A1232-$X$2,int)=0),$X$3,0)+IF(IF(AND(A1232&gt;=$X$2,MOD(A1232-$X$2,int)=0),$X$3,0)+IF(MOD(A1232-$X$6,periods_per_year)=0,$X$5,0)+F1232&lt;J1231+E1232,IF(MOD(A1232-$X$6,periods_per_year)=0,$X$5,0),J1231+E1232-IF(AND(A1232&gt;=$X$2,MOD(A1232-$X$2,int)=0),$X$3,0)-F1232))))</f>
        <v/>
      </c>
      <c r="H1232" s="14"/>
      <c r="I1232" s="13" t="str">
        <f t="shared" si="148"/>
        <v/>
      </c>
      <c r="J1232" s="13" t="str">
        <f t="shared" si="149"/>
        <v/>
      </c>
      <c r="M1232" s="17" t="str">
        <f>IF(S1231="","",IF(OR(M1231&gt;=nper,ROUND(S1231,2)&lt;=0),"",M1231+1))</f>
        <v/>
      </c>
      <c r="N1232" s="18" t="str">
        <f>IF(M1232="","",IF(OR(periods_per_year=26,periods_per_year=52),IF(periods_per_year=26,IF(M1232=1,fpdate,N1231+14),IF(periods_per_year=52,IF(M1232=1,fpdate,N1231+7),"n/a")),IF(periods_per_year=24,DATE(YEAR(fpdate),MONTH(fpdate)+(M1232-1)/2+IF(AND(DAY(fpdate)&gt;=15,MOD(M1232,2)=0),1,0),IF(MOD(M1232,2)=0,IF(DAY(fpdate)&gt;=15,DAY(fpdate)-14,DAY(fpdate)+14),DAY(fpdate))),IF(DAY(DATE(YEAR(fpdate),MONTH(fpdate)+M1232-1,DAY(fpdate)))&lt;&gt;DAY(fpdate),DATE(YEAR(fpdate),MONTH(fpdate)+M1232,0),DATE(YEAR(fpdate),MONTH(fpdate)+M1232-1,DAY(fpdate))))))</f>
        <v/>
      </c>
      <c r="O1232" s="19" t="str">
        <f>IF(M1232="","",IF(variable,IF(M1232&lt;MortgageCalculator!$I$18*periods_per_year,start_rate,IF(MortgageCalculator!$I$22&gt;=0,MIN(MortgageCalculator!$I$19,start_rate+MortgageCalculator!$I$22*ROUNDUP((M1232-MortgageCalculator!$I$18*periods_per_year)/MortgageCalculator!$I$21,0)),MAX(MortgageCalculator!$I$20,start_rate+MortgageCalculator!$I$22*ROUNDUP((M1232-MortgageCalculator!$I$18*periods_per_year)/MortgageCalculator!$I$21,0)))),start_rate))</f>
        <v/>
      </c>
      <c r="P1232" s="20" t="str">
        <f>IF(M1232="","",ROUND((((1+O1232/CP)^(CP/periods_per_year))-1)*S1231,2))</f>
        <v/>
      </c>
      <c r="Q1232" s="20" t="str">
        <f>IF(M1232="","",IF(M1232=nper,S1231+P1232,MIN(S1231+P1232,IF(O1232=O1231,Q1231,ROUND(-PMT(((1+O1232/CP)^(CP/periods_per_year))-1,nper-M1232+1,S1231),2)))))</f>
        <v/>
      </c>
      <c r="R1232" s="20" t="str">
        <f t="shared" si="150"/>
        <v/>
      </c>
      <c r="S1232" s="20" t="str">
        <f t="shared" si="151"/>
        <v/>
      </c>
    </row>
    <row r="1233" spans="1:19" x14ac:dyDescent="0.2">
      <c r="A1233" s="10" t="str">
        <f t="shared" si="144"/>
        <v/>
      </c>
      <c r="B1233" s="11" t="str">
        <f t="shared" si="145"/>
        <v/>
      </c>
      <c r="C1233" s="15" t="str">
        <f t="shared" si="146"/>
        <v/>
      </c>
      <c r="D1233" s="12" t="str">
        <f>IF(A1233="","",IF(variable,IF(OR(A1233=1,A1233&lt;$I$18*periods_per_year),start_rate,MIN($I$19,IF(MOD(A1233-1,$I$21)=0,MAX($I$20,D1232+$I$22),D1232))),start_rate))</f>
        <v/>
      </c>
      <c r="E1233" s="13" t="str">
        <f t="shared" si="147"/>
        <v/>
      </c>
      <c r="F1233" s="13" t="str">
        <f>IF(A1233="","",IF(A1233=nper,J1232+E1233,MIN(J1232+E1233,IF(D1233=D1232,F1232,IF($E$8="Acc Bi-Weekly",ROUND((-PMT(((1+D1233/CP)^(CP/12))-1,(nper-A1233+1)*12/26,J1232))/2,2),IF($E$8="Acc Weekly",ROUND((-PMT(((1+D1233/CP)^(CP/12))-1,(nper-A1233+1)*12/52,J1232))/4,2),ROUND(-PMT(((1+D1233/CP)^(CP/periods_per_year))-1,nper-A1233+1,J1232),2)))))))</f>
        <v/>
      </c>
      <c r="G1233" s="13" t="str">
        <f>IF(OR(A1233="",A1233&lt;$X$2),"",IF(J1232&lt;=F1233,0,IF(IF(AND(A1233&gt;=$X$2,MOD(A1233-$X$2,int)=0),$X$3,0)+F1233&gt;=J1232+E1233,J1232+E1233-F1233,IF(AND(A1233&gt;=$X$2,MOD(A1233-$X$2,int)=0),$X$3,0)+IF(IF(AND(A1233&gt;=$X$2,MOD(A1233-$X$2,int)=0),$X$3,0)+IF(MOD(A1233-$X$6,periods_per_year)=0,$X$5,0)+F1233&lt;J1232+E1233,IF(MOD(A1233-$X$6,periods_per_year)=0,$X$5,0),J1232+E1233-IF(AND(A1233&gt;=$X$2,MOD(A1233-$X$2,int)=0),$X$3,0)-F1233))))</f>
        <v/>
      </c>
      <c r="H1233" s="14"/>
      <c r="I1233" s="13" t="str">
        <f t="shared" si="148"/>
        <v/>
      </c>
      <c r="J1233" s="13" t="str">
        <f t="shared" si="149"/>
        <v/>
      </c>
      <c r="M1233" s="17" t="str">
        <f>IF(S1232="","",IF(OR(M1232&gt;=nper,ROUND(S1232,2)&lt;=0),"",M1232+1))</f>
        <v/>
      </c>
      <c r="N1233" s="18" t="str">
        <f>IF(M1233="","",IF(OR(periods_per_year=26,periods_per_year=52),IF(periods_per_year=26,IF(M1233=1,fpdate,N1232+14),IF(periods_per_year=52,IF(M1233=1,fpdate,N1232+7),"n/a")),IF(periods_per_year=24,DATE(YEAR(fpdate),MONTH(fpdate)+(M1233-1)/2+IF(AND(DAY(fpdate)&gt;=15,MOD(M1233,2)=0),1,0),IF(MOD(M1233,2)=0,IF(DAY(fpdate)&gt;=15,DAY(fpdate)-14,DAY(fpdate)+14),DAY(fpdate))),IF(DAY(DATE(YEAR(fpdate),MONTH(fpdate)+M1233-1,DAY(fpdate)))&lt;&gt;DAY(fpdate),DATE(YEAR(fpdate),MONTH(fpdate)+M1233,0),DATE(YEAR(fpdate),MONTH(fpdate)+M1233-1,DAY(fpdate))))))</f>
        <v/>
      </c>
      <c r="O1233" s="19" t="str">
        <f>IF(M1233="","",IF(variable,IF(M1233&lt;MortgageCalculator!$I$18*periods_per_year,start_rate,IF(MortgageCalculator!$I$22&gt;=0,MIN(MortgageCalculator!$I$19,start_rate+MortgageCalculator!$I$22*ROUNDUP((M1233-MortgageCalculator!$I$18*periods_per_year)/MortgageCalculator!$I$21,0)),MAX(MortgageCalculator!$I$20,start_rate+MortgageCalculator!$I$22*ROUNDUP((M1233-MortgageCalculator!$I$18*periods_per_year)/MortgageCalculator!$I$21,0)))),start_rate))</f>
        <v/>
      </c>
      <c r="P1233" s="20" t="str">
        <f>IF(M1233="","",ROUND((((1+O1233/CP)^(CP/periods_per_year))-1)*S1232,2))</f>
        <v/>
      </c>
      <c r="Q1233" s="20" t="str">
        <f>IF(M1233="","",IF(M1233=nper,S1232+P1233,MIN(S1232+P1233,IF(O1233=O1232,Q1232,ROUND(-PMT(((1+O1233/CP)^(CP/periods_per_year))-1,nper-M1233+1,S1232),2)))))</f>
        <v/>
      </c>
      <c r="R1233" s="20" t="str">
        <f t="shared" si="150"/>
        <v/>
      </c>
      <c r="S1233" s="20" t="str">
        <f t="shared" si="151"/>
        <v/>
      </c>
    </row>
    <row r="1234" spans="1:19" x14ac:dyDescent="0.2">
      <c r="A1234" s="10" t="str">
        <f t="shared" si="144"/>
        <v/>
      </c>
      <c r="B1234" s="11" t="str">
        <f t="shared" si="145"/>
        <v/>
      </c>
      <c r="C1234" s="15" t="str">
        <f t="shared" si="146"/>
        <v/>
      </c>
      <c r="D1234" s="12" t="str">
        <f>IF(A1234="","",IF(variable,IF(OR(A1234=1,A1234&lt;$I$18*periods_per_year),start_rate,MIN($I$19,IF(MOD(A1234-1,$I$21)=0,MAX($I$20,D1233+$I$22),D1233))),start_rate))</f>
        <v/>
      </c>
      <c r="E1234" s="13" t="str">
        <f t="shared" si="147"/>
        <v/>
      </c>
      <c r="F1234" s="13" t="str">
        <f>IF(A1234="","",IF(A1234=nper,J1233+E1234,MIN(J1233+E1234,IF(D1234=D1233,F1233,IF($E$8="Acc Bi-Weekly",ROUND((-PMT(((1+D1234/CP)^(CP/12))-1,(nper-A1234+1)*12/26,J1233))/2,2),IF($E$8="Acc Weekly",ROUND((-PMT(((1+D1234/CP)^(CP/12))-1,(nper-A1234+1)*12/52,J1233))/4,2),ROUND(-PMT(((1+D1234/CP)^(CP/periods_per_year))-1,nper-A1234+1,J1233),2)))))))</f>
        <v/>
      </c>
      <c r="G1234" s="13" t="str">
        <f>IF(OR(A1234="",A1234&lt;$X$2),"",IF(J1233&lt;=F1234,0,IF(IF(AND(A1234&gt;=$X$2,MOD(A1234-$X$2,int)=0),$X$3,0)+F1234&gt;=J1233+E1234,J1233+E1234-F1234,IF(AND(A1234&gt;=$X$2,MOD(A1234-$X$2,int)=0),$X$3,0)+IF(IF(AND(A1234&gt;=$X$2,MOD(A1234-$X$2,int)=0),$X$3,0)+IF(MOD(A1234-$X$6,periods_per_year)=0,$X$5,0)+F1234&lt;J1233+E1234,IF(MOD(A1234-$X$6,periods_per_year)=0,$X$5,0),J1233+E1234-IF(AND(A1234&gt;=$X$2,MOD(A1234-$X$2,int)=0),$X$3,0)-F1234))))</f>
        <v/>
      </c>
      <c r="H1234" s="14"/>
      <c r="I1234" s="13" t="str">
        <f t="shared" si="148"/>
        <v/>
      </c>
      <c r="J1234" s="13" t="str">
        <f t="shared" si="149"/>
        <v/>
      </c>
      <c r="M1234" s="17" t="str">
        <f>IF(S1233="","",IF(OR(M1233&gt;=nper,ROUND(S1233,2)&lt;=0),"",M1233+1))</f>
        <v/>
      </c>
      <c r="N1234" s="18" t="str">
        <f>IF(M1234="","",IF(OR(periods_per_year=26,periods_per_year=52),IF(periods_per_year=26,IF(M1234=1,fpdate,N1233+14),IF(periods_per_year=52,IF(M1234=1,fpdate,N1233+7),"n/a")),IF(periods_per_year=24,DATE(YEAR(fpdate),MONTH(fpdate)+(M1234-1)/2+IF(AND(DAY(fpdate)&gt;=15,MOD(M1234,2)=0),1,0),IF(MOD(M1234,2)=0,IF(DAY(fpdate)&gt;=15,DAY(fpdate)-14,DAY(fpdate)+14),DAY(fpdate))),IF(DAY(DATE(YEAR(fpdate),MONTH(fpdate)+M1234-1,DAY(fpdate)))&lt;&gt;DAY(fpdate),DATE(YEAR(fpdate),MONTH(fpdate)+M1234,0),DATE(YEAR(fpdate),MONTH(fpdate)+M1234-1,DAY(fpdate))))))</f>
        <v/>
      </c>
      <c r="O1234" s="19" t="str">
        <f>IF(M1234="","",IF(variable,IF(M1234&lt;MortgageCalculator!$I$18*periods_per_year,start_rate,IF(MortgageCalculator!$I$22&gt;=0,MIN(MortgageCalculator!$I$19,start_rate+MortgageCalculator!$I$22*ROUNDUP((M1234-MortgageCalculator!$I$18*periods_per_year)/MortgageCalculator!$I$21,0)),MAX(MortgageCalculator!$I$20,start_rate+MortgageCalculator!$I$22*ROUNDUP((M1234-MortgageCalculator!$I$18*periods_per_year)/MortgageCalculator!$I$21,0)))),start_rate))</f>
        <v/>
      </c>
      <c r="P1234" s="20" t="str">
        <f>IF(M1234="","",ROUND((((1+O1234/CP)^(CP/periods_per_year))-1)*S1233,2))</f>
        <v/>
      </c>
      <c r="Q1234" s="20" t="str">
        <f>IF(M1234="","",IF(M1234=nper,S1233+P1234,MIN(S1233+P1234,IF(O1234=O1233,Q1233,ROUND(-PMT(((1+O1234/CP)^(CP/periods_per_year))-1,nper-M1234+1,S1233),2)))))</f>
        <v/>
      </c>
      <c r="R1234" s="20" t="str">
        <f t="shared" si="150"/>
        <v/>
      </c>
      <c r="S1234" s="20" t="str">
        <f t="shared" si="151"/>
        <v/>
      </c>
    </row>
    <row r="1235" spans="1:19" x14ac:dyDescent="0.2">
      <c r="A1235" s="10" t="str">
        <f t="shared" si="144"/>
        <v/>
      </c>
      <c r="B1235" s="11" t="str">
        <f t="shared" si="145"/>
        <v/>
      </c>
      <c r="C1235" s="15" t="str">
        <f t="shared" si="146"/>
        <v/>
      </c>
      <c r="D1235" s="12" t="str">
        <f>IF(A1235="","",IF(variable,IF(OR(A1235=1,A1235&lt;$I$18*periods_per_year),start_rate,MIN($I$19,IF(MOD(A1235-1,$I$21)=0,MAX($I$20,D1234+$I$22),D1234))),start_rate))</f>
        <v/>
      </c>
      <c r="E1235" s="13" t="str">
        <f t="shared" si="147"/>
        <v/>
      </c>
      <c r="F1235" s="13" t="str">
        <f>IF(A1235="","",IF(A1235=nper,J1234+E1235,MIN(J1234+E1235,IF(D1235=D1234,F1234,IF($E$8="Acc Bi-Weekly",ROUND((-PMT(((1+D1235/CP)^(CP/12))-1,(nper-A1235+1)*12/26,J1234))/2,2),IF($E$8="Acc Weekly",ROUND((-PMT(((1+D1235/CP)^(CP/12))-1,(nper-A1235+1)*12/52,J1234))/4,2),ROUND(-PMT(((1+D1235/CP)^(CP/periods_per_year))-1,nper-A1235+1,J1234),2)))))))</f>
        <v/>
      </c>
      <c r="G1235" s="13" t="str">
        <f>IF(OR(A1235="",A1235&lt;$X$2),"",IF(J1234&lt;=F1235,0,IF(IF(AND(A1235&gt;=$X$2,MOD(A1235-$X$2,int)=0),$X$3,0)+F1235&gt;=J1234+E1235,J1234+E1235-F1235,IF(AND(A1235&gt;=$X$2,MOD(A1235-$X$2,int)=0),$X$3,0)+IF(IF(AND(A1235&gt;=$X$2,MOD(A1235-$X$2,int)=0),$X$3,0)+IF(MOD(A1235-$X$6,periods_per_year)=0,$X$5,0)+F1235&lt;J1234+E1235,IF(MOD(A1235-$X$6,periods_per_year)=0,$X$5,0),J1234+E1235-IF(AND(A1235&gt;=$X$2,MOD(A1235-$X$2,int)=0),$X$3,0)-F1235))))</f>
        <v/>
      </c>
      <c r="H1235" s="14"/>
      <c r="I1235" s="13" t="str">
        <f t="shared" si="148"/>
        <v/>
      </c>
      <c r="J1235" s="13" t="str">
        <f t="shared" si="149"/>
        <v/>
      </c>
      <c r="M1235" s="17" t="str">
        <f>IF(S1234="","",IF(OR(M1234&gt;=nper,ROUND(S1234,2)&lt;=0),"",M1234+1))</f>
        <v/>
      </c>
      <c r="N1235" s="18" t="str">
        <f>IF(M1235="","",IF(OR(periods_per_year=26,periods_per_year=52),IF(periods_per_year=26,IF(M1235=1,fpdate,N1234+14),IF(periods_per_year=52,IF(M1235=1,fpdate,N1234+7),"n/a")),IF(periods_per_year=24,DATE(YEAR(fpdate),MONTH(fpdate)+(M1235-1)/2+IF(AND(DAY(fpdate)&gt;=15,MOD(M1235,2)=0),1,0),IF(MOD(M1235,2)=0,IF(DAY(fpdate)&gt;=15,DAY(fpdate)-14,DAY(fpdate)+14),DAY(fpdate))),IF(DAY(DATE(YEAR(fpdate),MONTH(fpdate)+M1235-1,DAY(fpdate)))&lt;&gt;DAY(fpdate),DATE(YEAR(fpdate),MONTH(fpdate)+M1235,0),DATE(YEAR(fpdate),MONTH(fpdate)+M1235-1,DAY(fpdate))))))</f>
        <v/>
      </c>
      <c r="O1235" s="19" t="str">
        <f>IF(M1235="","",IF(variable,IF(M1235&lt;MortgageCalculator!$I$18*periods_per_year,start_rate,IF(MortgageCalculator!$I$22&gt;=0,MIN(MortgageCalculator!$I$19,start_rate+MortgageCalculator!$I$22*ROUNDUP((M1235-MortgageCalculator!$I$18*periods_per_year)/MortgageCalculator!$I$21,0)),MAX(MortgageCalculator!$I$20,start_rate+MortgageCalculator!$I$22*ROUNDUP((M1235-MortgageCalculator!$I$18*periods_per_year)/MortgageCalculator!$I$21,0)))),start_rate))</f>
        <v/>
      </c>
      <c r="P1235" s="20" t="str">
        <f>IF(M1235="","",ROUND((((1+O1235/CP)^(CP/periods_per_year))-1)*S1234,2))</f>
        <v/>
      </c>
      <c r="Q1235" s="20" t="str">
        <f>IF(M1235="","",IF(M1235=nper,S1234+P1235,MIN(S1234+P1235,IF(O1235=O1234,Q1234,ROUND(-PMT(((1+O1235/CP)^(CP/periods_per_year))-1,nper-M1235+1,S1234),2)))))</f>
        <v/>
      </c>
      <c r="R1235" s="20" t="str">
        <f t="shared" si="150"/>
        <v/>
      </c>
      <c r="S1235" s="20" t="str">
        <f t="shared" si="151"/>
        <v/>
      </c>
    </row>
    <row r="1236" spans="1:19" x14ac:dyDescent="0.2">
      <c r="A1236" s="10" t="str">
        <f t="shared" si="144"/>
        <v/>
      </c>
      <c r="B1236" s="11" t="str">
        <f t="shared" si="145"/>
        <v/>
      </c>
      <c r="C1236" s="15" t="str">
        <f t="shared" si="146"/>
        <v/>
      </c>
      <c r="D1236" s="12" t="str">
        <f>IF(A1236="","",IF(variable,IF(OR(A1236=1,A1236&lt;$I$18*periods_per_year),start_rate,MIN($I$19,IF(MOD(A1236-1,$I$21)=0,MAX($I$20,D1235+$I$22),D1235))),start_rate))</f>
        <v/>
      </c>
      <c r="E1236" s="13" t="str">
        <f t="shared" si="147"/>
        <v/>
      </c>
      <c r="F1236" s="13" t="str">
        <f>IF(A1236="","",IF(A1236=nper,J1235+E1236,MIN(J1235+E1236,IF(D1236=D1235,F1235,IF($E$8="Acc Bi-Weekly",ROUND((-PMT(((1+D1236/CP)^(CP/12))-1,(nper-A1236+1)*12/26,J1235))/2,2),IF($E$8="Acc Weekly",ROUND((-PMT(((1+D1236/CP)^(CP/12))-1,(nper-A1236+1)*12/52,J1235))/4,2),ROUND(-PMT(((1+D1236/CP)^(CP/periods_per_year))-1,nper-A1236+1,J1235),2)))))))</f>
        <v/>
      </c>
      <c r="G1236" s="13" t="str">
        <f>IF(OR(A1236="",A1236&lt;$X$2),"",IF(J1235&lt;=F1236,0,IF(IF(AND(A1236&gt;=$X$2,MOD(A1236-$X$2,int)=0),$X$3,0)+F1236&gt;=J1235+E1236,J1235+E1236-F1236,IF(AND(A1236&gt;=$X$2,MOD(A1236-$X$2,int)=0),$X$3,0)+IF(IF(AND(A1236&gt;=$X$2,MOD(A1236-$X$2,int)=0),$X$3,0)+IF(MOD(A1236-$X$6,periods_per_year)=0,$X$5,0)+F1236&lt;J1235+E1236,IF(MOD(A1236-$X$6,periods_per_year)=0,$X$5,0),J1235+E1236-IF(AND(A1236&gt;=$X$2,MOD(A1236-$X$2,int)=0),$X$3,0)-F1236))))</f>
        <v/>
      </c>
      <c r="H1236" s="14"/>
      <c r="I1236" s="13" t="str">
        <f t="shared" si="148"/>
        <v/>
      </c>
      <c r="J1236" s="13" t="str">
        <f t="shared" si="149"/>
        <v/>
      </c>
      <c r="M1236" s="17" t="str">
        <f>IF(S1235="","",IF(OR(M1235&gt;=nper,ROUND(S1235,2)&lt;=0),"",M1235+1))</f>
        <v/>
      </c>
      <c r="N1236" s="18" t="str">
        <f>IF(M1236="","",IF(OR(periods_per_year=26,periods_per_year=52),IF(periods_per_year=26,IF(M1236=1,fpdate,N1235+14),IF(periods_per_year=52,IF(M1236=1,fpdate,N1235+7),"n/a")),IF(periods_per_year=24,DATE(YEAR(fpdate),MONTH(fpdate)+(M1236-1)/2+IF(AND(DAY(fpdate)&gt;=15,MOD(M1236,2)=0),1,0),IF(MOD(M1236,2)=0,IF(DAY(fpdate)&gt;=15,DAY(fpdate)-14,DAY(fpdate)+14),DAY(fpdate))),IF(DAY(DATE(YEAR(fpdate),MONTH(fpdate)+M1236-1,DAY(fpdate)))&lt;&gt;DAY(fpdate),DATE(YEAR(fpdate),MONTH(fpdate)+M1236,0),DATE(YEAR(fpdate),MONTH(fpdate)+M1236-1,DAY(fpdate))))))</f>
        <v/>
      </c>
      <c r="O1236" s="19" t="str">
        <f>IF(M1236="","",IF(variable,IF(M1236&lt;MortgageCalculator!$I$18*periods_per_year,start_rate,IF(MortgageCalculator!$I$22&gt;=0,MIN(MortgageCalculator!$I$19,start_rate+MortgageCalculator!$I$22*ROUNDUP((M1236-MortgageCalculator!$I$18*periods_per_year)/MortgageCalculator!$I$21,0)),MAX(MortgageCalculator!$I$20,start_rate+MortgageCalculator!$I$22*ROUNDUP((M1236-MortgageCalculator!$I$18*periods_per_year)/MortgageCalculator!$I$21,0)))),start_rate))</f>
        <v/>
      </c>
      <c r="P1236" s="20" t="str">
        <f>IF(M1236="","",ROUND((((1+O1236/CP)^(CP/periods_per_year))-1)*S1235,2))</f>
        <v/>
      </c>
      <c r="Q1236" s="20" t="str">
        <f>IF(M1236="","",IF(M1236=nper,S1235+P1236,MIN(S1235+P1236,IF(O1236=O1235,Q1235,ROUND(-PMT(((1+O1236/CP)^(CP/periods_per_year))-1,nper-M1236+1,S1235),2)))))</f>
        <v/>
      </c>
      <c r="R1236" s="20" t="str">
        <f t="shared" si="150"/>
        <v/>
      </c>
      <c r="S1236" s="20" t="str">
        <f t="shared" si="151"/>
        <v/>
      </c>
    </row>
    <row r="1237" spans="1:19" x14ac:dyDescent="0.2">
      <c r="A1237" s="10" t="str">
        <f t="shared" si="144"/>
        <v/>
      </c>
      <c r="B1237" s="11" t="str">
        <f t="shared" si="145"/>
        <v/>
      </c>
      <c r="C1237" s="15" t="str">
        <f t="shared" si="146"/>
        <v/>
      </c>
      <c r="D1237" s="12" t="str">
        <f>IF(A1237="","",IF(variable,IF(OR(A1237=1,A1237&lt;$I$18*periods_per_year),start_rate,MIN($I$19,IF(MOD(A1237-1,$I$21)=0,MAX($I$20,D1236+$I$22),D1236))),start_rate))</f>
        <v/>
      </c>
      <c r="E1237" s="13" t="str">
        <f t="shared" si="147"/>
        <v/>
      </c>
      <c r="F1237" s="13" t="str">
        <f>IF(A1237="","",IF(A1237=nper,J1236+E1237,MIN(J1236+E1237,IF(D1237=D1236,F1236,IF($E$8="Acc Bi-Weekly",ROUND((-PMT(((1+D1237/CP)^(CP/12))-1,(nper-A1237+1)*12/26,J1236))/2,2),IF($E$8="Acc Weekly",ROUND((-PMT(((1+D1237/CP)^(CP/12))-1,(nper-A1237+1)*12/52,J1236))/4,2),ROUND(-PMT(((1+D1237/CP)^(CP/periods_per_year))-1,nper-A1237+1,J1236),2)))))))</f>
        <v/>
      </c>
      <c r="G1237" s="13" t="str">
        <f>IF(OR(A1237="",A1237&lt;$X$2),"",IF(J1236&lt;=F1237,0,IF(IF(AND(A1237&gt;=$X$2,MOD(A1237-$X$2,int)=0),$X$3,0)+F1237&gt;=J1236+E1237,J1236+E1237-F1237,IF(AND(A1237&gt;=$X$2,MOD(A1237-$X$2,int)=0),$X$3,0)+IF(IF(AND(A1237&gt;=$X$2,MOD(A1237-$X$2,int)=0),$X$3,0)+IF(MOD(A1237-$X$6,periods_per_year)=0,$X$5,0)+F1237&lt;J1236+E1237,IF(MOD(A1237-$X$6,periods_per_year)=0,$X$5,0),J1236+E1237-IF(AND(A1237&gt;=$X$2,MOD(A1237-$X$2,int)=0),$X$3,0)-F1237))))</f>
        <v/>
      </c>
      <c r="H1237" s="14"/>
      <c r="I1237" s="13" t="str">
        <f t="shared" si="148"/>
        <v/>
      </c>
      <c r="J1237" s="13" t="str">
        <f t="shared" si="149"/>
        <v/>
      </c>
      <c r="M1237" s="17" t="str">
        <f>IF(S1236="","",IF(OR(M1236&gt;=nper,ROUND(S1236,2)&lt;=0),"",M1236+1))</f>
        <v/>
      </c>
      <c r="N1237" s="18" t="str">
        <f>IF(M1237="","",IF(OR(periods_per_year=26,periods_per_year=52),IF(periods_per_year=26,IF(M1237=1,fpdate,N1236+14),IF(periods_per_year=52,IF(M1237=1,fpdate,N1236+7),"n/a")),IF(periods_per_year=24,DATE(YEAR(fpdate),MONTH(fpdate)+(M1237-1)/2+IF(AND(DAY(fpdate)&gt;=15,MOD(M1237,2)=0),1,0),IF(MOD(M1237,2)=0,IF(DAY(fpdate)&gt;=15,DAY(fpdate)-14,DAY(fpdate)+14),DAY(fpdate))),IF(DAY(DATE(YEAR(fpdate),MONTH(fpdate)+M1237-1,DAY(fpdate)))&lt;&gt;DAY(fpdate),DATE(YEAR(fpdate),MONTH(fpdate)+M1237,0),DATE(YEAR(fpdate),MONTH(fpdate)+M1237-1,DAY(fpdate))))))</f>
        <v/>
      </c>
      <c r="O1237" s="19" t="str">
        <f>IF(M1237="","",IF(variable,IF(M1237&lt;MortgageCalculator!$I$18*periods_per_year,start_rate,IF(MortgageCalculator!$I$22&gt;=0,MIN(MortgageCalculator!$I$19,start_rate+MortgageCalculator!$I$22*ROUNDUP((M1237-MortgageCalculator!$I$18*periods_per_year)/MortgageCalculator!$I$21,0)),MAX(MortgageCalculator!$I$20,start_rate+MortgageCalculator!$I$22*ROUNDUP((M1237-MortgageCalculator!$I$18*periods_per_year)/MortgageCalculator!$I$21,0)))),start_rate))</f>
        <v/>
      </c>
      <c r="P1237" s="20" t="str">
        <f>IF(M1237="","",ROUND((((1+O1237/CP)^(CP/periods_per_year))-1)*S1236,2))</f>
        <v/>
      </c>
      <c r="Q1237" s="20" t="str">
        <f>IF(M1237="","",IF(M1237=nper,S1236+P1237,MIN(S1236+P1237,IF(O1237=O1236,Q1236,ROUND(-PMT(((1+O1237/CP)^(CP/periods_per_year))-1,nper-M1237+1,S1236),2)))))</f>
        <v/>
      </c>
      <c r="R1237" s="20" t="str">
        <f t="shared" si="150"/>
        <v/>
      </c>
      <c r="S1237" s="20" t="str">
        <f t="shared" si="151"/>
        <v/>
      </c>
    </row>
    <row r="1238" spans="1:19" x14ac:dyDescent="0.2">
      <c r="A1238" s="10" t="str">
        <f t="shared" si="144"/>
        <v/>
      </c>
      <c r="B1238" s="11" t="str">
        <f t="shared" si="145"/>
        <v/>
      </c>
      <c r="C1238" s="15" t="str">
        <f t="shared" si="146"/>
        <v/>
      </c>
      <c r="D1238" s="12" t="str">
        <f>IF(A1238="","",IF(variable,IF(OR(A1238=1,A1238&lt;$I$18*periods_per_year),start_rate,MIN($I$19,IF(MOD(A1238-1,$I$21)=0,MAX($I$20,D1237+$I$22),D1237))),start_rate))</f>
        <v/>
      </c>
      <c r="E1238" s="13" t="str">
        <f t="shared" si="147"/>
        <v/>
      </c>
      <c r="F1238" s="13" t="str">
        <f>IF(A1238="","",IF(A1238=nper,J1237+E1238,MIN(J1237+E1238,IF(D1238=D1237,F1237,IF($E$8="Acc Bi-Weekly",ROUND((-PMT(((1+D1238/CP)^(CP/12))-1,(nper-A1238+1)*12/26,J1237))/2,2),IF($E$8="Acc Weekly",ROUND((-PMT(((1+D1238/CP)^(CP/12))-1,(nper-A1238+1)*12/52,J1237))/4,2),ROUND(-PMT(((1+D1238/CP)^(CP/periods_per_year))-1,nper-A1238+1,J1237),2)))))))</f>
        <v/>
      </c>
      <c r="G1238" s="13" t="str">
        <f>IF(OR(A1238="",A1238&lt;$X$2),"",IF(J1237&lt;=F1238,0,IF(IF(AND(A1238&gt;=$X$2,MOD(A1238-$X$2,int)=0),$X$3,0)+F1238&gt;=J1237+E1238,J1237+E1238-F1238,IF(AND(A1238&gt;=$X$2,MOD(A1238-$X$2,int)=0),$X$3,0)+IF(IF(AND(A1238&gt;=$X$2,MOD(A1238-$X$2,int)=0),$X$3,0)+IF(MOD(A1238-$X$6,periods_per_year)=0,$X$5,0)+F1238&lt;J1237+E1238,IF(MOD(A1238-$X$6,periods_per_year)=0,$X$5,0),J1237+E1238-IF(AND(A1238&gt;=$X$2,MOD(A1238-$X$2,int)=0),$X$3,0)-F1238))))</f>
        <v/>
      </c>
      <c r="H1238" s="14"/>
      <c r="I1238" s="13" t="str">
        <f t="shared" si="148"/>
        <v/>
      </c>
      <c r="J1238" s="13" t="str">
        <f t="shared" si="149"/>
        <v/>
      </c>
      <c r="M1238" s="17" t="str">
        <f>IF(S1237="","",IF(OR(M1237&gt;=nper,ROUND(S1237,2)&lt;=0),"",M1237+1))</f>
        <v/>
      </c>
      <c r="N1238" s="18" t="str">
        <f>IF(M1238="","",IF(OR(periods_per_year=26,periods_per_year=52),IF(periods_per_year=26,IF(M1238=1,fpdate,N1237+14),IF(periods_per_year=52,IF(M1238=1,fpdate,N1237+7),"n/a")),IF(periods_per_year=24,DATE(YEAR(fpdate),MONTH(fpdate)+(M1238-1)/2+IF(AND(DAY(fpdate)&gt;=15,MOD(M1238,2)=0),1,0),IF(MOD(M1238,2)=0,IF(DAY(fpdate)&gt;=15,DAY(fpdate)-14,DAY(fpdate)+14),DAY(fpdate))),IF(DAY(DATE(YEAR(fpdate),MONTH(fpdate)+M1238-1,DAY(fpdate)))&lt;&gt;DAY(fpdate),DATE(YEAR(fpdate),MONTH(fpdate)+M1238,0),DATE(YEAR(fpdate),MONTH(fpdate)+M1238-1,DAY(fpdate))))))</f>
        <v/>
      </c>
      <c r="O1238" s="19" t="str">
        <f>IF(M1238="","",IF(variable,IF(M1238&lt;MortgageCalculator!$I$18*periods_per_year,start_rate,IF(MortgageCalculator!$I$22&gt;=0,MIN(MortgageCalculator!$I$19,start_rate+MortgageCalculator!$I$22*ROUNDUP((M1238-MortgageCalculator!$I$18*periods_per_year)/MortgageCalculator!$I$21,0)),MAX(MortgageCalculator!$I$20,start_rate+MortgageCalculator!$I$22*ROUNDUP((M1238-MortgageCalculator!$I$18*periods_per_year)/MortgageCalculator!$I$21,0)))),start_rate))</f>
        <v/>
      </c>
      <c r="P1238" s="20" t="str">
        <f>IF(M1238="","",ROUND((((1+O1238/CP)^(CP/periods_per_year))-1)*S1237,2))</f>
        <v/>
      </c>
      <c r="Q1238" s="20" t="str">
        <f>IF(M1238="","",IF(M1238=nper,S1237+P1238,MIN(S1237+P1238,IF(O1238=O1237,Q1237,ROUND(-PMT(((1+O1238/CP)^(CP/periods_per_year))-1,nper-M1238+1,S1237),2)))))</f>
        <v/>
      </c>
      <c r="R1238" s="20" t="str">
        <f t="shared" si="150"/>
        <v/>
      </c>
      <c r="S1238" s="20" t="str">
        <f t="shared" si="151"/>
        <v/>
      </c>
    </row>
    <row r="1239" spans="1:19" x14ac:dyDescent="0.2">
      <c r="A1239" s="10" t="str">
        <f t="shared" si="144"/>
        <v/>
      </c>
      <c r="B1239" s="11" t="str">
        <f t="shared" si="145"/>
        <v/>
      </c>
      <c r="C1239" s="15" t="str">
        <f t="shared" si="146"/>
        <v/>
      </c>
      <c r="D1239" s="12" t="str">
        <f>IF(A1239="","",IF(variable,IF(OR(A1239=1,A1239&lt;$I$18*periods_per_year),start_rate,MIN($I$19,IF(MOD(A1239-1,$I$21)=0,MAX($I$20,D1238+$I$22),D1238))),start_rate))</f>
        <v/>
      </c>
      <c r="E1239" s="13" t="str">
        <f t="shared" si="147"/>
        <v/>
      </c>
      <c r="F1239" s="13" t="str">
        <f>IF(A1239="","",IF(A1239=nper,J1238+E1239,MIN(J1238+E1239,IF(D1239=D1238,F1238,IF($E$8="Acc Bi-Weekly",ROUND((-PMT(((1+D1239/CP)^(CP/12))-1,(nper-A1239+1)*12/26,J1238))/2,2),IF($E$8="Acc Weekly",ROUND((-PMT(((1+D1239/CP)^(CP/12))-1,(nper-A1239+1)*12/52,J1238))/4,2),ROUND(-PMT(((1+D1239/CP)^(CP/periods_per_year))-1,nper-A1239+1,J1238),2)))))))</f>
        <v/>
      </c>
      <c r="G1239" s="13" t="str">
        <f>IF(OR(A1239="",A1239&lt;$X$2),"",IF(J1238&lt;=F1239,0,IF(IF(AND(A1239&gt;=$X$2,MOD(A1239-$X$2,int)=0),$X$3,0)+F1239&gt;=J1238+E1239,J1238+E1239-F1239,IF(AND(A1239&gt;=$X$2,MOD(A1239-$X$2,int)=0),$X$3,0)+IF(IF(AND(A1239&gt;=$X$2,MOD(A1239-$X$2,int)=0),$X$3,0)+IF(MOD(A1239-$X$6,periods_per_year)=0,$X$5,0)+F1239&lt;J1238+E1239,IF(MOD(A1239-$X$6,periods_per_year)=0,$X$5,0),J1238+E1239-IF(AND(A1239&gt;=$X$2,MOD(A1239-$X$2,int)=0),$X$3,0)-F1239))))</f>
        <v/>
      </c>
      <c r="H1239" s="14"/>
      <c r="I1239" s="13" t="str">
        <f t="shared" si="148"/>
        <v/>
      </c>
      <c r="J1239" s="13" t="str">
        <f t="shared" si="149"/>
        <v/>
      </c>
      <c r="M1239" s="17" t="str">
        <f>IF(S1238="","",IF(OR(M1238&gt;=nper,ROUND(S1238,2)&lt;=0),"",M1238+1))</f>
        <v/>
      </c>
      <c r="N1239" s="18" t="str">
        <f>IF(M1239="","",IF(OR(periods_per_year=26,periods_per_year=52),IF(periods_per_year=26,IF(M1239=1,fpdate,N1238+14),IF(periods_per_year=52,IF(M1239=1,fpdate,N1238+7),"n/a")),IF(periods_per_year=24,DATE(YEAR(fpdate),MONTH(fpdate)+(M1239-1)/2+IF(AND(DAY(fpdate)&gt;=15,MOD(M1239,2)=0),1,0),IF(MOD(M1239,2)=0,IF(DAY(fpdate)&gt;=15,DAY(fpdate)-14,DAY(fpdate)+14),DAY(fpdate))),IF(DAY(DATE(YEAR(fpdate),MONTH(fpdate)+M1239-1,DAY(fpdate)))&lt;&gt;DAY(fpdate),DATE(YEAR(fpdate),MONTH(fpdate)+M1239,0),DATE(YEAR(fpdate),MONTH(fpdate)+M1239-1,DAY(fpdate))))))</f>
        <v/>
      </c>
      <c r="O1239" s="19" t="str">
        <f>IF(M1239="","",IF(variable,IF(M1239&lt;MortgageCalculator!$I$18*periods_per_year,start_rate,IF(MortgageCalculator!$I$22&gt;=0,MIN(MortgageCalculator!$I$19,start_rate+MortgageCalculator!$I$22*ROUNDUP((M1239-MortgageCalculator!$I$18*periods_per_year)/MortgageCalculator!$I$21,0)),MAX(MortgageCalculator!$I$20,start_rate+MortgageCalculator!$I$22*ROUNDUP((M1239-MortgageCalculator!$I$18*periods_per_year)/MortgageCalculator!$I$21,0)))),start_rate))</f>
        <v/>
      </c>
      <c r="P1239" s="20" t="str">
        <f>IF(M1239="","",ROUND((((1+O1239/CP)^(CP/periods_per_year))-1)*S1238,2))</f>
        <v/>
      </c>
      <c r="Q1239" s="20" t="str">
        <f>IF(M1239="","",IF(M1239=nper,S1238+P1239,MIN(S1238+P1239,IF(O1239=O1238,Q1238,ROUND(-PMT(((1+O1239/CP)^(CP/periods_per_year))-1,nper-M1239+1,S1238),2)))))</f>
        <v/>
      </c>
      <c r="R1239" s="20" t="str">
        <f t="shared" si="150"/>
        <v/>
      </c>
      <c r="S1239" s="20" t="str">
        <f t="shared" si="151"/>
        <v/>
      </c>
    </row>
    <row r="1240" spans="1:19" x14ac:dyDescent="0.2">
      <c r="A1240" s="10" t="str">
        <f t="shared" si="144"/>
        <v/>
      </c>
      <c r="B1240" s="11" t="str">
        <f t="shared" si="145"/>
        <v/>
      </c>
      <c r="C1240" s="15" t="str">
        <f t="shared" si="146"/>
        <v/>
      </c>
      <c r="D1240" s="12" t="str">
        <f>IF(A1240="","",IF(variable,IF(OR(A1240=1,A1240&lt;$I$18*periods_per_year),start_rate,MIN($I$19,IF(MOD(A1240-1,$I$21)=0,MAX($I$20,D1239+$I$22),D1239))),start_rate))</f>
        <v/>
      </c>
      <c r="E1240" s="13" t="str">
        <f t="shared" si="147"/>
        <v/>
      </c>
      <c r="F1240" s="13" t="str">
        <f>IF(A1240="","",IF(A1240=nper,J1239+E1240,MIN(J1239+E1240,IF(D1240=D1239,F1239,IF($E$8="Acc Bi-Weekly",ROUND((-PMT(((1+D1240/CP)^(CP/12))-1,(nper-A1240+1)*12/26,J1239))/2,2),IF($E$8="Acc Weekly",ROUND((-PMT(((1+D1240/CP)^(CP/12))-1,(nper-A1240+1)*12/52,J1239))/4,2),ROUND(-PMT(((1+D1240/CP)^(CP/periods_per_year))-1,nper-A1240+1,J1239),2)))))))</f>
        <v/>
      </c>
      <c r="G1240" s="13" t="str">
        <f>IF(OR(A1240="",A1240&lt;$X$2),"",IF(J1239&lt;=F1240,0,IF(IF(AND(A1240&gt;=$X$2,MOD(A1240-$X$2,int)=0),$X$3,0)+F1240&gt;=J1239+E1240,J1239+E1240-F1240,IF(AND(A1240&gt;=$X$2,MOD(A1240-$X$2,int)=0),$X$3,0)+IF(IF(AND(A1240&gt;=$X$2,MOD(A1240-$X$2,int)=0),$X$3,0)+IF(MOD(A1240-$X$6,periods_per_year)=0,$X$5,0)+F1240&lt;J1239+E1240,IF(MOD(A1240-$X$6,periods_per_year)=0,$X$5,0),J1239+E1240-IF(AND(A1240&gt;=$X$2,MOD(A1240-$X$2,int)=0),$X$3,0)-F1240))))</f>
        <v/>
      </c>
      <c r="H1240" s="14"/>
      <c r="I1240" s="13" t="str">
        <f t="shared" si="148"/>
        <v/>
      </c>
      <c r="J1240" s="13" t="str">
        <f t="shared" si="149"/>
        <v/>
      </c>
      <c r="M1240" s="17" t="str">
        <f>IF(S1239="","",IF(OR(M1239&gt;=nper,ROUND(S1239,2)&lt;=0),"",M1239+1))</f>
        <v/>
      </c>
      <c r="N1240" s="18" t="str">
        <f>IF(M1240="","",IF(OR(periods_per_year=26,periods_per_year=52),IF(periods_per_year=26,IF(M1240=1,fpdate,N1239+14),IF(periods_per_year=52,IF(M1240=1,fpdate,N1239+7),"n/a")),IF(periods_per_year=24,DATE(YEAR(fpdate),MONTH(fpdate)+(M1240-1)/2+IF(AND(DAY(fpdate)&gt;=15,MOD(M1240,2)=0),1,0),IF(MOD(M1240,2)=0,IF(DAY(fpdate)&gt;=15,DAY(fpdate)-14,DAY(fpdate)+14),DAY(fpdate))),IF(DAY(DATE(YEAR(fpdate),MONTH(fpdate)+M1240-1,DAY(fpdate)))&lt;&gt;DAY(fpdate),DATE(YEAR(fpdate),MONTH(fpdate)+M1240,0),DATE(YEAR(fpdate),MONTH(fpdate)+M1240-1,DAY(fpdate))))))</f>
        <v/>
      </c>
      <c r="O1240" s="19" t="str">
        <f>IF(M1240="","",IF(variable,IF(M1240&lt;MortgageCalculator!$I$18*periods_per_year,start_rate,IF(MortgageCalculator!$I$22&gt;=0,MIN(MortgageCalculator!$I$19,start_rate+MortgageCalculator!$I$22*ROUNDUP((M1240-MortgageCalculator!$I$18*periods_per_year)/MortgageCalculator!$I$21,0)),MAX(MortgageCalculator!$I$20,start_rate+MortgageCalculator!$I$22*ROUNDUP((M1240-MortgageCalculator!$I$18*periods_per_year)/MortgageCalculator!$I$21,0)))),start_rate))</f>
        <v/>
      </c>
      <c r="P1240" s="20" t="str">
        <f>IF(M1240="","",ROUND((((1+O1240/CP)^(CP/periods_per_year))-1)*S1239,2))</f>
        <v/>
      </c>
      <c r="Q1240" s="20" t="str">
        <f>IF(M1240="","",IF(M1240=nper,S1239+P1240,MIN(S1239+P1240,IF(O1240=O1239,Q1239,ROUND(-PMT(((1+O1240/CP)^(CP/periods_per_year))-1,nper-M1240+1,S1239),2)))))</f>
        <v/>
      </c>
      <c r="R1240" s="20" t="str">
        <f t="shared" si="150"/>
        <v/>
      </c>
      <c r="S1240" s="20" t="str">
        <f t="shared" si="151"/>
        <v/>
      </c>
    </row>
    <row r="1241" spans="1:19" x14ac:dyDescent="0.2">
      <c r="A1241" s="10" t="str">
        <f t="shared" si="144"/>
        <v/>
      </c>
      <c r="B1241" s="11" t="str">
        <f t="shared" si="145"/>
        <v/>
      </c>
      <c r="C1241" s="15" t="str">
        <f t="shared" si="146"/>
        <v/>
      </c>
      <c r="D1241" s="12" t="str">
        <f>IF(A1241="","",IF(variable,IF(OR(A1241=1,A1241&lt;$I$18*periods_per_year),start_rate,MIN($I$19,IF(MOD(A1241-1,$I$21)=0,MAX($I$20,D1240+$I$22),D1240))),start_rate))</f>
        <v/>
      </c>
      <c r="E1241" s="13" t="str">
        <f t="shared" si="147"/>
        <v/>
      </c>
      <c r="F1241" s="13" t="str">
        <f>IF(A1241="","",IF(A1241=nper,J1240+E1241,MIN(J1240+E1241,IF(D1241=D1240,F1240,IF($E$8="Acc Bi-Weekly",ROUND((-PMT(((1+D1241/CP)^(CP/12))-1,(nper-A1241+1)*12/26,J1240))/2,2),IF($E$8="Acc Weekly",ROUND((-PMT(((1+D1241/CP)^(CP/12))-1,(nper-A1241+1)*12/52,J1240))/4,2),ROUND(-PMT(((1+D1241/CP)^(CP/periods_per_year))-1,nper-A1241+1,J1240),2)))))))</f>
        <v/>
      </c>
      <c r="G1241" s="13" t="str">
        <f>IF(OR(A1241="",A1241&lt;$X$2),"",IF(J1240&lt;=F1241,0,IF(IF(AND(A1241&gt;=$X$2,MOD(A1241-$X$2,int)=0),$X$3,0)+F1241&gt;=J1240+E1241,J1240+E1241-F1241,IF(AND(A1241&gt;=$X$2,MOD(A1241-$X$2,int)=0),$X$3,0)+IF(IF(AND(A1241&gt;=$X$2,MOD(A1241-$X$2,int)=0),$X$3,0)+IF(MOD(A1241-$X$6,periods_per_year)=0,$X$5,0)+F1241&lt;J1240+E1241,IF(MOD(A1241-$X$6,periods_per_year)=0,$X$5,0),J1240+E1241-IF(AND(A1241&gt;=$X$2,MOD(A1241-$X$2,int)=0),$X$3,0)-F1241))))</f>
        <v/>
      </c>
      <c r="H1241" s="14"/>
      <c r="I1241" s="13" t="str">
        <f t="shared" si="148"/>
        <v/>
      </c>
      <c r="J1241" s="13" t="str">
        <f t="shared" si="149"/>
        <v/>
      </c>
      <c r="M1241" s="17" t="str">
        <f>IF(S1240="","",IF(OR(M1240&gt;=nper,ROUND(S1240,2)&lt;=0),"",M1240+1))</f>
        <v/>
      </c>
      <c r="N1241" s="18" t="str">
        <f>IF(M1241="","",IF(OR(periods_per_year=26,periods_per_year=52),IF(periods_per_year=26,IF(M1241=1,fpdate,N1240+14),IF(periods_per_year=52,IF(M1241=1,fpdate,N1240+7),"n/a")),IF(periods_per_year=24,DATE(YEAR(fpdate),MONTH(fpdate)+(M1241-1)/2+IF(AND(DAY(fpdate)&gt;=15,MOD(M1241,2)=0),1,0),IF(MOD(M1241,2)=0,IF(DAY(fpdate)&gt;=15,DAY(fpdate)-14,DAY(fpdate)+14),DAY(fpdate))),IF(DAY(DATE(YEAR(fpdate),MONTH(fpdate)+M1241-1,DAY(fpdate)))&lt;&gt;DAY(fpdate),DATE(YEAR(fpdate),MONTH(fpdate)+M1241,0),DATE(YEAR(fpdate),MONTH(fpdate)+M1241-1,DAY(fpdate))))))</f>
        <v/>
      </c>
      <c r="O1241" s="19" t="str">
        <f>IF(M1241="","",IF(variable,IF(M1241&lt;MortgageCalculator!$I$18*periods_per_year,start_rate,IF(MortgageCalculator!$I$22&gt;=0,MIN(MortgageCalculator!$I$19,start_rate+MortgageCalculator!$I$22*ROUNDUP((M1241-MortgageCalculator!$I$18*periods_per_year)/MortgageCalculator!$I$21,0)),MAX(MortgageCalculator!$I$20,start_rate+MortgageCalculator!$I$22*ROUNDUP((M1241-MortgageCalculator!$I$18*periods_per_year)/MortgageCalculator!$I$21,0)))),start_rate))</f>
        <v/>
      </c>
      <c r="P1241" s="20" t="str">
        <f>IF(M1241="","",ROUND((((1+O1241/CP)^(CP/periods_per_year))-1)*S1240,2))</f>
        <v/>
      </c>
      <c r="Q1241" s="20" t="str">
        <f>IF(M1241="","",IF(M1241=nper,S1240+P1241,MIN(S1240+P1241,IF(O1241=O1240,Q1240,ROUND(-PMT(((1+O1241/CP)^(CP/periods_per_year))-1,nper-M1241+1,S1240),2)))))</f>
        <v/>
      </c>
      <c r="R1241" s="20" t="str">
        <f t="shared" si="150"/>
        <v/>
      </c>
      <c r="S1241" s="20" t="str">
        <f t="shared" si="151"/>
        <v/>
      </c>
    </row>
    <row r="1242" spans="1:19" x14ac:dyDescent="0.2">
      <c r="A1242" s="10" t="str">
        <f t="shared" si="144"/>
        <v/>
      </c>
      <c r="B1242" s="11" t="str">
        <f t="shared" si="145"/>
        <v/>
      </c>
      <c r="C1242" s="15" t="str">
        <f t="shared" si="146"/>
        <v/>
      </c>
      <c r="D1242" s="12" t="str">
        <f>IF(A1242="","",IF(variable,IF(OR(A1242=1,A1242&lt;$I$18*periods_per_year),start_rate,MIN($I$19,IF(MOD(A1242-1,$I$21)=0,MAX($I$20,D1241+$I$22),D1241))),start_rate))</f>
        <v/>
      </c>
      <c r="E1242" s="13" t="str">
        <f t="shared" si="147"/>
        <v/>
      </c>
      <c r="F1242" s="13" t="str">
        <f>IF(A1242="","",IF(A1242=nper,J1241+E1242,MIN(J1241+E1242,IF(D1242=D1241,F1241,IF($E$8="Acc Bi-Weekly",ROUND((-PMT(((1+D1242/CP)^(CP/12))-1,(nper-A1242+1)*12/26,J1241))/2,2),IF($E$8="Acc Weekly",ROUND((-PMT(((1+D1242/CP)^(CP/12))-1,(nper-A1242+1)*12/52,J1241))/4,2),ROUND(-PMT(((1+D1242/CP)^(CP/periods_per_year))-1,nper-A1242+1,J1241),2)))))))</f>
        <v/>
      </c>
      <c r="G1242" s="13" t="str">
        <f>IF(OR(A1242="",A1242&lt;$X$2),"",IF(J1241&lt;=F1242,0,IF(IF(AND(A1242&gt;=$X$2,MOD(A1242-$X$2,int)=0),$X$3,0)+F1242&gt;=J1241+E1242,J1241+E1242-F1242,IF(AND(A1242&gt;=$X$2,MOD(A1242-$X$2,int)=0),$X$3,0)+IF(IF(AND(A1242&gt;=$X$2,MOD(A1242-$X$2,int)=0),$X$3,0)+IF(MOD(A1242-$X$6,periods_per_year)=0,$X$5,0)+F1242&lt;J1241+E1242,IF(MOD(A1242-$X$6,periods_per_year)=0,$X$5,0),J1241+E1242-IF(AND(A1242&gt;=$X$2,MOD(A1242-$X$2,int)=0),$X$3,0)-F1242))))</f>
        <v/>
      </c>
      <c r="H1242" s="14"/>
      <c r="I1242" s="13" t="str">
        <f t="shared" si="148"/>
        <v/>
      </c>
      <c r="J1242" s="13" t="str">
        <f t="shared" si="149"/>
        <v/>
      </c>
      <c r="M1242" s="17" t="str">
        <f>IF(S1241="","",IF(OR(M1241&gt;=nper,ROUND(S1241,2)&lt;=0),"",M1241+1))</f>
        <v/>
      </c>
      <c r="N1242" s="18" t="str">
        <f>IF(M1242="","",IF(OR(periods_per_year=26,periods_per_year=52),IF(periods_per_year=26,IF(M1242=1,fpdate,N1241+14),IF(periods_per_year=52,IF(M1242=1,fpdate,N1241+7),"n/a")),IF(periods_per_year=24,DATE(YEAR(fpdate),MONTH(fpdate)+(M1242-1)/2+IF(AND(DAY(fpdate)&gt;=15,MOD(M1242,2)=0),1,0),IF(MOD(M1242,2)=0,IF(DAY(fpdate)&gt;=15,DAY(fpdate)-14,DAY(fpdate)+14),DAY(fpdate))),IF(DAY(DATE(YEAR(fpdate),MONTH(fpdate)+M1242-1,DAY(fpdate)))&lt;&gt;DAY(fpdate),DATE(YEAR(fpdate),MONTH(fpdate)+M1242,0),DATE(YEAR(fpdate),MONTH(fpdate)+M1242-1,DAY(fpdate))))))</f>
        <v/>
      </c>
      <c r="O1242" s="19" t="str">
        <f>IF(M1242="","",IF(variable,IF(M1242&lt;MortgageCalculator!$I$18*periods_per_year,start_rate,IF(MortgageCalculator!$I$22&gt;=0,MIN(MortgageCalculator!$I$19,start_rate+MortgageCalculator!$I$22*ROUNDUP((M1242-MortgageCalculator!$I$18*periods_per_year)/MortgageCalculator!$I$21,0)),MAX(MortgageCalculator!$I$20,start_rate+MortgageCalculator!$I$22*ROUNDUP((M1242-MortgageCalculator!$I$18*periods_per_year)/MortgageCalculator!$I$21,0)))),start_rate))</f>
        <v/>
      </c>
      <c r="P1242" s="20" t="str">
        <f>IF(M1242="","",ROUND((((1+O1242/CP)^(CP/periods_per_year))-1)*S1241,2))</f>
        <v/>
      </c>
      <c r="Q1242" s="20" t="str">
        <f>IF(M1242="","",IF(M1242=nper,S1241+P1242,MIN(S1241+P1242,IF(O1242=O1241,Q1241,ROUND(-PMT(((1+O1242/CP)^(CP/periods_per_year))-1,nper-M1242+1,S1241),2)))))</f>
        <v/>
      </c>
      <c r="R1242" s="20" t="str">
        <f t="shared" si="150"/>
        <v/>
      </c>
      <c r="S1242" s="20" t="str">
        <f t="shared" si="151"/>
        <v/>
      </c>
    </row>
    <row r="1243" spans="1:19" x14ac:dyDescent="0.2">
      <c r="A1243" s="10" t="str">
        <f t="shared" si="144"/>
        <v/>
      </c>
      <c r="B1243" s="11" t="str">
        <f t="shared" si="145"/>
        <v/>
      </c>
      <c r="C1243" s="15" t="str">
        <f t="shared" si="146"/>
        <v/>
      </c>
      <c r="D1243" s="12" t="str">
        <f>IF(A1243="","",IF(variable,IF(OR(A1243=1,A1243&lt;$I$18*periods_per_year),start_rate,MIN($I$19,IF(MOD(A1243-1,$I$21)=0,MAX($I$20,D1242+$I$22),D1242))),start_rate))</f>
        <v/>
      </c>
      <c r="E1243" s="13" t="str">
        <f t="shared" si="147"/>
        <v/>
      </c>
      <c r="F1243" s="13" t="str">
        <f>IF(A1243="","",IF(A1243=nper,J1242+E1243,MIN(J1242+E1243,IF(D1243=D1242,F1242,IF($E$8="Acc Bi-Weekly",ROUND((-PMT(((1+D1243/CP)^(CP/12))-1,(nper-A1243+1)*12/26,J1242))/2,2),IF($E$8="Acc Weekly",ROUND((-PMT(((1+D1243/CP)^(CP/12))-1,(nper-A1243+1)*12/52,J1242))/4,2),ROUND(-PMT(((1+D1243/CP)^(CP/periods_per_year))-1,nper-A1243+1,J1242),2)))))))</f>
        <v/>
      </c>
      <c r="G1243" s="13" t="str">
        <f>IF(OR(A1243="",A1243&lt;$X$2),"",IF(J1242&lt;=F1243,0,IF(IF(AND(A1243&gt;=$X$2,MOD(A1243-$X$2,int)=0),$X$3,0)+F1243&gt;=J1242+E1243,J1242+E1243-F1243,IF(AND(A1243&gt;=$X$2,MOD(A1243-$X$2,int)=0),$X$3,0)+IF(IF(AND(A1243&gt;=$X$2,MOD(A1243-$X$2,int)=0),$X$3,0)+IF(MOD(A1243-$X$6,periods_per_year)=0,$X$5,0)+F1243&lt;J1242+E1243,IF(MOD(A1243-$X$6,periods_per_year)=0,$X$5,0),J1242+E1243-IF(AND(A1243&gt;=$X$2,MOD(A1243-$X$2,int)=0),$X$3,0)-F1243))))</f>
        <v/>
      </c>
      <c r="H1243" s="14"/>
      <c r="I1243" s="13" t="str">
        <f t="shared" si="148"/>
        <v/>
      </c>
      <c r="J1243" s="13" t="str">
        <f t="shared" si="149"/>
        <v/>
      </c>
      <c r="M1243" s="17" t="str">
        <f>IF(S1242="","",IF(OR(M1242&gt;=nper,ROUND(S1242,2)&lt;=0),"",M1242+1))</f>
        <v/>
      </c>
      <c r="N1243" s="18" t="str">
        <f>IF(M1243="","",IF(OR(periods_per_year=26,periods_per_year=52),IF(periods_per_year=26,IF(M1243=1,fpdate,N1242+14),IF(periods_per_year=52,IF(M1243=1,fpdate,N1242+7),"n/a")),IF(periods_per_year=24,DATE(YEAR(fpdate),MONTH(fpdate)+(M1243-1)/2+IF(AND(DAY(fpdate)&gt;=15,MOD(M1243,2)=0),1,0),IF(MOD(M1243,2)=0,IF(DAY(fpdate)&gt;=15,DAY(fpdate)-14,DAY(fpdate)+14),DAY(fpdate))),IF(DAY(DATE(YEAR(fpdate),MONTH(fpdate)+M1243-1,DAY(fpdate)))&lt;&gt;DAY(fpdate),DATE(YEAR(fpdate),MONTH(fpdate)+M1243,0),DATE(YEAR(fpdate),MONTH(fpdate)+M1243-1,DAY(fpdate))))))</f>
        <v/>
      </c>
      <c r="O1243" s="19" t="str">
        <f>IF(M1243="","",IF(variable,IF(M1243&lt;MortgageCalculator!$I$18*periods_per_year,start_rate,IF(MortgageCalculator!$I$22&gt;=0,MIN(MortgageCalculator!$I$19,start_rate+MortgageCalculator!$I$22*ROUNDUP((M1243-MortgageCalculator!$I$18*periods_per_year)/MortgageCalculator!$I$21,0)),MAX(MortgageCalculator!$I$20,start_rate+MortgageCalculator!$I$22*ROUNDUP((M1243-MortgageCalculator!$I$18*periods_per_year)/MortgageCalculator!$I$21,0)))),start_rate))</f>
        <v/>
      </c>
      <c r="P1243" s="20" t="str">
        <f>IF(M1243="","",ROUND((((1+O1243/CP)^(CP/periods_per_year))-1)*S1242,2))</f>
        <v/>
      </c>
      <c r="Q1243" s="20" t="str">
        <f>IF(M1243="","",IF(M1243=nper,S1242+P1243,MIN(S1242+P1243,IF(O1243=O1242,Q1242,ROUND(-PMT(((1+O1243/CP)^(CP/periods_per_year))-1,nper-M1243+1,S1242),2)))))</f>
        <v/>
      </c>
      <c r="R1243" s="20" t="str">
        <f t="shared" si="150"/>
        <v/>
      </c>
      <c r="S1243" s="20" t="str">
        <f t="shared" si="151"/>
        <v/>
      </c>
    </row>
    <row r="1244" spans="1:19" x14ac:dyDescent="0.2">
      <c r="A1244" s="10" t="str">
        <f t="shared" si="144"/>
        <v/>
      </c>
      <c r="B1244" s="11" t="str">
        <f t="shared" si="145"/>
        <v/>
      </c>
      <c r="C1244" s="15" t="str">
        <f t="shared" si="146"/>
        <v/>
      </c>
      <c r="D1244" s="12" t="str">
        <f>IF(A1244="","",IF(variable,IF(OR(A1244=1,A1244&lt;$I$18*periods_per_year),start_rate,MIN($I$19,IF(MOD(A1244-1,$I$21)=0,MAX($I$20,D1243+$I$22),D1243))),start_rate))</f>
        <v/>
      </c>
      <c r="E1244" s="13" t="str">
        <f t="shared" si="147"/>
        <v/>
      </c>
      <c r="F1244" s="13" t="str">
        <f>IF(A1244="","",IF(A1244=nper,J1243+E1244,MIN(J1243+E1244,IF(D1244=D1243,F1243,IF($E$8="Acc Bi-Weekly",ROUND((-PMT(((1+D1244/CP)^(CP/12))-1,(nper-A1244+1)*12/26,J1243))/2,2),IF($E$8="Acc Weekly",ROUND((-PMT(((1+D1244/CP)^(CP/12))-1,(nper-A1244+1)*12/52,J1243))/4,2),ROUND(-PMT(((1+D1244/CP)^(CP/periods_per_year))-1,nper-A1244+1,J1243),2)))))))</f>
        <v/>
      </c>
      <c r="G1244" s="13" t="str">
        <f>IF(OR(A1244="",A1244&lt;$X$2),"",IF(J1243&lt;=F1244,0,IF(IF(AND(A1244&gt;=$X$2,MOD(A1244-$X$2,int)=0),$X$3,0)+F1244&gt;=J1243+E1244,J1243+E1244-F1244,IF(AND(A1244&gt;=$X$2,MOD(A1244-$X$2,int)=0),$X$3,0)+IF(IF(AND(A1244&gt;=$X$2,MOD(A1244-$X$2,int)=0),$X$3,0)+IF(MOD(A1244-$X$6,periods_per_year)=0,$X$5,0)+F1244&lt;J1243+E1244,IF(MOD(A1244-$X$6,periods_per_year)=0,$X$5,0),J1243+E1244-IF(AND(A1244&gt;=$X$2,MOD(A1244-$X$2,int)=0),$X$3,0)-F1244))))</f>
        <v/>
      </c>
      <c r="H1244" s="14"/>
      <c r="I1244" s="13" t="str">
        <f t="shared" si="148"/>
        <v/>
      </c>
      <c r="J1244" s="13" t="str">
        <f t="shared" si="149"/>
        <v/>
      </c>
      <c r="M1244" s="17" t="str">
        <f>IF(S1243="","",IF(OR(M1243&gt;=nper,ROUND(S1243,2)&lt;=0),"",M1243+1))</f>
        <v/>
      </c>
      <c r="N1244" s="18" t="str">
        <f>IF(M1244="","",IF(OR(periods_per_year=26,periods_per_year=52),IF(periods_per_year=26,IF(M1244=1,fpdate,N1243+14),IF(periods_per_year=52,IF(M1244=1,fpdate,N1243+7),"n/a")),IF(periods_per_year=24,DATE(YEAR(fpdate),MONTH(fpdate)+(M1244-1)/2+IF(AND(DAY(fpdate)&gt;=15,MOD(M1244,2)=0),1,0),IF(MOD(M1244,2)=0,IF(DAY(fpdate)&gt;=15,DAY(fpdate)-14,DAY(fpdate)+14),DAY(fpdate))),IF(DAY(DATE(YEAR(fpdate),MONTH(fpdate)+M1244-1,DAY(fpdate)))&lt;&gt;DAY(fpdate),DATE(YEAR(fpdate),MONTH(fpdate)+M1244,0),DATE(YEAR(fpdate),MONTH(fpdate)+M1244-1,DAY(fpdate))))))</f>
        <v/>
      </c>
      <c r="O1244" s="19" t="str">
        <f>IF(M1244="","",IF(variable,IF(M1244&lt;MortgageCalculator!$I$18*periods_per_year,start_rate,IF(MortgageCalculator!$I$22&gt;=0,MIN(MortgageCalculator!$I$19,start_rate+MortgageCalculator!$I$22*ROUNDUP((M1244-MortgageCalculator!$I$18*periods_per_year)/MortgageCalculator!$I$21,0)),MAX(MortgageCalculator!$I$20,start_rate+MortgageCalculator!$I$22*ROUNDUP((M1244-MortgageCalculator!$I$18*periods_per_year)/MortgageCalculator!$I$21,0)))),start_rate))</f>
        <v/>
      </c>
      <c r="P1244" s="20" t="str">
        <f>IF(M1244="","",ROUND((((1+O1244/CP)^(CP/periods_per_year))-1)*S1243,2))</f>
        <v/>
      </c>
      <c r="Q1244" s="20" t="str">
        <f>IF(M1244="","",IF(M1244=nper,S1243+P1244,MIN(S1243+P1244,IF(O1244=O1243,Q1243,ROUND(-PMT(((1+O1244/CP)^(CP/periods_per_year))-1,nper-M1244+1,S1243),2)))))</f>
        <v/>
      </c>
      <c r="R1244" s="20" t="str">
        <f t="shared" si="150"/>
        <v/>
      </c>
      <c r="S1244" s="20" t="str">
        <f t="shared" si="151"/>
        <v/>
      </c>
    </row>
    <row r="1245" spans="1:19" x14ac:dyDescent="0.2">
      <c r="A1245" s="10" t="str">
        <f t="shared" si="144"/>
        <v/>
      </c>
      <c r="B1245" s="11" t="str">
        <f t="shared" si="145"/>
        <v/>
      </c>
      <c r="C1245" s="15" t="str">
        <f t="shared" si="146"/>
        <v/>
      </c>
      <c r="D1245" s="12" t="str">
        <f>IF(A1245="","",IF(variable,IF(OR(A1245=1,A1245&lt;$I$18*periods_per_year),start_rate,MIN($I$19,IF(MOD(A1245-1,$I$21)=0,MAX($I$20,D1244+$I$22),D1244))),start_rate))</f>
        <v/>
      </c>
      <c r="E1245" s="13" t="str">
        <f t="shared" si="147"/>
        <v/>
      </c>
      <c r="F1245" s="13" t="str">
        <f>IF(A1245="","",IF(A1245=nper,J1244+E1245,MIN(J1244+E1245,IF(D1245=D1244,F1244,IF($E$8="Acc Bi-Weekly",ROUND((-PMT(((1+D1245/CP)^(CP/12))-1,(nper-A1245+1)*12/26,J1244))/2,2),IF($E$8="Acc Weekly",ROUND((-PMT(((1+D1245/CP)^(CP/12))-1,(nper-A1245+1)*12/52,J1244))/4,2),ROUND(-PMT(((1+D1245/CP)^(CP/periods_per_year))-1,nper-A1245+1,J1244),2)))))))</f>
        <v/>
      </c>
      <c r="G1245" s="13" t="str">
        <f>IF(OR(A1245="",A1245&lt;$X$2),"",IF(J1244&lt;=F1245,0,IF(IF(AND(A1245&gt;=$X$2,MOD(A1245-$X$2,int)=0),$X$3,0)+F1245&gt;=J1244+E1245,J1244+E1245-F1245,IF(AND(A1245&gt;=$X$2,MOD(A1245-$X$2,int)=0),$X$3,0)+IF(IF(AND(A1245&gt;=$X$2,MOD(A1245-$X$2,int)=0),$X$3,0)+IF(MOD(A1245-$X$6,periods_per_year)=0,$X$5,0)+F1245&lt;J1244+E1245,IF(MOD(A1245-$X$6,periods_per_year)=0,$X$5,0),J1244+E1245-IF(AND(A1245&gt;=$X$2,MOD(A1245-$X$2,int)=0),$X$3,0)-F1245))))</f>
        <v/>
      </c>
      <c r="H1245" s="14"/>
      <c r="I1245" s="13" t="str">
        <f t="shared" si="148"/>
        <v/>
      </c>
      <c r="J1245" s="13" t="str">
        <f t="shared" si="149"/>
        <v/>
      </c>
      <c r="M1245" s="17" t="str">
        <f>IF(S1244="","",IF(OR(M1244&gt;=nper,ROUND(S1244,2)&lt;=0),"",M1244+1))</f>
        <v/>
      </c>
      <c r="N1245" s="18" t="str">
        <f>IF(M1245="","",IF(OR(periods_per_year=26,periods_per_year=52),IF(periods_per_year=26,IF(M1245=1,fpdate,N1244+14),IF(periods_per_year=52,IF(M1245=1,fpdate,N1244+7),"n/a")),IF(periods_per_year=24,DATE(YEAR(fpdate),MONTH(fpdate)+(M1245-1)/2+IF(AND(DAY(fpdate)&gt;=15,MOD(M1245,2)=0),1,0),IF(MOD(M1245,2)=0,IF(DAY(fpdate)&gt;=15,DAY(fpdate)-14,DAY(fpdate)+14),DAY(fpdate))),IF(DAY(DATE(YEAR(fpdate),MONTH(fpdate)+M1245-1,DAY(fpdate)))&lt;&gt;DAY(fpdate),DATE(YEAR(fpdate),MONTH(fpdate)+M1245,0),DATE(YEAR(fpdate),MONTH(fpdate)+M1245-1,DAY(fpdate))))))</f>
        <v/>
      </c>
      <c r="O1245" s="19" t="str">
        <f>IF(M1245="","",IF(variable,IF(M1245&lt;MortgageCalculator!$I$18*periods_per_year,start_rate,IF(MortgageCalculator!$I$22&gt;=0,MIN(MortgageCalculator!$I$19,start_rate+MortgageCalculator!$I$22*ROUNDUP((M1245-MortgageCalculator!$I$18*periods_per_year)/MortgageCalculator!$I$21,0)),MAX(MortgageCalculator!$I$20,start_rate+MortgageCalculator!$I$22*ROUNDUP((M1245-MortgageCalculator!$I$18*periods_per_year)/MortgageCalculator!$I$21,0)))),start_rate))</f>
        <v/>
      </c>
      <c r="P1245" s="20" t="str">
        <f>IF(M1245="","",ROUND((((1+O1245/CP)^(CP/periods_per_year))-1)*S1244,2))</f>
        <v/>
      </c>
      <c r="Q1245" s="20" t="str">
        <f>IF(M1245="","",IF(M1245=nper,S1244+P1245,MIN(S1244+P1245,IF(O1245=O1244,Q1244,ROUND(-PMT(((1+O1245/CP)^(CP/periods_per_year))-1,nper-M1245+1,S1244),2)))))</f>
        <v/>
      </c>
      <c r="R1245" s="20" t="str">
        <f t="shared" si="150"/>
        <v/>
      </c>
      <c r="S1245" s="20" t="str">
        <f t="shared" si="151"/>
        <v/>
      </c>
    </row>
    <row r="1246" spans="1:19" x14ac:dyDescent="0.2">
      <c r="A1246" s="10" t="str">
        <f t="shared" si="144"/>
        <v/>
      </c>
      <c r="B1246" s="11" t="str">
        <f t="shared" si="145"/>
        <v/>
      </c>
      <c r="C1246" s="15" t="str">
        <f t="shared" si="146"/>
        <v/>
      </c>
      <c r="D1246" s="12" t="str">
        <f>IF(A1246="","",IF(variable,IF(OR(A1246=1,A1246&lt;$I$18*periods_per_year),start_rate,MIN($I$19,IF(MOD(A1246-1,$I$21)=0,MAX($I$20,D1245+$I$22),D1245))),start_rate))</f>
        <v/>
      </c>
      <c r="E1246" s="13" t="str">
        <f t="shared" si="147"/>
        <v/>
      </c>
      <c r="F1246" s="13" t="str">
        <f>IF(A1246="","",IF(A1246=nper,J1245+E1246,MIN(J1245+E1246,IF(D1246=D1245,F1245,IF($E$8="Acc Bi-Weekly",ROUND((-PMT(((1+D1246/CP)^(CP/12))-1,(nper-A1246+1)*12/26,J1245))/2,2),IF($E$8="Acc Weekly",ROUND((-PMT(((1+D1246/CP)^(CP/12))-1,(nper-A1246+1)*12/52,J1245))/4,2),ROUND(-PMT(((1+D1246/CP)^(CP/periods_per_year))-1,nper-A1246+1,J1245),2)))))))</f>
        <v/>
      </c>
      <c r="G1246" s="13" t="str">
        <f>IF(OR(A1246="",A1246&lt;$X$2),"",IF(J1245&lt;=F1246,0,IF(IF(AND(A1246&gt;=$X$2,MOD(A1246-$X$2,int)=0),$X$3,0)+F1246&gt;=J1245+E1246,J1245+E1246-F1246,IF(AND(A1246&gt;=$X$2,MOD(A1246-$X$2,int)=0),$X$3,0)+IF(IF(AND(A1246&gt;=$X$2,MOD(A1246-$X$2,int)=0),$X$3,0)+IF(MOD(A1246-$X$6,periods_per_year)=0,$X$5,0)+F1246&lt;J1245+E1246,IF(MOD(A1246-$X$6,periods_per_year)=0,$X$5,0),J1245+E1246-IF(AND(A1246&gt;=$X$2,MOD(A1246-$X$2,int)=0),$X$3,0)-F1246))))</f>
        <v/>
      </c>
      <c r="H1246" s="14"/>
      <c r="I1246" s="13" t="str">
        <f t="shared" si="148"/>
        <v/>
      </c>
      <c r="J1246" s="13" t="str">
        <f t="shared" si="149"/>
        <v/>
      </c>
      <c r="M1246" s="17" t="str">
        <f>IF(S1245="","",IF(OR(M1245&gt;=nper,ROUND(S1245,2)&lt;=0),"",M1245+1))</f>
        <v/>
      </c>
      <c r="N1246" s="18" t="str">
        <f>IF(M1246="","",IF(OR(periods_per_year=26,periods_per_year=52),IF(periods_per_year=26,IF(M1246=1,fpdate,N1245+14),IF(periods_per_year=52,IF(M1246=1,fpdate,N1245+7),"n/a")),IF(periods_per_year=24,DATE(YEAR(fpdate),MONTH(fpdate)+(M1246-1)/2+IF(AND(DAY(fpdate)&gt;=15,MOD(M1246,2)=0),1,0),IF(MOD(M1246,2)=0,IF(DAY(fpdate)&gt;=15,DAY(fpdate)-14,DAY(fpdate)+14),DAY(fpdate))),IF(DAY(DATE(YEAR(fpdate),MONTH(fpdate)+M1246-1,DAY(fpdate)))&lt;&gt;DAY(fpdate),DATE(YEAR(fpdate),MONTH(fpdate)+M1246,0),DATE(YEAR(fpdate),MONTH(fpdate)+M1246-1,DAY(fpdate))))))</f>
        <v/>
      </c>
      <c r="O1246" s="19" t="str">
        <f>IF(M1246="","",IF(variable,IF(M1246&lt;MortgageCalculator!$I$18*periods_per_year,start_rate,IF(MortgageCalculator!$I$22&gt;=0,MIN(MortgageCalculator!$I$19,start_rate+MortgageCalculator!$I$22*ROUNDUP((M1246-MortgageCalculator!$I$18*periods_per_year)/MortgageCalculator!$I$21,0)),MAX(MortgageCalculator!$I$20,start_rate+MortgageCalculator!$I$22*ROUNDUP((M1246-MortgageCalculator!$I$18*periods_per_year)/MortgageCalculator!$I$21,0)))),start_rate))</f>
        <v/>
      </c>
      <c r="P1246" s="20" t="str">
        <f>IF(M1246="","",ROUND((((1+O1246/CP)^(CP/periods_per_year))-1)*S1245,2))</f>
        <v/>
      </c>
      <c r="Q1246" s="20" t="str">
        <f>IF(M1246="","",IF(M1246=nper,S1245+P1246,MIN(S1245+P1246,IF(O1246=O1245,Q1245,ROUND(-PMT(((1+O1246/CP)^(CP/periods_per_year))-1,nper-M1246+1,S1245),2)))))</f>
        <v/>
      </c>
      <c r="R1246" s="20" t="str">
        <f t="shared" si="150"/>
        <v/>
      </c>
      <c r="S1246" s="20" t="str">
        <f t="shared" si="151"/>
        <v/>
      </c>
    </row>
    <row r="1247" spans="1:19" x14ac:dyDescent="0.2">
      <c r="A1247" s="10" t="str">
        <f t="shared" si="144"/>
        <v/>
      </c>
      <c r="B1247" s="11" t="str">
        <f t="shared" si="145"/>
        <v/>
      </c>
      <c r="C1247" s="15" t="str">
        <f t="shared" si="146"/>
        <v/>
      </c>
      <c r="D1247" s="12" t="str">
        <f>IF(A1247="","",IF(variable,IF(OR(A1247=1,A1247&lt;$I$18*periods_per_year),start_rate,MIN($I$19,IF(MOD(A1247-1,$I$21)=0,MAX($I$20,D1246+$I$22),D1246))),start_rate))</f>
        <v/>
      </c>
      <c r="E1247" s="13" t="str">
        <f t="shared" si="147"/>
        <v/>
      </c>
      <c r="F1247" s="13" t="str">
        <f>IF(A1247="","",IF(A1247=nper,J1246+E1247,MIN(J1246+E1247,IF(D1247=D1246,F1246,IF($E$8="Acc Bi-Weekly",ROUND((-PMT(((1+D1247/CP)^(CP/12))-1,(nper-A1247+1)*12/26,J1246))/2,2),IF($E$8="Acc Weekly",ROUND((-PMT(((1+D1247/CP)^(CP/12))-1,(nper-A1247+1)*12/52,J1246))/4,2),ROUND(-PMT(((1+D1247/CP)^(CP/periods_per_year))-1,nper-A1247+1,J1246),2)))))))</f>
        <v/>
      </c>
      <c r="G1247" s="13" t="str">
        <f>IF(OR(A1247="",A1247&lt;$X$2),"",IF(J1246&lt;=F1247,0,IF(IF(AND(A1247&gt;=$X$2,MOD(A1247-$X$2,int)=0),$X$3,0)+F1247&gt;=J1246+E1247,J1246+E1247-F1247,IF(AND(A1247&gt;=$X$2,MOD(A1247-$X$2,int)=0),$X$3,0)+IF(IF(AND(A1247&gt;=$X$2,MOD(A1247-$X$2,int)=0),$X$3,0)+IF(MOD(A1247-$X$6,periods_per_year)=0,$X$5,0)+F1247&lt;J1246+E1247,IF(MOD(A1247-$X$6,periods_per_year)=0,$X$5,0),J1246+E1247-IF(AND(A1247&gt;=$X$2,MOD(A1247-$X$2,int)=0),$X$3,0)-F1247))))</f>
        <v/>
      </c>
      <c r="H1247" s="14"/>
      <c r="I1247" s="13" t="str">
        <f t="shared" si="148"/>
        <v/>
      </c>
      <c r="J1247" s="13" t="str">
        <f t="shared" si="149"/>
        <v/>
      </c>
      <c r="M1247" s="17" t="str">
        <f>IF(S1246="","",IF(OR(M1246&gt;=nper,ROUND(S1246,2)&lt;=0),"",M1246+1))</f>
        <v/>
      </c>
      <c r="N1247" s="18" t="str">
        <f>IF(M1247="","",IF(OR(periods_per_year=26,periods_per_year=52),IF(periods_per_year=26,IF(M1247=1,fpdate,N1246+14),IF(periods_per_year=52,IF(M1247=1,fpdate,N1246+7),"n/a")),IF(periods_per_year=24,DATE(YEAR(fpdate),MONTH(fpdate)+(M1247-1)/2+IF(AND(DAY(fpdate)&gt;=15,MOD(M1247,2)=0),1,0),IF(MOD(M1247,2)=0,IF(DAY(fpdate)&gt;=15,DAY(fpdate)-14,DAY(fpdate)+14),DAY(fpdate))),IF(DAY(DATE(YEAR(fpdate),MONTH(fpdate)+M1247-1,DAY(fpdate)))&lt;&gt;DAY(fpdate),DATE(YEAR(fpdate),MONTH(fpdate)+M1247,0),DATE(YEAR(fpdate),MONTH(fpdate)+M1247-1,DAY(fpdate))))))</f>
        <v/>
      </c>
      <c r="O1247" s="19" t="str">
        <f>IF(M1247="","",IF(variable,IF(M1247&lt;MortgageCalculator!$I$18*periods_per_year,start_rate,IF(MortgageCalculator!$I$22&gt;=0,MIN(MortgageCalculator!$I$19,start_rate+MortgageCalculator!$I$22*ROUNDUP((M1247-MortgageCalculator!$I$18*periods_per_year)/MortgageCalculator!$I$21,0)),MAX(MortgageCalculator!$I$20,start_rate+MortgageCalculator!$I$22*ROUNDUP((M1247-MortgageCalculator!$I$18*periods_per_year)/MortgageCalculator!$I$21,0)))),start_rate))</f>
        <v/>
      </c>
      <c r="P1247" s="20" t="str">
        <f>IF(M1247="","",ROUND((((1+O1247/CP)^(CP/periods_per_year))-1)*S1246,2))</f>
        <v/>
      </c>
      <c r="Q1247" s="20" t="str">
        <f>IF(M1247="","",IF(M1247=nper,S1246+P1247,MIN(S1246+P1247,IF(O1247=O1246,Q1246,ROUND(-PMT(((1+O1247/CP)^(CP/periods_per_year))-1,nper-M1247+1,S1246),2)))))</f>
        <v/>
      </c>
      <c r="R1247" s="20" t="str">
        <f t="shared" si="150"/>
        <v/>
      </c>
      <c r="S1247" s="20" t="str">
        <f t="shared" si="151"/>
        <v/>
      </c>
    </row>
    <row r="1248" spans="1:19" x14ac:dyDescent="0.2">
      <c r="A1248" s="10" t="str">
        <f t="shared" si="144"/>
        <v/>
      </c>
      <c r="B1248" s="11" t="str">
        <f t="shared" si="145"/>
        <v/>
      </c>
      <c r="C1248" s="15" t="str">
        <f t="shared" si="146"/>
        <v/>
      </c>
      <c r="D1248" s="12" t="str">
        <f>IF(A1248="","",IF(variable,IF(OR(A1248=1,A1248&lt;$I$18*periods_per_year),start_rate,MIN($I$19,IF(MOD(A1248-1,$I$21)=0,MAX($I$20,D1247+$I$22),D1247))),start_rate))</f>
        <v/>
      </c>
      <c r="E1248" s="13" t="str">
        <f t="shared" si="147"/>
        <v/>
      </c>
      <c r="F1248" s="13" t="str">
        <f>IF(A1248="","",IF(A1248=nper,J1247+E1248,MIN(J1247+E1248,IF(D1248=D1247,F1247,IF($E$8="Acc Bi-Weekly",ROUND((-PMT(((1+D1248/CP)^(CP/12))-1,(nper-A1248+1)*12/26,J1247))/2,2),IF($E$8="Acc Weekly",ROUND((-PMT(((1+D1248/CP)^(CP/12))-1,(nper-A1248+1)*12/52,J1247))/4,2),ROUND(-PMT(((1+D1248/CP)^(CP/periods_per_year))-1,nper-A1248+1,J1247),2)))))))</f>
        <v/>
      </c>
      <c r="G1248" s="13" t="str">
        <f>IF(OR(A1248="",A1248&lt;$X$2),"",IF(J1247&lt;=F1248,0,IF(IF(AND(A1248&gt;=$X$2,MOD(A1248-$X$2,int)=0),$X$3,0)+F1248&gt;=J1247+E1248,J1247+E1248-F1248,IF(AND(A1248&gt;=$X$2,MOD(A1248-$X$2,int)=0),$X$3,0)+IF(IF(AND(A1248&gt;=$X$2,MOD(A1248-$X$2,int)=0),$X$3,0)+IF(MOD(A1248-$X$6,periods_per_year)=0,$X$5,0)+F1248&lt;J1247+E1248,IF(MOD(A1248-$X$6,periods_per_year)=0,$X$5,0),J1247+E1248-IF(AND(A1248&gt;=$X$2,MOD(A1248-$X$2,int)=0),$X$3,0)-F1248))))</f>
        <v/>
      </c>
      <c r="H1248" s="14"/>
      <c r="I1248" s="13" t="str">
        <f t="shared" si="148"/>
        <v/>
      </c>
      <c r="J1248" s="13" t="str">
        <f t="shared" si="149"/>
        <v/>
      </c>
      <c r="M1248" s="17" t="str">
        <f>IF(S1247="","",IF(OR(M1247&gt;=nper,ROUND(S1247,2)&lt;=0),"",M1247+1))</f>
        <v/>
      </c>
      <c r="N1248" s="18" t="str">
        <f>IF(M1248="","",IF(OR(periods_per_year=26,periods_per_year=52),IF(periods_per_year=26,IF(M1248=1,fpdate,N1247+14),IF(periods_per_year=52,IF(M1248=1,fpdate,N1247+7),"n/a")),IF(periods_per_year=24,DATE(YEAR(fpdate),MONTH(fpdate)+(M1248-1)/2+IF(AND(DAY(fpdate)&gt;=15,MOD(M1248,2)=0),1,0),IF(MOD(M1248,2)=0,IF(DAY(fpdate)&gt;=15,DAY(fpdate)-14,DAY(fpdate)+14),DAY(fpdate))),IF(DAY(DATE(YEAR(fpdate),MONTH(fpdate)+M1248-1,DAY(fpdate)))&lt;&gt;DAY(fpdate),DATE(YEAR(fpdate),MONTH(fpdate)+M1248,0),DATE(YEAR(fpdate),MONTH(fpdate)+M1248-1,DAY(fpdate))))))</f>
        <v/>
      </c>
      <c r="O1248" s="19" t="str">
        <f>IF(M1248="","",IF(variable,IF(M1248&lt;MortgageCalculator!$I$18*periods_per_year,start_rate,IF(MortgageCalculator!$I$22&gt;=0,MIN(MortgageCalculator!$I$19,start_rate+MortgageCalculator!$I$22*ROUNDUP((M1248-MortgageCalculator!$I$18*periods_per_year)/MortgageCalculator!$I$21,0)),MAX(MortgageCalculator!$I$20,start_rate+MortgageCalculator!$I$22*ROUNDUP((M1248-MortgageCalculator!$I$18*periods_per_year)/MortgageCalculator!$I$21,0)))),start_rate))</f>
        <v/>
      </c>
      <c r="P1248" s="20" t="str">
        <f>IF(M1248="","",ROUND((((1+O1248/CP)^(CP/periods_per_year))-1)*S1247,2))</f>
        <v/>
      </c>
      <c r="Q1248" s="20" t="str">
        <f>IF(M1248="","",IF(M1248=nper,S1247+P1248,MIN(S1247+P1248,IF(O1248=O1247,Q1247,ROUND(-PMT(((1+O1248/CP)^(CP/periods_per_year))-1,nper-M1248+1,S1247),2)))))</f>
        <v/>
      </c>
      <c r="R1248" s="20" t="str">
        <f t="shared" si="150"/>
        <v/>
      </c>
      <c r="S1248" s="20" t="str">
        <f t="shared" si="151"/>
        <v/>
      </c>
    </row>
    <row r="1249" spans="1:19" x14ac:dyDescent="0.2">
      <c r="A1249" s="10" t="str">
        <f t="shared" si="144"/>
        <v/>
      </c>
      <c r="B1249" s="11" t="str">
        <f t="shared" si="145"/>
        <v/>
      </c>
      <c r="C1249" s="15" t="str">
        <f t="shared" si="146"/>
        <v/>
      </c>
      <c r="D1249" s="12" t="str">
        <f>IF(A1249="","",IF(variable,IF(OR(A1249=1,A1249&lt;$I$18*periods_per_year),start_rate,MIN($I$19,IF(MOD(A1249-1,$I$21)=0,MAX($I$20,D1248+$I$22),D1248))),start_rate))</f>
        <v/>
      </c>
      <c r="E1249" s="13" t="str">
        <f t="shared" si="147"/>
        <v/>
      </c>
      <c r="F1249" s="13" t="str">
        <f>IF(A1249="","",IF(A1249=nper,J1248+E1249,MIN(J1248+E1249,IF(D1249=D1248,F1248,IF($E$8="Acc Bi-Weekly",ROUND((-PMT(((1+D1249/CP)^(CP/12))-1,(nper-A1249+1)*12/26,J1248))/2,2),IF($E$8="Acc Weekly",ROUND((-PMT(((1+D1249/CP)^(CP/12))-1,(nper-A1249+1)*12/52,J1248))/4,2),ROUND(-PMT(((1+D1249/CP)^(CP/periods_per_year))-1,nper-A1249+1,J1248),2)))))))</f>
        <v/>
      </c>
      <c r="G1249" s="13" t="str">
        <f>IF(OR(A1249="",A1249&lt;$X$2),"",IF(J1248&lt;=F1249,0,IF(IF(AND(A1249&gt;=$X$2,MOD(A1249-$X$2,int)=0),$X$3,0)+F1249&gt;=J1248+E1249,J1248+E1249-F1249,IF(AND(A1249&gt;=$X$2,MOD(A1249-$X$2,int)=0),$X$3,0)+IF(IF(AND(A1249&gt;=$X$2,MOD(A1249-$X$2,int)=0),$X$3,0)+IF(MOD(A1249-$X$6,periods_per_year)=0,$X$5,0)+F1249&lt;J1248+E1249,IF(MOD(A1249-$X$6,periods_per_year)=0,$X$5,0),J1248+E1249-IF(AND(A1249&gt;=$X$2,MOD(A1249-$X$2,int)=0),$X$3,0)-F1249))))</f>
        <v/>
      </c>
      <c r="H1249" s="14"/>
      <c r="I1249" s="13" t="str">
        <f t="shared" si="148"/>
        <v/>
      </c>
      <c r="J1249" s="13" t="str">
        <f t="shared" si="149"/>
        <v/>
      </c>
      <c r="M1249" s="17" t="str">
        <f>IF(S1248="","",IF(OR(M1248&gt;=nper,ROUND(S1248,2)&lt;=0),"",M1248+1))</f>
        <v/>
      </c>
      <c r="N1249" s="18" t="str">
        <f>IF(M1249="","",IF(OR(periods_per_year=26,periods_per_year=52),IF(periods_per_year=26,IF(M1249=1,fpdate,N1248+14),IF(periods_per_year=52,IF(M1249=1,fpdate,N1248+7),"n/a")),IF(periods_per_year=24,DATE(YEAR(fpdate),MONTH(fpdate)+(M1249-1)/2+IF(AND(DAY(fpdate)&gt;=15,MOD(M1249,2)=0),1,0),IF(MOD(M1249,2)=0,IF(DAY(fpdate)&gt;=15,DAY(fpdate)-14,DAY(fpdate)+14),DAY(fpdate))),IF(DAY(DATE(YEAR(fpdate),MONTH(fpdate)+M1249-1,DAY(fpdate)))&lt;&gt;DAY(fpdate),DATE(YEAR(fpdate),MONTH(fpdate)+M1249,0),DATE(YEAR(fpdate),MONTH(fpdate)+M1249-1,DAY(fpdate))))))</f>
        <v/>
      </c>
      <c r="O1249" s="19" t="str">
        <f>IF(M1249="","",IF(variable,IF(M1249&lt;MortgageCalculator!$I$18*periods_per_year,start_rate,IF(MortgageCalculator!$I$22&gt;=0,MIN(MortgageCalculator!$I$19,start_rate+MortgageCalculator!$I$22*ROUNDUP((M1249-MortgageCalculator!$I$18*periods_per_year)/MortgageCalculator!$I$21,0)),MAX(MortgageCalculator!$I$20,start_rate+MortgageCalculator!$I$22*ROUNDUP((M1249-MortgageCalculator!$I$18*periods_per_year)/MortgageCalculator!$I$21,0)))),start_rate))</f>
        <v/>
      </c>
      <c r="P1249" s="20" t="str">
        <f>IF(M1249="","",ROUND((((1+O1249/CP)^(CP/periods_per_year))-1)*S1248,2))</f>
        <v/>
      </c>
      <c r="Q1249" s="20" t="str">
        <f>IF(M1249="","",IF(M1249=nper,S1248+P1249,MIN(S1248+P1249,IF(O1249=O1248,Q1248,ROUND(-PMT(((1+O1249/CP)^(CP/periods_per_year))-1,nper-M1249+1,S1248),2)))))</f>
        <v/>
      </c>
      <c r="R1249" s="20" t="str">
        <f t="shared" si="150"/>
        <v/>
      </c>
      <c r="S1249" s="20" t="str">
        <f t="shared" si="151"/>
        <v/>
      </c>
    </row>
    <row r="1250" spans="1:19" x14ac:dyDescent="0.2">
      <c r="A1250" s="10" t="str">
        <f t="shared" si="144"/>
        <v/>
      </c>
      <c r="B1250" s="11" t="str">
        <f t="shared" si="145"/>
        <v/>
      </c>
      <c r="C1250" s="15" t="str">
        <f t="shared" si="146"/>
        <v/>
      </c>
      <c r="D1250" s="12" t="str">
        <f>IF(A1250="","",IF(variable,IF(OR(A1250=1,A1250&lt;$I$18*periods_per_year),start_rate,MIN($I$19,IF(MOD(A1250-1,$I$21)=0,MAX($I$20,D1249+$I$22),D1249))),start_rate))</f>
        <v/>
      </c>
      <c r="E1250" s="13" t="str">
        <f t="shared" si="147"/>
        <v/>
      </c>
      <c r="F1250" s="13" t="str">
        <f>IF(A1250="","",IF(A1250=nper,J1249+E1250,MIN(J1249+E1250,IF(D1250=D1249,F1249,IF($E$8="Acc Bi-Weekly",ROUND((-PMT(((1+D1250/CP)^(CP/12))-1,(nper-A1250+1)*12/26,J1249))/2,2),IF($E$8="Acc Weekly",ROUND((-PMT(((1+D1250/CP)^(CP/12))-1,(nper-A1250+1)*12/52,J1249))/4,2),ROUND(-PMT(((1+D1250/CP)^(CP/periods_per_year))-1,nper-A1250+1,J1249),2)))))))</f>
        <v/>
      </c>
      <c r="G1250" s="13" t="str">
        <f>IF(OR(A1250="",A1250&lt;$X$2),"",IF(J1249&lt;=F1250,0,IF(IF(AND(A1250&gt;=$X$2,MOD(A1250-$X$2,int)=0),$X$3,0)+F1250&gt;=J1249+E1250,J1249+E1250-F1250,IF(AND(A1250&gt;=$X$2,MOD(A1250-$X$2,int)=0),$X$3,0)+IF(IF(AND(A1250&gt;=$X$2,MOD(A1250-$X$2,int)=0),$X$3,0)+IF(MOD(A1250-$X$6,periods_per_year)=0,$X$5,0)+F1250&lt;J1249+E1250,IF(MOD(A1250-$X$6,periods_per_year)=0,$X$5,0),J1249+E1250-IF(AND(A1250&gt;=$X$2,MOD(A1250-$X$2,int)=0),$X$3,0)-F1250))))</f>
        <v/>
      </c>
      <c r="H1250" s="14"/>
      <c r="I1250" s="13" t="str">
        <f t="shared" si="148"/>
        <v/>
      </c>
      <c r="J1250" s="13" t="str">
        <f t="shared" si="149"/>
        <v/>
      </c>
      <c r="M1250" s="17" t="str">
        <f>IF(S1249="","",IF(OR(M1249&gt;=nper,ROUND(S1249,2)&lt;=0),"",M1249+1))</f>
        <v/>
      </c>
      <c r="N1250" s="18" t="str">
        <f>IF(M1250="","",IF(OR(periods_per_year=26,periods_per_year=52),IF(periods_per_year=26,IF(M1250=1,fpdate,N1249+14),IF(periods_per_year=52,IF(M1250=1,fpdate,N1249+7),"n/a")),IF(periods_per_year=24,DATE(YEAR(fpdate),MONTH(fpdate)+(M1250-1)/2+IF(AND(DAY(fpdate)&gt;=15,MOD(M1250,2)=0),1,0),IF(MOD(M1250,2)=0,IF(DAY(fpdate)&gt;=15,DAY(fpdate)-14,DAY(fpdate)+14),DAY(fpdate))),IF(DAY(DATE(YEAR(fpdate),MONTH(fpdate)+M1250-1,DAY(fpdate)))&lt;&gt;DAY(fpdate),DATE(YEAR(fpdate),MONTH(fpdate)+M1250,0),DATE(YEAR(fpdate),MONTH(fpdate)+M1250-1,DAY(fpdate))))))</f>
        <v/>
      </c>
      <c r="O1250" s="19" t="str">
        <f>IF(M1250="","",IF(variable,IF(M1250&lt;MortgageCalculator!$I$18*periods_per_year,start_rate,IF(MortgageCalculator!$I$22&gt;=0,MIN(MortgageCalculator!$I$19,start_rate+MortgageCalculator!$I$22*ROUNDUP((M1250-MortgageCalculator!$I$18*periods_per_year)/MortgageCalculator!$I$21,0)),MAX(MortgageCalculator!$I$20,start_rate+MortgageCalculator!$I$22*ROUNDUP((M1250-MortgageCalculator!$I$18*periods_per_year)/MortgageCalculator!$I$21,0)))),start_rate))</f>
        <v/>
      </c>
      <c r="P1250" s="20" t="str">
        <f>IF(M1250="","",ROUND((((1+O1250/CP)^(CP/periods_per_year))-1)*S1249,2))</f>
        <v/>
      </c>
      <c r="Q1250" s="20" t="str">
        <f>IF(M1250="","",IF(M1250=nper,S1249+P1250,MIN(S1249+P1250,IF(O1250=O1249,Q1249,ROUND(-PMT(((1+O1250/CP)^(CP/periods_per_year))-1,nper-M1250+1,S1249),2)))))</f>
        <v/>
      </c>
      <c r="R1250" s="20" t="str">
        <f t="shared" si="150"/>
        <v/>
      </c>
      <c r="S1250" s="20" t="str">
        <f t="shared" si="151"/>
        <v/>
      </c>
    </row>
    <row r="1251" spans="1:19" x14ac:dyDescent="0.2">
      <c r="A1251" s="10" t="str">
        <f t="shared" si="144"/>
        <v/>
      </c>
      <c r="B1251" s="11" t="str">
        <f t="shared" si="145"/>
        <v/>
      </c>
      <c r="C1251" s="15" t="str">
        <f t="shared" si="146"/>
        <v/>
      </c>
      <c r="D1251" s="12" t="str">
        <f>IF(A1251="","",IF(variable,IF(OR(A1251=1,A1251&lt;$I$18*periods_per_year),start_rate,MIN($I$19,IF(MOD(A1251-1,$I$21)=0,MAX($I$20,D1250+$I$22),D1250))),start_rate))</f>
        <v/>
      </c>
      <c r="E1251" s="13" t="str">
        <f t="shared" si="147"/>
        <v/>
      </c>
      <c r="F1251" s="13" t="str">
        <f>IF(A1251="","",IF(A1251=nper,J1250+E1251,MIN(J1250+E1251,IF(D1251=D1250,F1250,IF($E$8="Acc Bi-Weekly",ROUND((-PMT(((1+D1251/CP)^(CP/12))-1,(nper-A1251+1)*12/26,J1250))/2,2),IF($E$8="Acc Weekly",ROUND((-PMT(((1+D1251/CP)^(CP/12))-1,(nper-A1251+1)*12/52,J1250))/4,2),ROUND(-PMT(((1+D1251/CP)^(CP/periods_per_year))-1,nper-A1251+1,J1250),2)))))))</f>
        <v/>
      </c>
      <c r="G1251" s="13" t="str">
        <f>IF(OR(A1251="",A1251&lt;$X$2),"",IF(J1250&lt;=F1251,0,IF(IF(AND(A1251&gt;=$X$2,MOD(A1251-$X$2,int)=0),$X$3,0)+F1251&gt;=J1250+E1251,J1250+E1251-F1251,IF(AND(A1251&gt;=$X$2,MOD(A1251-$X$2,int)=0),$X$3,0)+IF(IF(AND(A1251&gt;=$X$2,MOD(A1251-$X$2,int)=0),$X$3,0)+IF(MOD(A1251-$X$6,periods_per_year)=0,$X$5,0)+F1251&lt;J1250+E1251,IF(MOD(A1251-$X$6,periods_per_year)=0,$X$5,0),J1250+E1251-IF(AND(A1251&gt;=$X$2,MOD(A1251-$X$2,int)=0),$X$3,0)-F1251))))</f>
        <v/>
      </c>
      <c r="H1251" s="14"/>
      <c r="I1251" s="13" t="str">
        <f t="shared" si="148"/>
        <v/>
      </c>
      <c r="J1251" s="13" t="str">
        <f t="shared" si="149"/>
        <v/>
      </c>
      <c r="M1251" s="17" t="str">
        <f>IF(S1250="","",IF(OR(M1250&gt;=nper,ROUND(S1250,2)&lt;=0),"",M1250+1))</f>
        <v/>
      </c>
      <c r="N1251" s="18" t="str">
        <f>IF(M1251="","",IF(OR(periods_per_year=26,periods_per_year=52),IF(periods_per_year=26,IF(M1251=1,fpdate,N1250+14),IF(periods_per_year=52,IF(M1251=1,fpdate,N1250+7),"n/a")),IF(periods_per_year=24,DATE(YEAR(fpdate),MONTH(fpdate)+(M1251-1)/2+IF(AND(DAY(fpdate)&gt;=15,MOD(M1251,2)=0),1,0),IF(MOD(M1251,2)=0,IF(DAY(fpdate)&gt;=15,DAY(fpdate)-14,DAY(fpdate)+14),DAY(fpdate))),IF(DAY(DATE(YEAR(fpdate),MONTH(fpdate)+M1251-1,DAY(fpdate)))&lt;&gt;DAY(fpdate),DATE(YEAR(fpdate),MONTH(fpdate)+M1251,0),DATE(YEAR(fpdate),MONTH(fpdate)+M1251-1,DAY(fpdate))))))</f>
        <v/>
      </c>
      <c r="O1251" s="19" t="str">
        <f>IF(M1251="","",IF(variable,IF(M1251&lt;MortgageCalculator!$I$18*periods_per_year,start_rate,IF(MortgageCalculator!$I$22&gt;=0,MIN(MortgageCalculator!$I$19,start_rate+MortgageCalculator!$I$22*ROUNDUP((M1251-MortgageCalculator!$I$18*periods_per_year)/MortgageCalculator!$I$21,0)),MAX(MortgageCalculator!$I$20,start_rate+MortgageCalculator!$I$22*ROUNDUP((M1251-MortgageCalculator!$I$18*periods_per_year)/MortgageCalculator!$I$21,0)))),start_rate))</f>
        <v/>
      </c>
      <c r="P1251" s="20" t="str">
        <f>IF(M1251="","",ROUND((((1+O1251/CP)^(CP/periods_per_year))-1)*S1250,2))</f>
        <v/>
      </c>
      <c r="Q1251" s="20" t="str">
        <f>IF(M1251="","",IF(M1251=nper,S1250+P1251,MIN(S1250+P1251,IF(O1251=O1250,Q1250,ROUND(-PMT(((1+O1251/CP)^(CP/periods_per_year))-1,nper-M1251+1,S1250),2)))))</f>
        <v/>
      </c>
      <c r="R1251" s="20" t="str">
        <f t="shared" si="150"/>
        <v/>
      </c>
      <c r="S1251" s="20" t="str">
        <f t="shared" si="151"/>
        <v/>
      </c>
    </row>
    <row r="1252" spans="1:19" x14ac:dyDescent="0.2">
      <c r="A1252" s="10" t="str">
        <f t="shared" si="144"/>
        <v/>
      </c>
      <c r="B1252" s="11" t="str">
        <f t="shared" si="145"/>
        <v/>
      </c>
      <c r="C1252" s="15" t="str">
        <f t="shared" si="146"/>
        <v/>
      </c>
      <c r="D1252" s="12" t="str">
        <f>IF(A1252="","",IF(variable,IF(OR(A1252=1,A1252&lt;$I$18*periods_per_year),start_rate,MIN($I$19,IF(MOD(A1252-1,$I$21)=0,MAX($I$20,D1251+$I$22),D1251))),start_rate))</f>
        <v/>
      </c>
      <c r="E1252" s="13" t="str">
        <f t="shared" si="147"/>
        <v/>
      </c>
      <c r="F1252" s="13" t="str">
        <f>IF(A1252="","",IF(A1252=nper,J1251+E1252,MIN(J1251+E1252,IF(D1252=D1251,F1251,IF($E$8="Acc Bi-Weekly",ROUND((-PMT(((1+D1252/CP)^(CP/12))-1,(nper-A1252+1)*12/26,J1251))/2,2),IF($E$8="Acc Weekly",ROUND((-PMT(((1+D1252/CP)^(CP/12))-1,(nper-A1252+1)*12/52,J1251))/4,2),ROUND(-PMT(((1+D1252/CP)^(CP/periods_per_year))-1,nper-A1252+1,J1251),2)))))))</f>
        <v/>
      </c>
      <c r="G1252" s="13" t="str">
        <f>IF(OR(A1252="",A1252&lt;$X$2),"",IF(J1251&lt;=F1252,0,IF(IF(AND(A1252&gt;=$X$2,MOD(A1252-$X$2,int)=0),$X$3,0)+F1252&gt;=J1251+E1252,J1251+E1252-F1252,IF(AND(A1252&gt;=$X$2,MOD(A1252-$X$2,int)=0),$X$3,0)+IF(IF(AND(A1252&gt;=$X$2,MOD(A1252-$X$2,int)=0),$X$3,0)+IF(MOD(A1252-$X$6,periods_per_year)=0,$X$5,0)+F1252&lt;J1251+E1252,IF(MOD(A1252-$X$6,periods_per_year)=0,$X$5,0),J1251+E1252-IF(AND(A1252&gt;=$X$2,MOD(A1252-$X$2,int)=0),$X$3,0)-F1252))))</f>
        <v/>
      </c>
      <c r="H1252" s="14"/>
      <c r="I1252" s="13" t="str">
        <f t="shared" si="148"/>
        <v/>
      </c>
      <c r="J1252" s="13" t="str">
        <f t="shared" si="149"/>
        <v/>
      </c>
      <c r="M1252" s="17" t="str">
        <f>IF(S1251="","",IF(OR(M1251&gt;=nper,ROUND(S1251,2)&lt;=0),"",M1251+1))</f>
        <v/>
      </c>
      <c r="N1252" s="18" t="str">
        <f>IF(M1252="","",IF(OR(periods_per_year=26,periods_per_year=52),IF(periods_per_year=26,IF(M1252=1,fpdate,N1251+14),IF(periods_per_year=52,IF(M1252=1,fpdate,N1251+7),"n/a")),IF(periods_per_year=24,DATE(YEAR(fpdate),MONTH(fpdate)+(M1252-1)/2+IF(AND(DAY(fpdate)&gt;=15,MOD(M1252,2)=0),1,0),IF(MOD(M1252,2)=0,IF(DAY(fpdate)&gt;=15,DAY(fpdate)-14,DAY(fpdate)+14),DAY(fpdate))),IF(DAY(DATE(YEAR(fpdate),MONTH(fpdate)+M1252-1,DAY(fpdate)))&lt;&gt;DAY(fpdate),DATE(YEAR(fpdate),MONTH(fpdate)+M1252,0),DATE(YEAR(fpdate),MONTH(fpdate)+M1252-1,DAY(fpdate))))))</f>
        <v/>
      </c>
      <c r="O1252" s="19" t="str">
        <f>IF(M1252="","",IF(variable,IF(M1252&lt;MortgageCalculator!$I$18*periods_per_year,start_rate,IF(MortgageCalculator!$I$22&gt;=0,MIN(MortgageCalculator!$I$19,start_rate+MortgageCalculator!$I$22*ROUNDUP((M1252-MortgageCalculator!$I$18*periods_per_year)/MortgageCalculator!$I$21,0)),MAX(MortgageCalculator!$I$20,start_rate+MortgageCalculator!$I$22*ROUNDUP((M1252-MortgageCalculator!$I$18*periods_per_year)/MortgageCalculator!$I$21,0)))),start_rate))</f>
        <v/>
      </c>
      <c r="P1252" s="20" t="str">
        <f>IF(M1252="","",ROUND((((1+O1252/CP)^(CP/periods_per_year))-1)*S1251,2))</f>
        <v/>
      </c>
      <c r="Q1252" s="20" t="str">
        <f>IF(M1252="","",IF(M1252=nper,S1251+P1252,MIN(S1251+P1252,IF(O1252=O1251,Q1251,ROUND(-PMT(((1+O1252/CP)^(CP/periods_per_year))-1,nper-M1252+1,S1251),2)))))</f>
        <v/>
      </c>
      <c r="R1252" s="20" t="str">
        <f t="shared" si="150"/>
        <v/>
      </c>
      <c r="S1252" s="20" t="str">
        <f t="shared" si="151"/>
        <v/>
      </c>
    </row>
    <row r="1253" spans="1:19" x14ac:dyDescent="0.2">
      <c r="A1253" s="10" t="str">
        <f t="shared" si="144"/>
        <v/>
      </c>
      <c r="B1253" s="11" t="str">
        <f t="shared" si="145"/>
        <v/>
      </c>
      <c r="C1253" s="15" t="str">
        <f t="shared" si="146"/>
        <v/>
      </c>
      <c r="D1253" s="12" t="str">
        <f>IF(A1253="","",IF(variable,IF(OR(A1253=1,A1253&lt;$I$18*periods_per_year),start_rate,MIN($I$19,IF(MOD(A1253-1,$I$21)=0,MAX($I$20,D1252+$I$22),D1252))),start_rate))</f>
        <v/>
      </c>
      <c r="E1253" s="13" t="str">
        <f t="shared" si="147"/>
        <v/>
      </c>
      <c r="F1253" s="13" t="str">
        <f>IF(A1253="","",IF(A1253=nper,J1252+E1253,MIN(J1252+E1253,IF(D1253=D1252,F1252,IF($E$8="Acc Bi-Weekly",ROUND((-PMT(((1+D1253/CP)^(CP/12))-1,(nper-A1253+1)*12/26,J1252))/2,2),IF($E$8="Acc Weekly",ROUND((-PMT(((1+D1253/CP)^(CP/12))-1,(nper-A1253+1)*12/52,J1252))/4,2),ROUND(-PMT(((1+D1253/CP)^(CP/periods_per_year))-1,nper-A1253+1,J1252),2)))))))</f>
        <v/>
      </c>
      <c r="G1253" s="13" t="str">
        <f>IF(OR(A1253="",A1253&lt;$X$2),"",IF(J1252&lt;=F1253,0,IF(IF(AND(A1253&gt;=$X$2,MOD(A1253-$X$2,int)=0),$X$3,0)+F1253&gt;=J1252+E1253,J1252+E1253-F1253,IF(AND(A1253&gt;=$X$2,MOD(A1253-$X$2,int)=0),$X$3,0)+IF(IF(AND(A1253&gt;=$X$2,MOD(A1253-$X$2,int)=0),$X$3,0)+IF(MOD(A1253-$X$6,periods_per_year)=0,$X$5,0)+F1253&lt;J1252+E1253,IF(MOD(A1253-$X$6,periods_per_year)=0,$X$5,0),J1252+E1253-IF(AND(A1253&gt;=$X$2,MOD(A1253-$X$2,int)=0),$X$3,0)-F1253))))</f>
        <v/>
      </c>
      <c r="H1253" s="14"/>
      <c r="I1253" s="13" t="str">
        <f t="shared" si="148"/>
        <v/>
      </c>
      <c r="J1253" s="13" t="str">
        <f t="shared" si="149"/>
        <v/>
      </c>
      <c r="M1253" s="17" t="str">
        <f>IF(S1252="","",IF(OR(M1252&gt;=nper,ROUND(S1252,2)&lt;=0),"",M1252+1))</f>
        <v/>
      </c>
      <c r="N1253" s="18" t="str">
        <f>IF(M1253="","",IF(OR(periods_per_year=26,periods_per_year=52),IF(periods_per_year=26,IF(M1253=1,fpdate,N1252+14),IF(periods_per_year=52,IF(M1253=1,fpdate,N1252+7),"n/a")),IF(periods_per_year=24,DATE(YEAR(fpdate),MONTH(fpdate)+(M1253-1)/2+IF(AND(DAY(fpdate)&gt;=15,MOD(M1253,2)=0),1,0),IF(MOD(M1253,2)=0,IF(DAY(fpdate)&gt;=15,DAY(fpdate)-14,DAY(fpdate)+14),DAY(fpdate))),IF(DAY(DATE(YEAR(fpdate),MONTH(fpdate)+M1253-1,DAY(fpdate)))&lt;&gt;DAY(fpdate),DATE(YEAR(fpdate),MONTH(fpdate)+M1253,0),DATE(YEAR(fpdate),MONTH(fpdate)+M1253-1,DAY(fpdate))))))</f>
        <v/>
      </c>
      <c r="O1253" s="19" t="str">
        <f>IF(M1253="","",IF(variable,IF(M1253&lt;MortgageCalculator!$I$18*periods_per_year,start_rate,IF(MortgageCalculator!$I$22&gt;=0,MIN(MortgageCalculator!$I$19,start_rate+MortgageCalculator!$I$22*ROUNDUP((M1253-MortgageCalculator!$I$18*periods_per_year)/MortgageCalculator!$I$21,0)),MAX(MortgageCalculator!$I$20,start_rate+MortgageCalculator!$I$22*ROUNDUP((M1253-MortgageCalculator!$I$18*periods_per_year)/MortgageCalculator!$I$21,0)))),start_rate))</f>
        <v/>
      </c>
      <c r="P1253" s="20" t="str">
        <f>IF(M1253="","",ROUND((((1+O1253/CP)^(CP/periods_per_year))-1)*S1252,2))</f>
        <v/>
      </c>
      <c r="Q1253" s="20" t="str">
        <f>IF(M1253="","",IF(M1253=nper,S1252+P1253,MIN(S1252+P1253,IF(O1253=O1252,Q1252,ROUND(-PMT(((1+O1253/CP)^(CP/periods_per_year))-1,nper-M1253+1,S1252),2)))))</f>
        <v/>
      </c>
      <c r="R1253" s="20" t="str">
        <f t="shared" si="150"/>
        <v/>
      </c>
      <c r="S1253" s="20" t="str">
        <f t="shared" si="151"/>
        <v/>
      </c>
    </row>
    <row r="1254" spans="1:19" x14ac:dyDescent="0.2">
      <c r="A1254" s="10" t="str">
        <f t="shared" si="144"/>
        <v/>
      </c>
      <c r="B1254" s="11" t="str">
        <f t="shared" si="145"/>
        <v/>
      </c>
      <c r="C1254" s="15" t="str">
        <f t="shared" si="146"/>
        <v/>
      </c>
      <c r="D1254" s="12" t="str">
        <f>IF(A1254="","",IF(variable,IF(OR(A1254=1,A1254&lt;$I$18*periods_per_year),start_rate,MIN($I$19,IF(MOD(A1254-1,$I$21)=0,MAX($I$20,D1253+$I$22),D1253))),start_rate))</f>
        <v/>
      </c>
      <c r="E1254" s="13" t="str">
        <f t="shared" si="147"/>
        <v/>
      </c>
      <c r="F1254" s="13" t="str">
        <f>IF(A1254="","",IF(A1254=nper,J1253+E1254,MIN(J1253+E1254,IF(D1254=D1253,F1253,IF($E$8="Acc Bi-Weekly",ROUND((-PMT(((1+D1254/CP)^(CP/12))-1,(nper-A1254+1)*12/26,J1253))/2,2),IF($E$8="Acc Weekly",ROUND((-PMT(((1+D1254/CP)^(CP/12))-1,(nper-A1254+1)*12/52,J1253))/4,2),ROUND(-PMT(((1+D1254/CP)^(CP/periods_per_year))-1,nper-A1254+1,J1253),2)))))))</f>
        <v/>
      </c>
      <c r="G1254" s="13" t="str">
        <f>IF(OR(A1254="",A1254&lt;$X$2),"",IF(J1253&lt;=F1254,0,IF(IF(AND(A1254&gt;=$X$2,MOD(A1254-$X$2,int)=0),$X$3,0)+F1254&gt;=J1253+E1254,J1253+E1254-F1254,IF(AND(A1254&gt;=$X$2,MOD(A1254-$X$2,int)=0),$X$3,0)+IF(IF(AND(A1254&gt;=$X$2,MOD(A1254-$X$2,int)=0),$X$3,0)+IF(MOD(A1254-$X$6,periods_per_year)=0,$X$5,0)+F1254&lt;J1253+E1254,IF(MOD(A1254-$X$6,periods_per_year)=0,$X$5,0),J1253+E1254-IF(AND(A1254&gt;=$X$2,MOD(A1254-$X$2,int)=0),$X$3,0)-F1254))))</f>
        <v/>
      </c>
      <c r="H1254" s="14"/>
      <c r="I1254" s="13" t="str">
        <f t="shared" si="148"/>
        <v/>
      </c>
      <c r="J1254" s="13" t="str">
        <f t="shared" si="149"/>
        <v/>
      </c>
      <c r="M1254" s="17" t="str">
        <f>IF(S1253="","",IF(OR(M1253&gt;=nper,ROUND(S1253,2)&lt;=0),"",M1253+1))</f>
        <v/>
      </c>
      <c r="N1254" s="18" t="str">
        <f>IF(M1254="","",IF(OR(periods_per_year=26,periods_per_year=52),IF(periods_per_year=26,IF(M1254=1,fpdate,N1253+14),IF(periods_per_year=52,IF(M1254=1,fpdate,N1253+7),"n/a")),IF(periods_per_year=24,DATE(YEAR(fpdate),MONTH(fpdate)+(M1254-1)/2+IF(AND(DAY(fpdate)&gt;=15,MOD(M1254,2)=0),1,0),IF(MOD(M1254,2)=0,IF(DAY(fpdate)&gt;=15,DAY(fpdate)-14,DAY(fpdate)+14),DAY(fpdate))),IF(DAY(DATE(YEAR(fpdate),MONTH(fpdate)+M1254-1,DAY(fpdate)))&lt;&gt;DAY(fpdate),DATE(YEAR(fpdate),MONTH(fpdate)+M1254,0),DATE(YEAR(fpdate),MONTH(fpdate)+M1254-1,DAY(fpdate))))))</f>
        <v/>
      </c>
      <c r="O1254" s="19" t="str">
        <f>IF(M1254="","",IF(variable,IF(M1254&lt;MortgageCalculator!$I$18*periods_per_year,start_rate,IF(MortgageCalculator!$I$22&gt;=0,MIN(MortgageCalculator!$I$19,start_rate+MortgageCalculator!$I$22*ROUNDUP((M1254-MortgageCalculator!$I$18*periods_per_year)/MortgageCalculator!$I$21,0)),MAX(MortgageCalculator!$I$20,start_rate+MortgageCalculator!$I$22*ROUNDUP((M1254-MortgageCalculator!$I$18*periods_per_year)/MortgageCalculator!$I$21,0)))),start_rate))</f>
        <v/>
      </c>
      <c r="P1254" s="20" t="str">
        <f>IF(M1254="","",ROUND((((1+O1254/CP)^(CP/periods_per_year))-1)*S1253,2))</f>
        <v/>
      </c>
      <c r="Q1254" s="20" t="str">
        <f>IF(M1254="","",IF(M1254=nper,S1253+P1254,MIN(S1253+P1254,IF(O1254=O1253,Q1253,ROUND(-PMT(((1+O1254/CP)^(CP/periods_per_year))-1,nper-M1254+1,S1253),2)))))</f>
        <v/>
      </c>
      <c r="R1254" s="20" t="str">
        <f t="shared" si="150"/>
        <v/>
      </c>
      <c r="S1254" s="20" t="str">
        <f t="shared" si="151"/>
        <v/>
      </c>
    </row>
    <row r="1255" spans="1:19" x14ac:dyDescent="0.2">
      <c r="A1255" s="10" t="str">
        <f t="shared" si="144"/>
        <v/>
      </c>
      <c r="B1255" s="11" t="str">
        <f t="shared" si="145"/>
        <v/>
      </c>
      <c r="C1255" s="15" t="str">
        <f t="shared" si="146"/>
        <v/>
      </c>
      <c r="D1255" s="12" t="str">
        <f>IF(A1255="","",IF(variable,IF(OR(A1255=1,A1255&lt;$I$18*periods_per_year),start_rate,MIN($I$19,IF(MOD(A1255-1,$I$21)=0,MAX($I$20,D1254+$I$22),D1254))),start_rate))</f>
        <v/>
      </c>
      <c r="E1255" s="13" t="str">
        <f t="shared" si="147"/>
        <v/>
      </c>
      <c r="F1255" s="13" t="str">
        <f>IF(A1255="","",IF(A1255=nper,J1254+E1255,MIN(J1254+E1255,IF(D1255=D1254,F1254,IF($E$8="Acc Bi-Weekly",ROUND((-PMT(((1+D1255/CP)^(CP/12))-1,(nper-A1255+1)*12/26,J1254))/2,2),IF($E$8="Acc Weekly",ROUND((-PMT(((1+D1255/CP)^(CP/12))-1,(nper-A1255+1)*12/52,J1254))/4,2),ROUND(-PMT(((1+D1255/CP)^(CP/periods_per_year))-1,nper-A1255+1,J1254),2)))))))</f>
        <v/>
      </c>
      <c r="G1255" s="13" t="str">
        <f>IF(OR(A1255="",A1255&lt;$X$2),"",IF(J1254&lt;=F1255,0,IF(IF(AND(A1255&gt;=$X$2,MOD(A1255-$X$2,int)=0),$X$3,0)+F1255&gt;=J1254+E1255,J1254+E1255-F1255,IF(AND(A1255&gt;=$X$2,MOD(A1255-$X$2,int)=0),$X$3,0)+IF(IF(AND(A1255&gt;=$X$2,MOD(A1255-$X$2,int)=0),$X$3,0)+IF(MOD(A1255-$X$6,periods_per_year)=0,$X$5,0)+F1255&lt;J1254+E1255,IF(MOD(A1255-$X$6,periods_per_year)=0,$X$5,0),J1254+E1255-IF(AND(A1255&gt;=$X$2,MOD(A1255-$X$2,int)=0),$X$3,0)-F1255))))</f>
        <v/>
      </c>
      <c r="H1255" s="14"/>
      <c r="I1255" s="13" t="str">
        <f t="shared" si="148"/>
        <v/>
      </c>
      <c r="J1255" s="13" t="str">
        <f t="shared" si="149"/>
        <v/>
      </c>
      <c r="M1255" s="17" t="str">
        <f>IF(S1254="","",IF(OR(M1254&gt;=nper,ROUND(S1254,2)&lt;=0),"",M1254+1))</f>
        <v/>
      </c>
      <c r="N1255" s="18" t="str">
        <f>IF(M1255="","",IF(OR(periods_per_year=26,periods_per_year=52),IF(periods_per_year=26,IF(M1255=1,fpdate,N1254+14),IF(periods_per_year=52,IF(M1255=1,fpdate,N1254+7),"n/a")),IF(periods_per_year=24,DATE(YEAR(fpdate),MONTH(fpdate)+(M1255-1)/2+IF(AND(DAY(fpdate)&gt;=15,MOD(M1255,2)=0),1,0),IF(MOD(M1255,2)=0,IF(DAY(fpdate)&gt;=15,DAY(fpdate)-14,DAY(fpdate)+14),DAY(fpdate))),IF(DAY(DATE(YEAR(fpdate),MONTH(fpdate)+M1255-1,DAY(fpdate)))&lt;&gt;DAY(fpdate),DATE(YEAR(fpdate),MONTH(fpdate)+M1255,0),DATE(YEAR(fpdate),MONTH(fpdate)+M1255-1,DAY(fpdate))))))</f>
        <v/>
      </c>
      <c r="O1255" s="19" t="str">
        <f>IF(M1255="","",IF(variable,IF(M1255&lt;MortgageCalculator!$I$18*periods_per_year,start_rate,IF(MortgageCalculator!$I$22&gt;=0,MIN(MortgageCalculator!$I$19,start_rate+MortgageCalculator!$I$22*ROUNDUP((M1255-MortgageCalculator!$I$18*periods_per_year)/MortgageCalculator!$I$21,0)),MAX(MortgageCalculator!$I$20,start_rate+MortgageCalculator!$I$22*ROUNDUP((M1255-MortgageCalculator!$I$18*periods_per_year)/MortgageCalculator!$I$21,0)))),start_rate))</f>
        <v/>
      </c>
      <c r="P1255" s="20" t="str">
        <f>IF(M1255="","",ROUND((((1+O1255/CP)^(CP/periods_per_year))-1)*S1254,2))</f>
        <v/>
      </c>
      <c r="Q1255" s="20" t="str">
        <f>IF(M1255="","",IF(M1255=nper,S1254+P1255,MIN(S1254+P1255,IF(O1255=O1254,Q1254,ROUND(-PMT(((1+O1255/CP)^(CP/periods_per_year))-1,nper-M1255+1,S1254),2)))))</f>
        <v/>
      </c>
      <c r="R1255" s="20" t="str">
        <f t="shared" si="150"/>
        <v/>
      </c>
      <c r="S1255" s="20" t="str">
        <f t="shared" si="151"/>
        <v/>
      </c>
    </row>
    <row r="1256" spans="1:19" x14ac:dyDescent="0.2">
      <c r="A1256" s="10" t="str">
        <f t="shared" si="144"/>
        <v/>
      </c>
      <c r="B1256" s="11" t="str">
        <f t="shared" si="145"/>
        <v/>
      </c>
      <c r="C1256" s="15" t="str">
        <f t="shared" si="146"/>
        <v/>
      </c>
      <c r="D1256" s="12" t="str">
        <f>IF(A1256="","",IF(variable,IF(OR(A1256=1,A1256&lt;$I$18*periods_per_year),start_rate,MIN($I$19,IF(MOD(A1256-1,$I$21)=0,MAX($I$20,D1255+$I$22),D1255))),start_rate))</f>
        <v/>
      </c>
      <c r="E1256" s="13" t="str">
        <f t="shared" si="147"/>
        <v/>
      </c>
      <c r="F1256" s="13" t="str">
        <f>IF(A1256="","",IF(A1256=nper,J1255+E1256,MIN(J1255+E1256,IF(D1256=D1255,F1255,IF($E$8="Acc Bi-Weekly",ROUND((-PMT(((1+D1256/CP)^(CP/12))-1,(nper-A1256+1)*12/26,J1255))/2,2),IF($E$8="Acc Weekly",ROUND((-PMT(((1+D1256/CP)^(CP/12))-1,(nper-A1256+1)*12/52,J1255))/4,2),ROUND(-PMT(((1+D1256/CP)^(CP/periods_per_year))-1,nper-A1256+1,J1255),2)))))))</f>
        <v/>
      </c>
      <c r="G1256" s="13" t="str">
        <f>IF(OR(A1256="",A1256&lt;$X$2),"",IF(J1255&lt;=F1256,0,IF(IF(AND(A1256&gt;=$X$2,MOD(A1256-$X$2,int)=0),$X$3,0)+F1256&gt;=J1255+E1256,J1255+E1256-F1256,IF(AND(A1256&gt;=$X$2,MOD(A1256-$X$2,int)=0),$X$3,0)+IF(IF(AND(A1256&gt;=$X$2,MOD(A1256-$X$2,int)=0),$X$3,0)+IF(MOD(A1256-$X$6,periods_per_year)=0,$X$5,0)+F1256&lt;J1255+E1256,IF(MOD(A1256-$X$6,periods_per_year)=0,$X$5,0),J1255+E1256-IF(AND(A1256&gt;=$X$2,MOD(A1256-$X$2,int)=0),$X$3,0)-F1256))))</f>
        <v/>
      </c>
      <c r="H1256" s="14"/>
      <c r="I1256" s="13" t="str">
        <f t="shared" si="148"/>
        <v/>
      </c>
      <c r="J1256" s="13" t="str">
        <f t="shared" si="149"/>
        <v/>
      </c>
      <c r="M1256" s="17" t="str">
        <f>IF(S1255="","",IF(OR(M1255&gt;=nper,ROUND(S1255,2)&lt;=0),"",M1255+1))</f>
        <v/>
      </c>
      <c r="N1256" s="18" t="str">
        <f>IF(M1256="","",IF(OR(periods_per_year=26,periods_per_year=52),IF(periods_per_year=26,IF(M1256=1,fpdate,N1255+14),IF(periods_per_year=52,IF(M1256=1,fpdate,N1255+7),"n/a")),IF(periods_per_year=24,DATE(YEAR(fpdate),MONTH(fpdate)+(M1256-1)/2+IF(AND(DAY(fpdate)&gt;=15,MOD(M1256,2)=0),1,0),IF(MOD(M1256,2)=0,IF(DAY(fpdate)&gt;=15,DAY(fpdate)-14,DAY(fpdate)+14),DAY(fpdate))),IF(DAY(DATE(YEAR(fpdate),MONTH(fpdate)+M1256-1,DAY(fpdate)))&lt;&gt;DAY(fpdate),DATE(YEAR(fpdate),MONTH(fpdate)+M1256,0),DATE(YEAR(fpdate),MONTH(fpdate)+M1256-1,DAY(fpdate))))))</f>
        <v/>
      </c>
      <c r="O1256" s="19" t="str">
        <f>IF(M1256="","",IF(variable,IF(M1256&lt;MortgageCalculator!$I$18*periods_per_year,start_rate,IF(MortgageCalculator!$I$22&gt;=0,MIN(MortgageCalculator!$I$19,start_rate+MortgageCalculator!$I$22*ROUNDUP((M1256-MortgageCalculator!$I$18*periods_per_year)/MortgageCalculator!$I$21,0)),MAX(MortgageCalculator!$I$20,start_rate+MortgageCalculator!$I$22*ROUNDUP((M1256-MortgageCalculator!$I$18*periods_per_year)/MortgageCalculator!$I$21,0)))),start_rate))</f>
        <v/>
      </c>
      <c r="P1256" s="20" t="str">
        <f>IF(M1256="","",ROUND((((1+O1256/CP)^(CP/periods_per_year))-1)*S1255,2))</f>
        <v/>
      </c>
      <c r="Q1256" s="20" t="str">
        <f>IF(M1256="","",IF(M1256=nper,S1255+P1256,MIN(S1255+P1256,IF(O1256=O1255,Q1255,ROUND(-PMT(((1+O1256/CP)^(CP/periods_per_year))-1,nper-M1256+1,S1255),2)))))</f>
        <v/>
      </c>
      <c r="R1256" s="20" t="str">
        <f t="shared" si="150"/>
        <v/>
      </c>
      <c r="S1256" s="20" t="str">
        <f t="shared" si="151"/>
        <v/>
      </c>
    </row>
    <row r="1257" spans="1:19" x14ac:dyDescent="0.2">
      <c r="A1257" s="10" t="str">
        <f t="shared" si="144"/>
        <v/>
      </c>
      <c r="B1257" s="11" t="str">
        <f t="shared" si="145"/>
        <v/>
      </c>
      <c r="C1257" s="15" t="str">
        <f t="shared" si="146"/>
        <v/>
      </c>
      <c r="D1257" s="12" t="str">
        <f>IF(A1257="","",IF(variable,IF(OR(A1257=1,A1257&lt;$I$18*periods_per_year),start_rate,MIN($I$19,IF(MOD(A1257-1,$I$21)=0,MAX($I$20,D1256+$I$22),D1256))),start_rate))</f>
        <v/>
      </c>
      <c r="E1257" s="13" t="str">
        <f t="shared" si="147"/>
        <v/>
      </c>
      <c r="F1257" s="13" t="str">
        <f>IF(A1257="","",IF(A1257=nper,J1256+E1257,MIN(J1256+E1257,IF(D1257=D1256,F1256,IF($E$8="Acc Bi-Weekly",ROUND((-PMT(((1+D1257/CP)^(CP/12))-1,(nper-A1257+1)*12/26,J1256))/2,2),IF($E$8="Acc Weekly",ROUND((-PMT(((1+D1257/CP)^(CP/12))-1,(nper-A1257+1)*12/52,J1256))/4,2),ROUND(-PMT(((1+D1257/CP)^(CP/periods_per_year))-1,nper-A1257+1,J1256),2)))))))</f>
        <v/>
      </c>
      <c r="G1257" s="13" t="str">
        <f>IF(OR(A1257="",A1257&lt;$X$2),"",IF(J1256&lt;=F1257,0,IF(IF(AND(A1257&gt;=$X$2,MOD(A1257-$X$2,int)=0),$X$3,0)+F1257&gt;=J1256+E1257,J1256+E1257-F1257,IF(AND(A1257&gt;=$X$2,MOD(A1257-$X$2,int)=0),$X$3,0)+IF(IF(AND(A1257&gt;=$X$2,MOD(A1257-$X$2,int)=0),$X$3,0)+IF(MOD(A1257-$X$6,periods_per_year)=0,$X$5,0)+F1257&lt;J1256+E1257,IF(MOD(A1257-$X$6,periods_per_year)=0,$X$5,0),J1256+E1257-IF(AND(A1257&gt;=$X$2,MOD(A1257-$X$2,int)=0),$X$3,0)-F1257))))</f>
        <v/>
      </c>
      <c r="H1257" s="14"/>
      <c r="I1257" s="13" t="str">
        <f t="shared" si="148"/>
        <v/>
      </c>
      <c r="J1257" s="13" t="str">
        <f t="shared" si="149"/>
        <v/>
      </c>
      <c r="M1257" s="17" t="str">
        <f>IF(S1256="","",IF(OR(M1256&gt;=nper,ROUND(S1256,2)&lt;=0),"",M1256+1))</f>
        <v/>
      </c>
      <c r="N1257" s="18" t="str">
        <f>IF(M1257="","",IF(OR(periods_per_year=26,periods_per_year=52),IF(periods_per_year=26,IF(M1257=1,fpdate,N1256+14),IF(periods_per_year=52,IF(M1257=1,fpdate,N1256+7),"n/a")),IF(periods_per_year=24,DATE(YEAR(fpdate),MONTH(fpdate)+(M1257-1)/2+IF(AND(DAY(fpdate)&gt;=15,MOD(M1257,2)=0),1,0),IF(MOD(M1257,2)=0,IF(DAY(fpdate)&gt;=15,DAY(fpdate)-14,DAY(fpdate)+14),DAY(fpdate))),IF(DAY(DATE(YEAR(fpdate),MONTH(fpdate)+M1257-1,DAY(fpdate)))&lt;&gt;DAY(fpdate),DATE(YEAR(fpdate),MONTH(fpdate)+M1257,0),DATE(YEAR(fpdate),MONTH(fpdate)+M1257-1,DAY(fpdate))))))</f>
        <v/>
      </c>
      <c r="O1257" s="19" t="str">
        <f>IF(M1257="","",IF(variable,IF(M1257&lt;MortgageCalculator!$I$18*periods_per_year,start_rate,IF(MortgageCalculator!$I$22&gt;=0,MIN(MortgageCalculator!$I$19,start_rate+MortgageCalculator!$I$22*ROUNDUP((M1257-MortgageCalculator!$I$18*periods_per_year)/MortgageCalculator!$I$21,0)),MAX(MortgageCalculator!$I$20,start_rate+MortgageCalculator!$I$22*ROUNDUP((M1257-MortgageCalculator!$I$18*periods_per_year)/MortgageCalculator!$I$21,0)))),start_rate))</f>
        <v/>
      </c>
      <c r="P1257" s="20" t="str">
        <f>IF(M1257="","",ROUND((((1+O1257/CP)^(CP/periods_per_year))-1)*S1256,2))</f>
        <v/>
      </c>
      <c r="Q1257" s="20" t="str">
        <f>IF(M1257="","",IF(M1257=nper,S1256+P1257,MIN(S1256+P1257,IF(O1257=O1256,Q1256,ROUND(-PMT(((1+O1257/CP)^(CP/periods_per_year))-1,nper-M1257+1,S1256),2)))))</f>
        <v/>
      </c>
      <c r="R1257" s="20" t="str">
        <f t="shared" si="150"/>
        <v/>
      </c>
      <c r="S1257" s="20" t="str">
        <f t="shared" si="151"/>
        <v/>
      </c>
    </row>
    <row r="1258" spans="1:19" x14ac:dyDescent="0.2">
      <c r="A1258" s="10" t="str">
        <f t="shared" si="144"/>
        <v/>
      </c>
      <c r="B1258" s="11" t="str">
        <f t="shared" si="145"/>
        <v/>
      </c>
      <c r="C1258" s="15" t="str">
        <f t="shared" si="146"/>
        <v/>
      </c>
      <c r="D1258" s="12" t="str">
        <f>IF(A1258="","",IF(variable,IF(OR(A1258=1,A1258&lt;$I$18*periods_per_year),start_rate,MIN($I$19,IF(MOD(A1258-1,$I$21)=0,MAX($I$20,D1257+$I$22),D1257))),start_rate))</f>
        <v/>
      </c>
      <c r="E1258" s="13" t="str">
        <f t="shared" si="147"/>
        <v/>
      </c>
      <c r="F1258" s="13" t="str">
        <f>IF(A1258="","",IF(A1258=nper,J1257+E1258,MIN(J1257+E1258,IF(D1258=D1257,F1257,IF($E$8="Acc Bi-Weekly",ROUND((-PMT(((1+D1258/CP)^(CP/12))-1,(nper-A1258+1)*12/26,J1257))/2,2),IF($E$8="Acc Weekly",ROUND((-PMT(((1+D1258/CP)^(CP/12))-1,(nper-A1258+1)*12/52,J1257))/4,2),ROUND(-PMT(((1+D1258/CP)^(CP/periods_per_year))-1,nper-A1258+1,J1257),2)))))))</f>
        <v/>
      </c>
      <c r="G1258" s="13" t="str">
        <f>IF(OR(A1258="",A1258&lt;$X$2),"",IF(J1257&lt;=F1258,0,IF(IF(AND(A1258&gt;=$X$2,MOD(A1258-$X$2,int)=0),$X$3,0)+F1258&gt;=J1257+E1258,J1257+E1258-F1258,IF(AND(A1258&gt;=$X$2,MOD(A1258-$X$2,int)=0),$X$3,0)+IF(IF(AND(A1258&gt;=$X$2,MOD(A1258-$X$2,int)=0),$X$3,0)+IF(MOD(A1258-$X$6,periods_per_year)=0,$X$5,0)+F1258&lt;J1257+E1258,IF(MOD(A1258-$X$6,periods_per_year)=0,$X$5,0),J1257+E1258-IF(AND(A1258&gt;=$X$2,MOD(A1258-$X$2,int)=0),$X$3,0)-F1258))))</f>
        <v/>
      </c>
      <c r="H1258" s="14"/>
      <c r="I1258" s="13" t="str">
        <f t="shared" si="148"/>
        <v/>
      </c>
      <c r="J1258" s="13" t="str">
        <f t="shared" si="149"/>
        <v/>
      </c>
      <c r="M1258" s="17" t="str">
        <f>IF(S1257="","",IF(OR(M1257&gt;=nper,ROUND(S1257,2)&lt;=0),"",M1257+1))</f>
        <v/>
      </c>
      <c r="N1258" s="18" t="str">
        <f>IF(M1258="","",IF(OR(periods_per_year=26,periods_per_year=52),IF(periods_per_year=26,IF(M1258=1,fpdate,N1257+14),IF(periods_per_year=52,IF(M1258=1,fpdate,N1257+7),"n/a")),IF(periods_per_year=24,DATE(YEAR(fpdate),MONTH(fpdate)+(M1258-1)/2+IF(AND(DAY(fpdate)&gt;=15,MOD(M1258,2)=0),1,0),IF(MOD(M1258,2)=0,IF(DAY(fpdate)&gt;=15,DAY(fpdate)-14,DAY(fpdate)+14),DAY(fpdate))),IF(DAY(DATE(YEAR(fpdate),MONTH(fpdate)+M1258-1,DAY(fpdate)))&lt;&gt;DAY(fpdate),DATE(YEAR(fpdate),MONTH(fpdate)+M1258,0),DATE(YEAR(fpdate),MONTH(fpdate)+M1258-1,DAY(fpdate))))))</f>
        <v/>
      </c>
      <c r="O1258" s="19" t="str">
        <f>IF(M1258="","",IF(variable,IF(M1258&lt;MortgageCalculator!$I$18*periods_per_year,start_rate,IF(MortgageCalculator!$I$22&gt;=0,MIN(MortgageCalculator!$I$19,start_rate+MortgageCalculator!$I$22*ROUNDUP((M1258-MortgageCalculator!$I$18*periods_per_year)/MortgageCalculator!$I$21,0)),MAX(MortgageCalculator!$I$20,start_rate+MortgageCalculator!$I$22*ROUNDUP((M1258-MortgageCalculator!$I$18*periods_per_year)/MortgageCalculator!$I$21,0)))),start_rate))</f>
        <v/>
      </c>
      <c r="P1258" s="20" t="str">
        <f>IF(M1258="","",ROUND((((1+O1258/CP)^(CP/periods_per_year))-1)*S1257,2))</f>
        <v/>
      </c>
      <c r="Q1258" s="20" t="str">
        <f>IF(M1258="","",IF(M1258=nper,S1257+P1258,MIN(S1257+P1258,IF(O1258=O1257,Q1257,ROUND(-PMT(((1+O1258/CP)^(CP/periods_per_year))-1,nper-M1258+1,S1257),2)))))</f>
        <v/>
      </c>
      <c r="R1258" s="20" t="str">
        <f t="shared" si="150"/>
        <v/>
      </c>
      <c r="S1258" s="20" t="str">
        <f t="shared" si="151"/>
        <v/>
      </c>
    </row>
    <row r="1259" spans="1:19" x14ac:dyDescent="0.2">
      <c r="A1259" s="10" t="str">
        <f t="shared" si="144"/>
        <v/>
      </c>
      <c r="B1259" s="11" t="str">
        <f t="shared" si="145"/>
        <v/>
      </c>
      <c r="C1259" s="15" t="str">
        <f t="shared" si="146"/>
        <v/>
      </c>
      <c r="D1259" s="12" t="str">
        <f>IF(A1259="","",IF(variable,IF(OR(A1259=1,A1259&lt;$I$18*periods_per_year),start_rate,MIN($I$19,IF(MOD(A1259-1,$I$21)=0,MAX($I$20,D1258+$I$22),D1258))),start_rate))</f>
        <v/>
      </c>
      <c r="E1259" s="13" t="str">
        <f t="shared" si="147"/>
        <v/>
      </c>
      <c r="F1259" s="13" t="str">
        <f>IF(A1259="","",IF(A1259=nper,J1258+E1259,MIN(J1258+E1259,IF(D1259=D1258,F1258,IF($E$8="Acc Bi-Weekly",ROUND((-PMT(((1+D1259/CP)^(CP/12))-1,(nper-A1259+1)*12/26,J1258))/2,2),IF($E$8="Acc Weekly",ROUND((-PMT(((1+D1259/CP)^(CP/12))-1,(nper-A1259+1)*12/52,J1258))/4,2),ROUND(-PMT(((1+D1259/CP)^(CP/periods_per_year))-1,nper-A1259+1,J1258),2)))))))</f>
        <v/>
      </c>
      <c r="G1259" s="13" t="str">
        <f>IF(OR(A1259="",A1259&lt;$X$2),"",IF(J1258&lt;=F1259,0,IF(IF(AND(A1259&gt;=$X$2,MOD(A1259-$X$2,int)=0),$X$3,0)+F1259&gt;=J1258+E1259,J1258+E1259-F1259,IF(AND(A1259&gt;=$X$2,MOD(A1259-$X$2,int)=0),$X$3,0)+IF(IF(AND(A1259&gt;=$X$2,MOD(A1259-$X$2,int)=0),$X$3,0)+IF(MOD(A1259-$X$6,periods_per_year)=0,$X$5,0)+F1259&lt;J1258+E1259,IF(MOD(A1259-$X$6,periods_per_year)=0,$X$5,0),J1258+E1259-IF(AND(A1259&gt;=$X$2,MOD(A1259-$X$2,int)=0),$X$3,0)-F1259))))</f>
        <v/>
      </c>
      <c r="H1259" s="14"/>
      <c r="I1259" s="13" t="str">
        <f t="shared" si="148"/>
        <v/>
      </c>
      <c r="J1259" s="13" t="str">
        <f t="shared" si="149"/>
        <v/>
      </c>
      <c r="M1259" s="17" t="str">
        <f>IF(S1258="","",IF(OR(M1258&gt;=nper,ROUND(S1258,2)&lt;=0),"",M1258+1))</f>
        <v/>
      </c>
      <c r="N1259" s="18" t="str">
        <f>IF(M1259="","",IF(OR(periods_per_year=26,periods_per_year=52),IF(periods_per_year=26,IF(M1259=1,fpdate,N1258+14),IF(periods_per_year=52,IF(M1259=1,fpdate,N1258+7),"n/a")),IF(periods_per_year=24,DATE(YEAR(fpdate),MONTH(fpdate)+(M1259-1)/2+IF(AND(DAY(fpdate)&gt;=15,MOD(M1259,2)=0),1,0),IF(MOD(M1259,2)=0,IF(DAY(fpdate)&gt;=15,DAY(fpdate)-14,DAY(fpdate)+14),DAY(fpdate))),IF(DAY(DATE(YEAR(fpdate),MONTH(fpdate)+M1259-1,DAY(fpdate)))&lt;&gt;DAY(fpdate),DATE(YEAR(fpdate),MONTH(fpdate)+M1259,0),DATE(YEAR(fpdate),MONTH(fpdate)+M1259-1,DAY(fpdate))))))</f>
        <v/>
      </c>
      <c r="O1259" s="19" t="str">
        <f>IF(M1259="","",IF(variable,IF(M1259&lt;MortgageCalculator!$I$18*periods_per_year,start_rate,IF(MortgageCalculator!$I$22&gt;=0,MIN(MortgageCalculator!$I$19,start_rate+MortgageCalculator!$I$22*ROUNDUP((M1259-MortgageCalculator!$I$18*periods_per_year)/MortgageCalculator!$I$21,0)),MAX(MortgageCalculator!$I$20,start_rate+MortgageCalculator!$I$22*ROUNDUP((M1259-MortgageCalculator!$I$18*periods_per_year)/MortgageCalculator!$I$21,0)))),start_rate))</f>
        <v/>
      </c>
      <c r="P1259" s="20" t="str">
        <f>IF(M1259="","",ROUND((((1+O1259/CP)^(CP/periods_per_year))-1)*S1258,2))</f>
        <v/>
      </c>
      <c r="Q1259" s="20" t="str">
        <f>IF(M1259="","",IF(M1259=nper,S1258+P1259,MIN(S1258+P1259,IF(O1259=O1258,Q1258,ROUND(-PMT(((1+O1259/CP)^(CP/periods_per_year))-1,nper-M1259+1,S1258),2)))))</f>
        <v/>
      </c>
      <c r="R1259" s="20" t="str">
        <f t="shared" si="150"/>
        <v/>
      </c>
      <c r="S1259" s="20" t="str">
        <f t="shared" si="151"/>
        <v/>
      </c>
    </row>
    <row r="1260" spans="1:19" x14ac:dyDescent="0.2">
      <c r="A1260" s="10" t="str">
        <f t="shared" ref="A1260:A1323" si="152">IF(J1259="","",IF(OR(A1259&gt;=nper,ROUND(J1259,2)&lt;=0),"",A1259+1))</f>
        <v/>
      </c>
      <c r="B1260" s="11" t="str">
        <f t="shared" ref="B1260:B1323" si="153">IF(A1260="","",IF(OR(periods_per_year=26,periods_per_year=52),IF(periods_per_year=26,IF(A1260=1,fpdate,B1259+14),IF(periods_per_year=52,IF(A1260=1,fpdate,B1259+7),"n/a")),IF(periods_per_year=24,DATE(YEAR(fpdate),MONTH(fpdate)+(A1260-1)/2+IF(AND(DAY(fpdate)&gt;=15,MOD(A1260,2)=0),1,0),IF(MOD(A1260,2)=0,IF(DAY(fpdate)&gt;=15,DAY(fpdate)-14,DAY(fpdate)+14),DAY(fpdate))),IF(DAY(DATE(YEAR(fpdate),MONTH(fpdate)+A1260-1,DAY(fpdate)))&lt;&gt;DAY(fpdate),DATE(YEAR(fpdate),MONTH(fpdate)+A1260,0),DATE(YEAR(fpdate),MONTH(fpdate)+A1260-1,DAY(fpdate))))))</f>
        <v/>
      </c>
      <c r="C1260" s="15" t="str">
        <f t="shared" ref="C1260:C1323" si="154">IF(A1260="","",IF(MOD(A1260,periods_per_year)=0,A1260/periods_per_year,""))</f>
        <v/>
      </c>
      <c r="D1260" s="12" t="str">
        <f>IF(A1260="","",IF(variable,IF(OR(A1260=1,A1260&lt;$I$18*periods_per_year),start_rate,MIN($I$19,IF(MOD(A1260-1,$I$21)=0,MAX($I$20,D1259+$I$22),D1259))),start_rate))</f>
        <v/>
      </c>
      <c r="E1260" s="13" t="str">
        <f t="shared" ref="E1260:E1323" si="155">IF(A1260="","",ROUND((((1+D1260/CP)^(CP/periods_per_year))-1)*J1259,2))</f>
        <v/>
      </c>
      <c r="F1260" s="13" t="str">
        <f>IF(A1260="","",IF(A1260=nper,J1259+E1260,MIN(J1259+E1260,IF(D1260=D1259,F1259,IF($E$8="Acc Bi-Weekly",ROUND((-PMT(((1+D1260/CP)^(CP/12))-1,(nper-A1260+1)*12/26,J1259))/2,2),IF($E$8="Acc Weekly",ROUND((-PMT(((1+D1260/CP)^(CP/12))-1,(nper-A1260+1)*12/52,J1259))/4,2),ROUND(-PMT(((1+D1260/CP)^(CP/periods_per_year))-1,nper-A1260+1,J1259),2)))))))</f>
        <v/>
      </c>
      <c r="G1260" s="13" t="str">
        <f>IF(OR(A1260="",A1260&lt;$X$2),"",IF(J1259&lt;=F1260,0,IF(IF(AND(A1260&gt;=$X$2,MOD(A1260-$X$2,int)=0),$X$3,0)+F1260&gt;=J1259+E1260,J1259+E1260-F1260,IF(AND(A1260&gt;=$X$2,MOD(A1260-$X$2,int)=0),$X$3,0)+IF(IF(AND(A1260&gt;=$X$2,MOD(A1260-$X$2,int)=0),$X$3,0)+IF(MOD(A1260-$X$6,periods_per_year)=0,$X$5,0)+F1260&lt;J1259+E1260,IF(MOD(A1260-$X$6,periods_per_year)=0,$X$5,0),J1259+E1260-IF(AND(A1260&gt;=$X$2,MOD(A1260-$X$2,int)=0),$X$3,0)-F1260))))</f>
        <v/>
      </c>
      <c r="H1260" s="14"/>
      <c r="I1260" s="13" t="str">
        <f t="shared" ref="I1260:I1323" si="156">IF(A1260="","",F1260-E1260+H1260+IF(G1260="",0,G1260))</f>
        <v/>
      </c>
      <c r="J1260" s="13" t="str">
        <f t="shared" ref="J1260:J1323" si="157">IF(A1260="","",J1259-I1260)</f>
        <v/>
      </c>
      <c r="M1260" s="17" t="str">
        <f>IF(S1259="","",IF(OR(M1259&gt;=nper,ROUND(S1259,2)&lt;=0),"",M1259+1))</f>
        <v/>
      </c>
      <c r="N1260" s="18" t="str">
        <f>IF(M1260="","",IF(OR(periods_per_year=26,periods_per_year=52),IF(periods_per_year=26,IF(M1260=1,fpdate,N1259+14),IF(periods_per_year=52,IF(M1260=1,fpdate,N1259+7),"n/a")),IF(periods_per_year=24,DATE(YEAR(fpdate),MONTH(fpdate)+(M1260-1)/2+IF(AND(DAY(fpdate)&gt;=15,MOD(M1260,2)=0),1,0),IF(MOD(M1260,2)=0,IF(DAY(fpdate)&gt;=15,DAY(fpdate)-14,DAY(fpdate)+14),DAY(fpdate))),IF(DAY(DATE(YEAR(fpdate),MONTH(fpdate)+M1260-1,DAY(fpdate)))&lt;&gt;DAY(fpdate),DATE(YEAR(fpdate),MONTH(fpdate)+M1260,0),DATE(YEAR(fpdate),MONTH(fpdate)+M1260-1,DAY(fpdate))))))</f>
        <v/>
      </c>
      <c r="O1260" s="19" t="str">
        <f>IF(M1260="","",IF(variable,IF(M1260&lt;MortgageCalculator!$I$18*periods_per_year,start_rate,IF(MortgageCalculator!$I$22&gt;=0,MIN(MortgageCalculator!$I$19,start_rate+MortgageCalculator!$I$22*ROUNDUP((M1260-MortgageCalculator!$I$18*periods_per_year)/MortgageCalculator!$I$21,0)),MAX(MortgageCalculator!$I$20,start_rate+MortgageCalculator!$I$22*ROUNDUP((M1260-MortgageCalculator!$I$18*periods_per_year)/MortgageCalculator!$I$21,0)))),start_rate))</f>
        <v/>
      </c>
      <c r="P1260" s="20" t="str">
        <f>IF(M1260="","",ROUND((((1+O1260/CP)^(CP/periods_per_year))-1)*S1259,2))</f>
        <v/>
      </c>
      <c r="Q1260" s="20" t="str">
        <f>IF(M1260="","",IF(M1260=nper,S1259+P1260,MIN(S1259+P1260,IF(O1260=O1259,Q1259,ROUND(-PMT(((1+O1260/CP)^(CP/periods_per_year))-1,nper-M1260+1,S1259),2)))))</f>
        <v/>
      </c>
      <c r="R1260" s="20" t="str">
        <f t="shared" ref="R1260:R1323" si="158">IF(M1260="","",Q1260-P1260)</f>
        <v/>
      </c>
      <c r="S1260" s="20" t="str">
        <f t="shared" ref="S1260:S1323" si="159">IF(M1260="","",S1259-R1260)</f>
        <v/>
      </c>
    </row>
    <row r="1261" spans="1:19" x14ac:dyDescent="0.2">
      <c r="A1261" s="10" t="str">
        <f t="shared" si="152"/>
        <v/>
      </c>
      <c r="B1261" s="11" t="str">
        <f t="shared" si="153"/>
        <v/>
      </c>
      <c r="C1261" s="15" t="str">
        <f t="shared" si="154"/>
        <v/>
      </c>
      <c r="D1261" s="12" t="str">
        <f>IF(A1261="","",IF(variable,IF(OR(A1261=1,A1261&lt;$I$18*periods_per_year),start_rate,MIN($I$19,IF(MOD(A1261-1,$I$21)=0,MAX($I$20,D1260+$I$22),D1260))),start_rate))</f>
        <v/>
      </c>
      <c r="E1261" s="13" t="str">
        <f t="shared" si="155"/>
        <v/>
      </c>
      <c r="F1261" s="13" t="str">
        <f>IF(A1261="","",IF(A1261=nper,J1260+E1261,MIN(J1260+E1261,IF(D1261=D1260,F1260,IF($E$8="Acc Bi-Weekly",ROUND((-PMT(((1+D1261/CP)^(CP/12))-1,(nper-A1261+1)*12/26,J1260))/2,2),IF($E$8="Acc Weekly",ROUND((-PMT(((1+D1261/CP)^(CP/12))-1,(nper-A1261+1)*12/52,J1260))/4,2),ROUND(-PMT(((1+D1261/CP)^(CP/periods_per_year))-1,nper-A1261+1,J1260),2)))))))</f>
        <v/>
      </c>
      <c r="G1261" s="13" t="str">
        <f>IF(OR(A1261="",A1261&lt;$X$2),"",IF(J1260&lt;=F1261,0,IF(IF(AND(A1261&gt;=$X$2,MOD(A1261-$X$2,int)=0),$X$3,0)+F1261&gt;=J1260+E1261,J1260+E1261-F1261,IF(AND(A1261&gt;=$X$2,MOD(A1261-$X$2,int)=0),$X$3,0)+IF(IF(AND(A1261&gt;=$X$2,MOD(A1261-$X$2,int)=0),$X$3,0)+IF(MOD(A1261-$X$6,periods_per_year)=0,$X$5,0)+F1261&lt;J1260+E1261,IF(MOD(A1261-$X$6,periods_per_year)=0,$X$5,0),J1260+E1261-IF(AND(A1261&gt;=$X$2,MOD(A1261-$X$2,int)=0),$X$3,0)-F1261))))</f>
        <v/>
      </c>
      <c r="H1261" s="14"/>
      <c r="I1261" s="13" t="str">
        <f t="shared" si="156"/>
        <v/>
      </c>
      <c r="J1261" s="13" t="str">
        <f t="shared" si="157"/>
        <v/>
      </c>
      <c r="M1261" s="17" t="str">
        <f>IF(S1260="","",IF(OR(M1260&gt;=nper,ROUND(S1260,2)&lt;=0),"",M1260+1))</f>
        <v/>
      </c>
      <c r="N1261" s="18" t="str">
        <f>IF(M1261="","",IF(OR(periods_per_year=26,periods_per_year=52),IF(periods_per_year=26,IF(M1261=1,fpdate,N1260+14),IF(periods_per_year=52,IF(M1261=1,fpdate,N1260+7),"n/a")),IF(periods_per_year=24,DATE(YEAR(fpdate),MONTH(fpdate)+(M1261-1)/2+IF(AND(DAY(fpdate)&gt;=15,MOD(M1261,2)=0),1,0),IF(MOD(M1261,2)=0,IF(DAY(fpdate)&gt;=15,DAY(fpdate)-14,DAY(fpdate)+14),DAY(fpdate))),IF(DAY(DATE(YEAR(fpdate),MONTH(fpdate)+M1261-1,DAY(fpdate)))&lt;&gt;DAY(fpdate),DATE(YEAR(fpdate),MONTH(fpdate)+M1261,0),DATE(YEAR(fpdate),MONTH(fpdate)+M1261-1,DAY(fpdate))))))</f>
        <v/>
      </c>
      <c r="O1261" s="19" t="str">
        <f>IF(M1261="","",IF(variable,IF(M1261&lt;MortgageCalculator!$I$18*periods_per_year,start_rate,IF(MortgageCalculator!$I$22&gt;=0,MIN(MortgageCalculator!$I$19,start_rate+MortgageCalculator!$I$22*ROUNDUP((M1261-MortgageCalculator!$I$18*periods_per_year)/MortgageCalculator!$I$21,0)),MAX(MortgageCalculator!$I$20,start_rate+MortgageCalculator!$I$22*ROUNDUP((M1261-MortgageCalculator!$I$18*periods_per_year)/MortgageCalculator!$I$21,0)))),start_rate))</f>
        <v/>
      </c>
      <c r="P1261" s="20" t="str">
        <f>IF(M1261="","",ROUND((((1+O1261/CP)^(CP/periods_per_year))-1)*S1260,2))</f>
        <v/>
      </c>
      <c r="Q1261" s="20" t="str">
        <f>IF(M1261="","",IF(M1261=nper,S1260+P1261,MIN(S1260+P1261,IF(O1261=O1260,Q1260,ROUND(-PMT(((1+O1261/CP)^(CP/periods_per_year))-1,nper-M1261+1,S1260),2)))))</f>
        <v/>
      </c>
      <c r="R1261" s="20" t="str">
        <f t="shared" si="158"/>
        <v/>
      </c>
      <c r="S1261" s="20" t="str">
        <f t="shared" si="159"/>
        <v/>
      </c>
    </row>
    <row r="1262" spans="1:19" x14ac:dyDescent="0.2">
      <c r="A1262" s="10" t="str">
        <f t="shared" si="152"/>
        <v/>
      </c>
      <c r="B1262" s="11" t="str">
        <f t="shared" si="153"/>
        <v/>
      </c>
      <c r="C1262" s="15" t="str">
        <f t="shared" si="154"/>
        <v/>
      </c>
      <c r="D1262" s="12" t="str">
        <f>IF(A1262="","",IF(variable,IF(OR(A1262=1,A1262&lt;$I$18*periods_per_year),start_rate,MIN($I$19,IF(MOD(A1262-1,$I$21)=0,MAX($I$20,D1261+$I$22),D1261))),start_rate))</f>
        <v/>
      </c>
      <c r="E1262" s="13" t="str">
        <f t="shared" si="155"/>
        <v/>
      </c>
      <c r="F1262" s="13" t="str">
        <f>IF(A1262="","",IF(A1262=nper,J1261+E1262,MIN(J1261+E1262,IF(D1262=D1261,F1261,IF($E$8="Acc Bi-Weekly",ROUND((-PMT(((1+D1262/CP)^(CP/12))-1,(nper-A1262+1)*12/26,J1261))/2,2),IF($E$8="Acc Weekly",ROUND((-PMT(((1+D1262/CP)^(CP/12))-1,(nper-A1262+1)*12/52,J1261))/4,2),ROUND(-PMT(((1+D1262/CP)^(CP/periods_per_year))-1,nper-A1262+1,J1261),2)))))))</f>
        <v/>
      </c>
      <c r="G1262" s="13" t="str">
        <f>IF(OR(A1262="",A1262&lt;$X$2),"",IF(J1261&lt;=F1262,0,IF(IF(AND(A1262&gt;=$X$2,MOD(A1262-$X$2,int)=0),$X$3,0)+F1262&gt;=J1261+E1262,J1261+E1262-F1262,IF(AND(A1262&gt;=$X$2,MOD(A1262-$X$2,int)=0),$X$3,0)+IF(IF(AND(A1262&gt;=$X$2,MOD(A1262-$X$2,int)=0),$X$3,0)+IF(MOD(A1262-$X$6,periods_per_year)=0,$X$5,0)+F1262&lt;J1261+E1262,IF(MOD(A1262-$X$6,periods_per_year)=0,$X$5,0),J1261+E1262-IF(AND(A1262&gt;=$X$2,MOD(A1262-$X$2,int)=0),$X$3,0)-F1262))))</f>
        <v/>
      </c>
      <c r="H1262" s="14"/>
      <c r="I1262" s="13" t="str">
        <f t="shared" si="156"/>
        <v/>
      </c>
      <c r="J1262" s="13" t="str">
        <f t="shared" si="157"/>
        <v/>
      </c>
      <c r="M1262" s="17" t="str">
        <f>IF(S1261="","",IF(OR(M1261&gt;=nper,ROUND(S1261,2)&lt;=0),"",M1261+1))</f>
        <v/>
      </c>
      <c r="N1262" s="18" t="str">
        <f>IF(M1262="","",IF(OR(periods_per_year=26,periods_per_year=52),IF(periods_per_year=26,IF(M1262=1,fpdate,N1261+14),IF(periods_per_year=52,IF(M1262=1,fpdate,N1261+7),"n/a")),IF(periods_per_year=24,DATE(YEAR(fpdate),MONTH(fpdate)+(M1262-1)/2+IF(AND(DAY(fpdate)&gt;=15,MOD(M1262,2)=0),1,0),IF(MOD(M1262,2)=0,IF(DAY(fpdate)&gt;=15,DAY(fpdate)-14,DAY(fpdate)+14),DAY(fpdate))),IF(DAY(DATE(YEAR(fpdate),MONTH(fpdate)+M1262-1,DAY(fpdate)))&lt;&gt;DAY(fpdate),DATE(YEAR(fpdate),MONTH(fpdate)+M1262,0),DATE(YEAR(fpdate),MONTH(fpdate)+M1262-1,DAY(fpdate))))))</f>
        <v/>
      </c>
      <c r="O1262" s="19" t="str">
        <f>IF(M1262="","",IF(variable,IF(M1262&lt;MortgageCalculator!$I$18*periods_per_year,start_rate,IF(MortgageCalculator!$I$22&gt;=0,MIN(MortgageCalculator!$I$19,start_rate+MortgageCalculator!$I$22*ROUNDUP((M1262-MortgageCalculator!$I$18*periods_per_year)/MortgageCalculator!$I$21,0)),MAX(MortgageCalculator!$I$20,start_rate+MortgageCalculator!$I$22*ROUNDUP((M1262-MortgageCalculator!$I$18*periods_per_year)/MortgageCalculator!$I$21,0)))),start_rate))</f>
        <v/>
      </c>
      <c r="P1262" s="20" t="str">
        <f>IF(M1262="","",ROUND((((1+O1262/CP)^(CP/periods_per_year))-1)*S1261,2))</f>
        <v/>
      </c>
      <c r="Q1262" s="20" t="str">
        <f>IF(M1262="","",IF(M1262=nper,S1261+P1262,MIN(S1261+P1262,IF(O1262=O1261,Q1261,ROUND(-PMT(((1+O1262/CP)^(CP/periods_per_year))-1,nper-M1262+1,S1261),2)))))</f>
        <v/>
      </c>
      <c r="R1262" s="20" t="str">
        <f t="shared" si="158"/>
        <v/>
      </c>
      <c r="S1262" s="20" t="str">
        <f t="shared" si="159"/>
        <v/>
      </c>
    </row>
    <row r="1263" spans="1:19" x14ac:dyDescent="0.2">
      <c r="A1263" s="10" t="str">
        <f t="shared" si="152"/>
        <v/>
      </c>
      <c r="B1263" s="11" t="str">
        <f t="shared" si="153"/>
        <v/>
      </c>
      <c r="C1263" s="15" t="str">
        <f t="shared" si="154"/>
        <v/>
      </c>
      <c r="D1263" s="12" t="str">
        <f>IF(A1263="","",IF(variable,IF(OR(A1263=1,A1263&lt;$I$18*periods_per_year),start_rate,MIN($I$19,IF(MOD(A1263-1,$I$21)=0,MAX($I$20,D1262+$I$22),D1262))),start_rate))</f>
        <v/>
      </c>
      <c r="E1263" s="13" t="str">
        <f t="shared" si="155"/>
        <v/>
      </c>
      <c r="F1263" s="13" t="str">
        <f>IF(A1263="","",IF(A1263=nper,J1262+E1263,MIN(J1262+E1263,IF(D1263=D1262,F1262,IF($E$8="Acc Bi-Weekly",ROUND((-PMT(((1+D1263/CP)^(CP/12))-1,(nper-A1263+1)*12/26,J1262))/2,2),IF($E$8="Acc Weekly",ROUND((-PMT(((1+D1263/CP)^(CP/12))-1,(nper-A1263+1)*12/52,J1262))/4,2),ROUND(-PMT(((1+D1263/CP)^(CP/periods_per_year))-1,nper-A1263+1,J1262),2)))))))</f>
        <v/>
      </c>
      <c r="G1263" s="13" t="str">
        <f>IF(OR(A1263="",A1263&lt;$X$2),"",IF(J1262&lt;=F1263,0,IF(IF(AND(A1263&gt;=$X$2,MOD(A1263-$X$2,int)=0),$X$3,0)+F1263&gt;=J1262+E1263,J1262+E1263-F1263,IF(AND(A1263&gt;=$X$2,MOD(A1263-$X$2,int)=0),$X$3,0)+IF(IF(AND(A1263&gt;=$X$2,MOD(A1263-$X$2,int)=0),$X$3,0)+IF(MOD(A1263-$X$6,periods_per_year)=0,$X$5,0)+F1263&lt;J1262+E1263,IF(MOD(A1263-$X$6,periods_per_year)=0,$X$5,0),J1262+E1263-IF(AND(A1263&gt;=$X$2,MOD(A1263-$X$2,int)=0),$X$3,0)-F1263))))</f>
        <v/>
      </c>
      <c r="H1263" s="14"/>
      <c r="I1263" s="13" t="str">
        <f t="shared" si="156"/>
        <v/>
      </c>
      <c r="J1263" s="13" t="str">
        <f t="shared" si="157"/>
        <v/>
      </c>
      <c r="M1263" s="17" t="str">
        <f>IF(S1262="","",IF(OR(M1262&gt;=nper,ROUND(S1262,2)&lt;=0),"",M1262+1))</f>
        <v/>
      </c>
      <c r="N1263" s="18" t="str">
        <f>IF(M1263="","",IF(OR(periods_per_year=26,periods_per_year=52),IF(periods_per_year=26,IF(M1263=1,fpdate,N1262+14),IF(periods_per_year=52,IF(M1263=1,fpdate,N1262+7),"n/a")),IF(periods_per_year=24,DATE(YEAR(fpdate),MONTH(fpdate)+(M1263-1)/2+IF(AND(DAY(fpdate)&gt;=15,MOD(M1263,2)=0),1,0),IF(MOD(M1263,2)=0,IF(DAY(fpdate)&gt;=15,DAY(fpdate)-14,DAY(fpdate)+14),DAY(fpdate))),IF(DAY(DATE(YEAR(fpdate),MONTH(fpdate)+M1263-1,DAY(fpdate)))&lt;&gt;DAY(fpdate),DATE(YEAR(fpdate),MONTH(fpdate)+M1263,0),DATE(YEAR(fpdate),MONTH(fpdate)+M1263-1,DAY(fpdate))))))</f>
        <v/>
      </c>
      <c r="O1263" s="19" t="str">
        <f>IF(M1263="","",IF(variable,IF(M1263&lt;MortgageCalculator!$I$18*periods_per_year,start_rate,IF(MortgageCalculator!$I$22&gt;=0,MIN(MortgageCalculator!$I$19,start_rate+MortgageCalculator!$I$22*ROUNDUP((M1263-MortgageCalculator!$I$18*periods_per_year)/MortgageCalculator!$I$21,0)),MAX(MortgageCalculator!$I$20,start_rate+MortgageCalculator!$I$22*ROUNDUP((M1263-MortgageCalculator!$I$18*periods_per_year)/MortgageCalculator!$I$21,0)))),start_rate))</f>
        <v/>
      </c>
      <c r="P1263" s="20" t="str">
        <f>IF(M1263="","",ROUND((((1+O1263/CP)^(CP/periods_per_year))-1)*S1262,2))</f>
        <v/>
      </c>
      <c r="Q1263" s="20" t="str">
        <f>IF(M1263="","",IF(M1263=nper,S1262+P1263,MIN(S1262+P1263,IF(O1263=O1262,Q1262,ROUND(-PMT(((1+O1263/CP)^(CP/periods_per_year))-1,nper-M1263+1,S1262),2)))))</f>
        <v/>
      </c>
      <c r="R1263" s="20" t="str">
        <f t="shared" si="158"/>
        <v/>
      </c>
      <c r="S1263" s="20" t="str">
        <f t="shared" si="159"/>
        <v/>
      </c>
    </row>
    <row r="1264" spans="1:19" x14ac:dyDescent="0.2">
      <c r="A1264" s="10" t="str">
        <f t="shared" si="152"/>
        <v/>
      </c>
      <c r="B1264" s="11" t="str">
        <f t="shared" si="153"/>
        <v/>
      </c>
      <c r="C1264" s="15" t="str">
        <f t="shared" si="154"/>
        <v/>
      </c>
      <c r="D1264" s="12" t="str">
        <f>IF(A1264="","",IF(variable,IF(OR(A1264=1,A1264&lt;$I$18*periods_per_year),start_rate,MIN($I$19,IF(MOD(A1264-1,$I$21)=0,MAX($I$20,D1263+$I$22),D1263))),start_rate))</f>
        <v/>
      </c>
      <c r="E1264" s="13" t="str">
        <f t="shared" si="155"/>
        <v/>
      </c>
      <c r="F1264" s="13" t="str">
        <f>IF(A1264="","",IF(A1264=nper,J1263+E1264,MIN(J1263+E1264,IF(D1264=D1263,F1263,IF($E$8="Acc Bi-Weekly",ROUND((-PMT(((1+D1264/CP)^(CP/12))-1,(nper-A1264+1)*12/26,J1263))/2,2),IF($E$8="Acc Weekly",ROUND((-PMT(((1+D1264/CP)^(CP/12))-1,(nper-A1264+1)*12/52,J1263))/4,2),ROUND(-PMT(((1+D1264/CP)^(CP/periods_per_year))-1,nper-A1264+1,J1263),2)))))))</f>
        <v/>
      </c>
      <c r="G1264" s="13" t="str">
        <f>IF(OR(A1264="",A1264&lt;$X$2),"",IF(J1263&lt;=F1264,0,IF(IF(AND(A1264&gt;=$X$2,MOD(A1264-$X$2,int)=0),$X$3,0)+F1264&gt;=J1263+E1264,J1263+E1264-F1264,IF(AND(A1264&gt;=$X$2,MOD(A1264-$X$2,int)=0),$X$3,0)+IF(IF(AND(A1264&gt;=$X$2,MOD(A1264-$X$2,int)=0),$X$3,0)+IF(MOD(A1264-$X$6,periods_per_year)=0,$X$5,0)+F1264&lt;J1263+E1264,IF(MOD(A1264-$X$6,periods_per_year)=0,$X$5,0),J1263+E1264-IF(AND(A1264&gt;=$X$2,MOD(A1264-$X$2,int)=0),$X$3,0)-F1264))))</f>
        <v/>
      </c>
      <c r="H1264" s="14"/>
      <c r="I1264" s="13" t="str">
        <f t="shared" si="156"/>
        <v/>
      </c>
      <c r="J1264" s="13" t="str">
        <f t="shared" si="157"/>
        <v/>
      </c>
      <c r="M1264" s="17" t="str">
        <f>IF(S1263="","",IF(OR(M1263&gt;=nper,ROUND(S1263,2)&lt;=0),"",M1263+1))</f>
        <v/>
      </c>
      <c r="N1264" s="18" t="str">
        <f>IF(M1264="","",IF(OR(periods_per_year=26,periods_per_year=52),IF(periods_per_year=26,IF(M1264=1,fpdate,N1263+14),IF(periods_per_year=52,IF(M1264=1,fpdate,N1263+7),"n/a")),IF(periods_per_year=24,DATE(YEAR(fpdate),MONTH(fpdate)+(M1264-1)/2+IF(AND(DAY(fpdate)&gt;=15,MOD(M1264,2)=0),1,0),IF(MOD(M1264,2)=0,IF(DAY(fpdate)&gt;=15,DAY(fpdate)-14,DAY(fpdate)+14),DAY(fpdate))),IF(DAY(DATE(YEAR(fpdate),MONTH(fpdate)+M1264-1,DAY(fpdate)))&lt;&gt;DAY(fpdate),DATE(YEAR(fpdate),MONTH(fpdate)+M1264,0),DATE(YEAR(fpdate),MONTH(fpdate)+M1264-1,DAY(fpdate))))))</f>
        <v/>
      </c>
      <c r="O1264" s="19" t="str">
        <f>IF(M1264="","",IF(variable,IF(M1264&lt;MortgageCalculator!$I$18*periods_per_year,start_rate,IF(MortgageCalculator!$I$22&gt;=0,MIN(MortgageCalculator!$I$19,start_rate+MortgageCalculator!$I$22*ROUNDUP((M1264-MortgageCalculator!$I$18*periods_per_year)/MortgageCalculator!$I$21,0)),MAX(MortgageCalculator!$I$20,start_rate+MortgageCalculator!$I$22*ROUNDUP((M1264-MortgageCalculator!$I$18*periods_per_year)/MortgageCalculator!$I$21,0)))),start_rate))</f>
        <v/>
      </c>
      <c r="P1264" s="20" t="str">
        <f>IF(M1264="","",ROUND((((1+O1264/CP)^(CP/periods_per_year))-1)*S1263,2))</f>
        <v/>
      </c>
      <c r="Q1264" s="20" t="str">
        <f>IF(M1264="","",IF(M1264=nper,S1263+P1264,MIN(S1263+P1264,IF(O1264=O1263,Q1263,ROUND(-PMT(((1+O1264/CP)^(CP/periods_per_year))-1,nper-M1264+1,S1263),2)))))</f>
        <v/>
      </c>
      <c r="R1264" s="20" t="str">
        <f t="shared" si="158"/>
        <v/>
      </c>
      <c r="S1264" s="20" t="str">
        <f t="shared" si="159"/>
        <v/>
      </c>
    </row>
    <row r="1265" spans="1:19" x14ac:dyDescent="0.2">
      <c r="A1265" s="10" t="str">
        <f t="shared" si="152"/>
        <v/>
      </c>
      <c r="B1265" s="11" t="str">
        <f t="shared" si="153"/>
        <v/>
      </c>
      <c r="C1265" s="15" t="str">
        <f t="shared" si="154"/>
        <v/>
      </c>
      <c r="D1265" s="12" t="str">
        <f>IF(A1265="","",IF(variable,IF(OR(A1265=1,A1265&lt;$I$18*periods_per_year),start_rate,MIN($I$19,IF(MOD(A1265-1,$I$21)=0,MAX($I$20,D1264+$I$22),D1264))),start_rate))</f>
        <v/>
      </c>
      <c r="E1265" s="13" t="str">
        <f t="shared" si="155"/>
        <v/>
      </c>
      <c r="F1265" s="13" t="str">
        <f>IF(A1265="","",IF(A1265=nper,J1264+E1265,MIN(J1264+E1265,IF(D1265=D1264,F1264,IF($E$8="Acc Bi-Weekly",ROUND((-PMT(((1+D1265/CP)^(CP/12))-1,(nper-A1265+1)*12/26,J1264))/2,2),IF($E$8="Acc Weekly",ROUND((-PMT(((1+D1265/CP)^(CP/12))-1,(nper-A1265+1)*12/52,J1264))/4,2),ROUND(-PMT(((1+D1265/CP)^(CP/periods_per_year))-1,nper-A1265+1,J1264),2)))))))</f>
        <v/>
      </c>
      <c r="G1265" s="13" t="str">
        <f>IF(OR(A1265="",A1265&lt;$X$2),"",IF(J1264&lt;=F1265,0,IF(IF(AND(A1265&gt;=$X$2,MOD(A1265-$X$2,int)=0),$X$3,0)+F1265&gt;=J1264+E1265,J1264+E1265-F1265,IF(AND(A1265&gt;=$X$2,MOD(A1265-$X$2,int)=0),$X$3,0)+IF(IF(AND(A1265&gt;=$X$2,MOD(A1265-$X$2,int)=0),$X$3,0)+IF(MOD(A1265-$X$6,periods_per_year)=0,$X$5,0)+F1265&lt;J1264+E1265,IF(MOD(A1265-$X$6,periods_per_year)=0,$X$5,0),J1264+E1265-IF(AND(A1265&gt;=$X$2,MOD(A1265-$X$2,int)=0),$X$3,0)-F1265))))</f>
        <v/>
      </c>
      <c r="H1265" s="14"/>
      <c r="I1265" s="13" t="str">
        <f t="shared" si="156"/>
        <v/>
      </c>
      <c r="J1265" s="13" t="str">
        <f t="shared" si="157"/>
        <v/>
      </c>
      <c r="M1265" s="17" t="str">
        <f>IF(S1264="","",IF(OR(M1264&gt;=nper,ROUND(S1264,2)&lt;=0),"",M1264+1))</f>
        <v/>
      </c>
      <c r="N1265" s="18" t="str">
        <f>IF(M1265="","",IF(OR(periods_per_year=26,periods_per_year=52),IF(periods_per_year=26,IF(M1265=1,fpdate,N1264+14),IF(periods_per_year=52,IF(M1265=1,fpdate,N1264+7),"n/a")),IF(periods_per_year=24,DATE(YEAR(fpdate),MONTH(fpdate)+(M1265-1)/2+IF(AND(DAY(fpdate)&gt;=15,MOD(M1265,2)=0),1,0),IF(MOD(M1265,2)=0,IF(DAY(fpdate)&gt;=15,DAY(fpdate)-14,DAY(fpdate)+14),DAY(fpdate))),IF(DAY(DATE(YEAR(fpdate),MONTH(fpdate)+M1265-1,DAY(fpdate)))&lt;&gt;DAY(fpdate),DATE(YEAR(fpdate),MONTH(fpdate)+M1265,0),DATE(YEAR(fpdate),MONTH(fpdate)+M1265-1,DAY(fpdate))))))</f>
        <v/>
      </c>
      <c r="O1265" s="19" t="str">
        <f>IF(M1265="","",IF(variable,IF(M1265&lt;MortgageCalculator!$I$18*periods_per_year,start_rate,IF(MortgageCalculator!$I$22&gt;=0,MIN(MortgageCalculator!$I$19,start_rate+MortgageCalculator!$I$22*ROUNDUP((M1265-MortgageCalculator!$I$18*periods_per_year)/MortgageCalculator!$I$21,0)),MAX(MortgageCalculator!$I$20,start_rate+MortgageCalculator!$I$22*ROUNDUP((M1265-MortgageCalculator!$I$18*periods_per_year)/MortgageCalculator!$I$21,0)))),start_rate))</f>
        <v/>
      </c>
      <c r="P1265" s="20" t="str">
        <f>IF(M1265="","",ROUND((((1+O1265/CP)^(CP/periods_per_year))-1)*S1264,2))</f>
        <v/>
      </c>
      <c r="Q1265" s="20" t="str">
        <f>IF(M1265="","",IF(M1265=nper,S1264+P1265,MIN(S1264+P1265,IF(O1265=O1264,Q1264,ROUND(-PMT(((1+O1265/CP)^(CP/periods_per_year))-1,nper-M1265+1,S1264),2)))))</f>
        <v/>
      </c>
      <c r="R1265" s="20" t="str">
        <f t="shared" si="158"/>
        <v/>
      </c>
      <c r="S1265" s="20" t="str">
        <f t="shared" si="159"/>
        <v/>
      </c>
    </row>
    <row r="1266" spans="1:19" x14ac:dyDescent="0.2">
      <c r="A1266" s="10" t="str">
        <f t="shared" si="152"/>
        <v/>
      </c>
      <c r="B1266" s="11" t="str">
        <f t="shared" si="153"/>
        <v/>
      </c>
      <c r="C1266" s="15" t="str">
        <f t="shared" si="154"/>
        <v/>
      </c>
      <c r="D1266" s="12" t="str">
        <f>IF(A1266="","",IF(variable,IF(OR(A1266=1,A1266&lt;$I$18*periods_per_year),start_rate,MIN($I$19,IF(MOD(A1266-1,$I$21)=0,MAX($I$20,D1265+$I$22),D1265))),start_rate))</f>
        <v/>
      </c>
      <c r="E1266" s="13" t="str">
        <f t="shared" si="155"/>
        <v/>
      </c>
      <c r="F1266" s="13" t="str">
        <f>IF(A1266="","",IF(A1266=nper,J1265+E1266,MIN(J1265+E1266,IF(D1266=D1265,F1265,IF($E$8="Acc Bi-Weekly",ROUND((-PMT(((1+D1266/CP)^(CP/12))-1,(nper-A1266+1)*12/26,J1265))/2,2),IF($E$8="Acc Weekly",ROUND((-PMT(((1+D1266/CP)^(CP/12))-1,(nper-A1266+1)*12/52,J1265))/4,2),ROUND(-PMT(((1+D1266/CP)^(CP/periods_per_year))-1,nper-A1266+1,J1265),2)))))))</f>
        <v/>
      </c>
      <c r="G1266" s="13" t="str">
        <f>IF(OR(A1266="",A1266&lt;$X$2),"",IF(J1265&lt;=F1266,0,IF(IF(AND(A1266&gt;=$X$2,MOD(A1266-$X$2,int)=0),$X$3,0)+F1266&gt;=J1265+E1266,J1265+E1266-F1266,IF(AND(A1266&gt;=$X$2,MOD(A1266-$X$2,int)=0),$X$3,0)+IF(IF(AND(A1266&gt;=$X$2,MOD(A1266-$X$2,int)=0),$X$3,0)+IF(MOD(A1266-$X$6,periods_per_year)=0,$X$5,0)+F1266&lt;J1265+E1266,IF(MOD(A1266-$X$6,periods_per_year)=0,$X$5,0),J1265+E1266-IF(AND(A1266&gt;=$X$2,MOD(A1266-$X$2,int)=0),$X$3,0)-F1266))))</f>
        <v/>
      </c>
      <c r="H1266" s="14"/>
      <c r="I1266" s="13" t="str">
        <f t="shared" si="156"/>
        <v/>
      </c>
      <c r="J1266" s="13" t="str">
        <f t="shared" si="157"/>
        <v/>
      </c>
      <c r="M1266" s="17" t="str">
        <f>IF(S1265="","",IF(OR(M1265&gt;=nper,ROUND(S1265,2)&lt;=0),"",M1265+1))</f>
        <v/>
      </c>
      <c r="N1266" s="18" t="str">
        <f>IF(M1266="","",IF(OR(periods_per_year=26,periods_per_year=52),IF(periods_per_year=26,IF(M1266=1,fpdate,N1265+14),IF(periods_per_year=52,IF(M1266=1,fpdate,N1265+7),"n/a")),IF(periods_per_year=24,DATE(YEAR(fpdate),MONTH(fpdate)+(M1266-1)/2+IF(AND(DAY(fpdate)&gt;=15,MOD(M1266,2)=0),1,0),IF(MOD(M1266,2)=0,IF(DAY(fpdate)&gt;=15,DAY(fpdate)-14,DAY(fpdate)+14),DAY(fpdate))),IF(DAY(DATE(YEAR(fpdate),MONTH(fpdate)+M1266-1,DAY(fpdate)))&lt;&gt;DAY(fpdate),DATE(YEAR(fpdate),MONTH(fpdate)+M1266,0),DATE(YEAR(fpdate),MONTH(fpdate)+M1266-1,DAY(fpdate))))))</f>
        <v/>
      </c>
      <c r="O1266" s="19" t="str">
        <f>IF(M1266="","",IF(variable,IF(M1266&lt;MortgageCalculator!$I$18*periods_per_year,start_rate,IF(MortgageCalculator!$I$22&gt;=0,MIN(MortgageCalculator!$I$19,start_rate+MortgageCalculator!$I$22*ROUNDUP((M1266-MortgageCalculator!$I$18*periods_per_year)/MortgageCalculator!$I$21,0)),MAX(MortgageCalculator!$I$20,start_rate+MortgageCalculator!$I$22*ROUNDUP((M1266-MortgageCalculator!$I$18*periods_per_year)/MortgageCalculator!$I$21,0)))),start_rate))</f>
        <v/>
      </c>
      <c r="P1266" s="20" t="str">
        <f>IF(M1266="","",ROUND((((1+O1266/CP)^(CP/periods_per_year))-1)*S1265,2))</f>
        <v/>
      </c>
      <c r="Q1266" s="20" t="str">
        <f>IF(M1266="","",IF(M1266=nper,S1265+P1266,MIN(S1265+P1266,IF(O1266=O1265,Q1265,ROUND(-PMT(((1+O1266/CP)^(CP/periods_per_year))-1,nper-M1266+1,S1265),2)))))</f>
        <v/>
      </c>
      <c r="R1266" s="20" t="str">
        <f t="shared" si="158"/>
        <v/>
      </c>
      <c r="S1266" s="20" t="str">
        <f t="shared" si="159"/>
        <v/>
      </c>
    </row>
    <row r="1267" spans="1:19" x14ac:dyDescent="0.2">
      <c r="A1267" s="10" t="str">
        <f t="shared" si="152"/>
        <v/>
      </c>
      <c r="B1267" s="11" t="str">
        <f t="shared" si="153"/>
        <v/>
      </c>
      <c r="C1267" s="15" t="str">
        <f t="shared" si="154"/>
        <v/>
      </c>
      <c r="D1267" s="12" t="str">
        <f>IF(A1267="","",IF(variable,IF(OR(A1267=1,A1267&lt;$I$18*periods_per_year),start_rate,MIN($I$19,IF(MOD(A1267-1,$I$21)=0,MAX($I$20,D1266+$I$22),D1266))),start_rate))</f>
        <v/>
      </c>
      <c r="E1267" s="13" t="str">
        <f t="shared" si="155"/>
        <v/>
      </c>
      <c r="F1267" s="13" t="str">
        <f>IF(A1267="","",IF(A1267=nper,J1266+E1267,MIN(J1266+E1267,IF(D1267=D1266,F1266,IF($E$8="Acc Bi-Weekly",ROUND((-PMT(((1+D1267/CP)^(CP/12))-1,(nper-A1267+1)*12/26,J1266))/2,2),IF($E$8="Acc Weekly",ROUND((-PMT(((1+D1267/CP)^(CP/12))-1,(nper-A1267+1)*12/52,J1266))/4,2),ROUND(-PMT(((1+D1267/CP)^(CP/periods_per_year))-1,nper-A1267+1,J1266),2)))))))</f>
        <v/>
      </c>
      <c r="G1267" s="13" t="str">
        <f>IF(OR(A1267="",A1267&lt;$X$2),"",IF(J1266&lt;=F1267,0,IF(IF(AND(A1267&gt;=$X$2,MOD(A1267-$X$2,int)=0),$X$3,0)+F1267&gt;=J1266+E1267,J1266+E1267-F1267,IF(AND(A1267&gt;=$X$2,MOD(A1267-$X$2,int)=0),$X$3,0)+IF(IF(AND(A1267&gt;=$X$2,MOD(A1267-$X$2,int)=0),$X$3,0)+IF(MOD(A1267-$X$6,periods_per_year)=0,$X$5,0)+F1267&lt;J1266+E1267,IF(MOD(A1267-$X$6,periods_per_year)=0,$X$5,0),J1266+E1267-IF(AND(A1267&gt;=$X$2,MOD(A1267-$X$2,int)=0),$X$3,0)-F1267))))</f>
        <v/>
      </c>
      <c r="H1267" s="14"/>
      <c r="I1267" s="13" t="str">
        <f t="shared" si="156"/>
        <v/>
      </c>
      <c r="J1267" s="13" t="str">
        <f t="shared" si="157"/>
        <v/>
      </c>
      <c r="M1267" s="17" t="str">
        <f>IF(S1266="","",IF(OR(M1266&gt;=nper,ROUND(S1266,2)&lt;=0),"",M1266+1))</f>
        <v/>
      </c>
      <c r="N1267" s="18" t="str">
        <f>IF(M1267="","",IF(OR(periods_per_year=26,periods_per_year=52),IF(periods_per_year=26,IF(M1267=1,fpdate,N1266+14),IF(periods_per_year=52,IF(M1267=1,fpdate,N1266+7),"n/a")),IF(periods_per_year=24,DATE(YEAR(fpdate),MONTH(fpdate)+(M1267-1)/2+IF(AND(DAY(fpdate)&gt;=15,MOD(M1267,2)=0),1,0),IF(MOD(M1267,2)=0,IF(DAY(fpdate)&gt;=15,DAY(fpdate)-14,DAY(fpdate)+14),DAY(fpdate))),IF(DAY(DATE(YEAR(fpdate),MONTH(fpdate)+M1267-1,DAY(fpdate)))&lt;&gt;DAY(fpdate),DATE(YEAR(fpdate),MONTH(fpdate)+M1267,0),DATE(YEAR(fpdate),MONTH(fpdate)+M1267-1,DAY(fpdate))))))</f>
        <v/>
      </c>
      <c r="O1267" s="19" t="str">
        <f>IF(M1267="","",IF(variable,IF(M1267&lt;MortgageCalculator!$I$18*periods_per_year,start_rate,IF(MortgageCalculator!$I$22&gt;=0,MIN(MortgageCalculator!$I$19,start_rate+MortgageCalculator!$I$22*ROUNDUP((M1267-MortgageCalculator!$I$18*periods_per_year)/MortgageCalculator!$I$21,0)),MAX(MortgageCalculator!$I$20,start_rate+MortgageCalculator!$I$22*ROUNDUP((M1267-MortgageCalculator!$I$18*periods_per_year)/MortgageCalculator!$I$21,0)))),start_rate))</f>
        <v/>
      </c>
      <c r="P1267" s="20" t="str">
        <f>IF(M1267="","",ROUND((((1+O1267/CP)^(CP/periods_per_year))-1)*S1266,2))</f>
        <v/>
      </c>
      <c r="Q1267" s="20" t="str">
        <f>IF(M1267="","",IF(M1267=nper,S1266+P1267,MIN(S1266+P1267,IF(O1267=O1266,Q1266,ROUND(-PMT(((1+O1267/CP)^(CP/periods_per_year))-1,nper-M1267+1,S1266),2)))))</f>
        <v/>
      </c>
      <c r="R1267" s="20" t="str">
        <f t="shared" si="158"/>
        <v/>
      </c>
      <c r="S1267" s="20" t="str">
        <f t="shared" si="159"/>
        <v/>
      </c>
    </row>
    <row r="1268" spans="1:19" x14ac:dyDescent="0.2">
      <c r="A1268" s="10" t="str">
        <f t="shared" si="152"/>
        <v/>
      </c>
      <c r="B1268" s="11" t="str">
        <f t="shared" si="153"/>
        <v/>
      </c>
      <c r="C1268" s="15" t="str">
        <f t="shared" si="154"/>
        <v/>
      </c>
      <c r="D1268" s="12" t="str">
        <f>IF(A1268="","",IF(variable,IF(OR(A1268=1,A1268&lt;$I$18*periods_per_year),start_rate,MIN($I$19,IF(MOD(A1268-1,$I$21)=0,MAX($I$20,D1267+$I$22),D1267))),start_rate))</f>
        <v/>
      </c>
      <c r="E1268" s="13" t="str">
        <f t="shared" si="155"/>
        <v/>
      </c>
      <c r="F1268" s="13" t="str">
        <f>IF(A1268="","",IF(A1268=nper,J1267+E1268,MIN(J1267+E1268,IF(D1268=D1267,F1267,IF($E$8="Acc Bi-Weekly",ROUND((-PMT(((1+D1268/CP)^(CP/12))-1,(nper-A1268+1)*12/26,J1267))/2,2),IF($E$8="Acc Weekly",ROUND((-PMT(((1+D1268/CP)^(CP/12))-1,(nper-A1268+1)*12/52,J1267))/4,2),ROUND(-PMT(((1+D1268/CP)^(CP/periods_per_year))-1,nper-A1268+1,J1267),2)))))))</f>
        <v/>
      </c>
      <c r="G1268" s="13" t="str">
        <f>IF(OR(A1268="",A1268&lt;$X$2),"",IF(J1267&lt;=F1268,0,IF(IF(AND(A1268&gt;=$X$2,MOD(A1268-$X$2,int)=0),$X$3,0)+F1268&gt;=J1267+E1268,J1267+E1268-F1268,IF(AND(A1268&gt;=$X$2,MOD(A1268-$X$2,int)=0),$X$3,0)+IF(IF(AND(A1268&gt;=$X$2,MOD(A1268-$X$2,int)=0),$X$3,0)+IF(MOD(A1268-$X$6,periods_per_year)=0,$X$5,0)+F1268&lt;J1267+E1268,IF(MOD(A1268-$X$6,periods_per_year)=0,$X$5,0),J1267+E1268-IF(AND(A1268&gt;=$X$2,MOD(A1268-$X$2,int)=0),$X$3,0)-F1268))))</f>
        <v/>
      </c>
      <c r="H1268" s="14"/>
      <c r="I1268" s="13" t="str">
        <f t="shared" si="156"/>
        <v/>
      </c>
      <c r="J1268" s="13" t="str">
        <f t="shared" si="157"/>
        <v/>
      </c>
      <c r="M1268" s="17" t="str">
        <f>IF(S1267="","",IF(OR(M1267&gt;=nper,ROUND(S1267,2)&lt;=0),"",M1267+1))</f>
        <v/>
      </c>
      <c r="N1268" s="18" t="str">
        <f>IF(M1268="","",IF(OR(periods_per_year=26,periods_per_year=52),IF(periods_per_year=26,IF(M1268=1,fpdate,N1267+14),IF(periods_per_year=52,IF(M1268=1,fpdate,N1267+7),"n/a")),IF(periods_per_year=24,DATE(YEAR(fpdate),MONTH(fpdate)+(M1268-1)/2+IF(AND(DAY(fpdate)&gt;=15,MOD(M1268,2)=0),1,0),IF(MOD(M1268,2)=0,IF(DAY(fpdate)&gt;=15,DAY(fpdate)-14,DAY(fpdate)+14),DAY(fpdate))),IF(DAY(DATE(YEAR(fpdate),MONTH(fpdate)+M1268-1,DAY(fpdate)))&lt;&gt;DAY(fpdate),DATE(YEAR(fpdate),MONTH(fpdate)+M1268,0),DATE(YEAR(fpdate),MONTH(fpdate)+M1268-1,DAY(fpdate))))))</f>
        <v/>
      </c>
      <c r="O1268" s="19" t="str">
        <f>IF(M1268="","",IF(variable,IF(M1268&lt;MortgageCalculator!$I$18*periods_per_year,start_rate,IF(MortgageCalculator!$I$22&gt;=0,MIN(MortgageCalculator!$I$19,start_rate+MortgageCalculator!$I$22*ROUNDUP((M1268-MortgageCalculator!$I$18*periods_per_year)/MortgageCalculator!$I$21,0)),MAX(MortgageCalculator!$I$20,start_rate+MortgageCalculator!$I$22*ROUNDUP((M1268-MortgageCalculator!$I$18*periods_per_year)/MortgageCalculator!$I$21,0)))),start_rate))</f>
        <v/>
      </c>
      <c r="P1268" s="20" t="str">
        <f>IF(M1268="","",ROUND((((1+O1268/CP)^(CP/periods_per_year))-1)*S1267,2))</f>
        <v/>
      </c>
      <c r="Q1268" s="20" t="str">
        <f>IF(M1268="","",IF(M1268=nper,S1267+P1268,MIN(S1267+P1268,IF(O1268=O1267,Q1267,ROUND(-PMT(((1+O1268/CP)^(CP/periods_per_year))-1,nper-M1268+1,S1267),2)))))</f>
        <v/>
      </c>
      <c r="R1268" s="20" t="str">
        <f t="shared" si="158"/>
        <v/>
      </c>
      <c r="S1268" s="20" t="str">
        <f t="shared" si="159"/>
        <v/>
      </c>
    </row>
    <row r="1269" spans="1:19" x14ac:dyDescent="0.2">
      <c r="A1269" s="10" t="str">
        <f t="shared" si="152"/>
        <v/>
      </c>
      <c r="B1269" s="11" t="str">
        <f t="shared" si="153"/>
        <v/>
      </c>
      <c r="C1269" s="15" t="str">
        <f t="shared" si="154"/>
        <v/>
      </c>
      <c r="D1269" s="12" t="str">
        <f>IF(A1269="","",IF(variable,IF(OR(A1269=1,A1269&lt;$I$18*periods_per_year),start_rate,MIN($I$19,IF(MOD(A1269-1,$I$21)=0,MAX($I$20,D1268+$I$22),D1268))),start_rate))</f>
        <v/>
      </c>
      <c r="E1269" s="13" t="str">
        <f t="shared" si="155"/>
        <v/>
      </c>
      <c r="F1269" s="13" t="str">
        <f>IF(A1269="","",IF(A1269=nper,J1268+E1269,MIN(J1268+E1269,IF(D1269=D1268,F1268,IF($E$8="Acc Bi-Weekly",ROUND((-PMT(((1+D1269/CP)^(CP/12))-1,(nper-A1269+1)*12/26,J1268))/2,2),IF($E$8="Acc Weekly",ROUND((-PMT(((1+D1269/CP)^(CP/12))-1,(nper-A1269+1)*12/52,J1268))/4,2),ROUND(-PMT(((1+D1269/CP)^(CP/periods_per_year))-1,nper-A1269+1,J1268),2)))))))</f>
        <v/>
      </c>
      <c r="G1269" s="13" t="str">
        <f>IF(OR(A1269="",A1269&lt;$X$2),"",IF(J1268&lt;=F1269,0,IF(IF(AND(A1269&gt;=$X$2,MOD(A1269-$X$2,int)=0),$X$3,0)+F1269&gt;=J1268+E1269,J1268+E1269-F1269,IF(AND(A1269&gt;=$X$2,MOD(A1269-$X$2,int)=0),$X$3,0)+IF(IF(AND(A1269&gt;=$X$2,MOD(A1269-$X$2,int)=0),$X$3,0)+IF(MOD(A1269-$X$6,periods_per_year)=0,$X$5,0)+F1269&lt;J1268+E1269,IF(MOD(A1269-$X$6,periods_per_year)=0,$X$5,0),J1268+E1269-IF(AND(A1269&gt;=$X$2,MOD(A1269-$X$2,int)=0),$X$3,0)-F1269))))</f>
        <v/>
      </c>
      <c r="H1269" s="14"/>
      <c r="I1269" s="13" t="str">
        <f t="shared" si="156"/>
        <v/>
      </c>
      <c r="J1269" s="13" t="str">
        <f t="shared" si="157"/>
        <v/>
      </c>
      <c r="M1269" s="17" t="str">
        <f>IF(S1268="","",IF(OR(M1268&gt;=nper,ROUND(S1268,2)&lt;=0),"",M1268+1))</f>
        <v/>
      </c>
      <c r="N1269" s="18" t="str">
        <f>IF(M1269="","",IF(OR(periods_per_year=26,periods_per_year=52),IF(periods_per_year=26,IF(M1269=1,fpdate,N1268+14),IF(periods_per_year=52,IF(M1269=1,fpdate,N1268+7),"n/a")),IF(periods_per_year=24,DATE(YEAR(fpdate),MONTH(fpdate)+(M1269-1)/2+IF(AND(DAY(fpdate)&gt;=15,MOD(M1269,2)=0),1,0),IF(MOD(M1269,2)=0,IF(DAY(fpdate)&gt;=15,DAY(fpdate)-14,DAY(fpdate)+14),DAY(fpdate))),IF(DAY(DATE(YEAR(fpdate),MONTH(fpdate)+M1269-1,DAY(fpdate)))&lt;&gt;DAY(fpdate),DATE(YEAR(fpdate),MONTH(fpdate)+M1269,0),DATE(YEAR(fpdate),MONTH(fpdate)+M1269-1,DAY(fpdate))))))</f>
        <v/>
      </c>
      <c r="O1269" s="19" t="str">
        <f>IF(M1269="","",IF(variable,IF(M1269&lt;MortgageCalculator!$I$18*periods_per_year,start_rate,IF(MortgageCalculator!$I$22&gt;=0,MIN(MortgageCalculator!$I$19,start_rate+MortgageCalculator!$I$22*ROUNDUP((M1269-MortgageCalculator!$I$18*periods_per_year)/MortgageCalculator!$I$21,0)),MAX(MortgageCalculator!$I$20,start_rate+MortgageCalculator!$I$22*ROUNDUP((M1269-MortgageCalculator!$I$18*periods_per_year)/MortgageCalculator!$I$21,0)))),start_rate))</f>
        <v/>
      </c>
      <c r="P1269" s="20" t="str">
        <f>IF(M1269="","",ROUND((((1+O1269/CP)^(CP/periods_per_year))-1)*S1268,2))</f>
        <v/>
      </c>
      <c r="Q1269" s="20" t="str">
        <f>IF(M1269="","",IF(M1269=nper,S1268+P1269,MIN(S1268+P1269,IF(O1269=O1268,Q1268,ROUND(-PMT(((1+O1269/CP)^(CP/periods_per_year))-1,nper-M1269+1,S1268),2)))))</f>
        <v/>
      </c>
      <c r="R1269" s="20" t="str">
        <f t="shared" si="158"/>
        <v/>
      </c>
      <c r="S1269" s="20" t="str">
        <f t="shared" si="159"/>
        <v/>
      </c>
    </row>
    <row r="1270" spans="1:19" x14ac:dyDescent="0.2">
      <c r="A1270" s="10" t="str">
        <f t="shared" si="152"/>
        <v/>
      </c>
      <c r="B1270" s="11" t="str">
        <f t="shared" si="153"/>
        <v/>
      </c>
      <c r="C1270" s="15" t="str">
        <f t="shared" si="154"/>
        <v/>
      </c>
      <c r="D1270" s="12" t="str">
        <f>IF(A1270="","",IF(variable,IF(OR(A1270=1,A1270&lt;$I$18*periods_per_year),start_rate,MIN($I$19,IF(MOD(A1270-1,$I$21)=0,MAX($I$20,D1269+$I$22),D1269))),start_rate))</f>
        <v/>
      </c>
      <c r="E1270" s="13" t="str">
        <f t="shared" si="155"/>
        <v/>
      </c>
      <c r="F1270" s="13" t="str">
        <f>IF(A1270="","",IF(A1270=nper,J1269+E1270,MIN(J1269+E1270,IF(D1270=D1269,F1269,IF($E$8="Acc Bi-Weekly",ROUND((-PMT(((1+D1270/CP)^(CP/12))-1,(nper-A1270+1)*12/26,J1269))/2,2),IF($E$8="Acc Weekly",ROUND((-PMT(((1+D1270/CP)^(CP/12))-1,(nper-A1270+1)*12/52,J1269))/4,2),ROUND(-PMT(((1+D1270/CP)^(CP/periods_per_year))-1,nper-A1270+1,J1269),2)))))))</f>
        <v/>
      </c>
      <c r="G1270" s="13" t="str">
        <f>IF(OR(A1270="",A1270&lt;$X$2),"",IF(J1269&lt;=F1270,0,IF(IF(AND(A1270&gt;=$X$2,MOD(A1270-$X$2,int)=0),$X$3,0)+F1270&gt;=J1269+E1270,J1269+E1270-F1270,IF(AND(A1270&gt;=$X$2,MOD(A1270-$X$2,int)=0),$X$3,0)+IF(IF(AND(A1270&gt;=$X$2,MOD(A1270-$X$2,int)=0),$X$3,0)+IF(MOD(A1270-$X$6,periods_per_year)=0,$X$5,0)+F1270&lt;J1269+E1270,IF(MOD(A1270-$X$6,periods_per_year)=0,$X$5,0),J1269+E1270-IF(AND(A1270&gt;=$X$2,MOD(A1270-$X$2,int)=0),$X$3,0)-F1270))))</f>
        <v/>
      </c>
      <c r="H1270" s="14"/>
      <c r="I1270" s="13" t="str">
        <f t="shared" si="156"/>
        <v/>
      </c>
      <c r="J1270" s="13" t="str">
        <f t="shared" si="157"/>
        <v/>
      </c>
      <c r="M1270" s="17" t="str">
        <f>IF(S1269="","",IF(OR(M1269&gt;=nper,ROUND(S1269,2)&lt;=0),"",M1269+1))</f>
        <v/>
      </c>
      <c r="N1270" s="18" t="str">
        <f>IF(M1270="","",IF(OR(periods_per_year=26,periods_per_year=52),IF(periods_per_year=26,IF(M1270=1,fpdate,N1269+14),IF(periods_per_year=52,IF(M1270=1,fpdate,N1269+7),"n/a")),IF(periods_per_year=24,DATE(YEAR(fpdate),MONTH(fpdate)+(M1270-1)/2+IF(AND(DAY(fpdate)&gt;=15,MOD(M1270,2)=0),1,0),IF(MOD(M1270,2)=0,IF(DAY(fpdate)&gt;=15,DAY(fpdate)-14,DAY(fpdate)+14),DAY(fpdate))),IF(DAY(DATE(YEAR(fpdate),MONTH(fpdate)+M1270-1,DAY(fpdate)))&lt;&gt;DAY(fpdate),DATE(YEAR(fpdate),MONTH(fpdate)+M1270,0),DATE(YEAR(fpdate),MONTH(fpdate)+M1270-1,DAY(fpdate))))))</f>
        <v/>
      </c>
      <c r="O1270" s="19" t="str">
        <f>IF(M1270="","",IF(variable,IF(M1270&lt;MortgageCalculator!$I$18*periods_per_year,start_rate,IF(MortgageCalculator!$I$22&gt;=0,MIN(MortgageCalculator!$I$19,start_rate+MortgageCalculator!$I$22*ROUNDUP((M1270-MortgageCalculator!$I$18*periods_per_year)/MortgageCalculator!$I$21,0)),MAX(MortgageCalculator!$I$20,start_rate+MortgageCalculator!$I$22*ROUNDUP((M1270-MortgageCalculator!$I$18*periods_per_year)/MortgageCalculator!$I$21,0)))),start_rate))</f>
        <v/>
      </c>
      <c r="P1270" s="20" t="str">
        <f>IF(M1270="","",ROUND((((1+O1270/CP)^(CP/periods_per_year))-1)*S1269,2))</f>
        <v/>
      </c>
      <c r="Q1270" s="20" t="str">
        <f>IF(M1270="","",IF(M1270=nper,S1269+P1270,MIN(S1269+P1270,IF(O1270=O1269,Q1269,ROUND(-PMT(((1+O1270/CP)^(CP/periods_per_year))-1,nper-M1270+1,S1269),2)))))</f>
        <v/>
      </c>
      <c r="R1270" s="20" t="str">
        <f t="shared" si="158"/>
        <v/>
      </c>
      <c r="S1270" s="20" t="str">
        <f t="shared" si="159"/>
        <v/>
      </c>
    </row>
    <row r="1271" spans="1:19" x14ac:dyDescent="0.2">
      <c r="A1271" s="10" t="str">
        <f t="shared" si="152"/>
        <v/>
      </c>
      <c r="B1271" s="11" t="str">
        <f t="shared" si="153"/>
        <v/>
      </c>
      <c r="C1271" s="15" t="str">
        <f t="shared" si="154"/>
        <v/>
      </c>
      <c r="D1271" s="12" t="str">
        <f>IF(A1271="","",IF(variable,IF(OR(A1271=1,A1271&lt;$I$18*periods_per_year),start_rate,MIN($I$19,IF(MOD(A1271-1,$I$21)=0,MAX($I$20,D1270+$I$22),D1270))),start_rate))</f>
        <v/>
      </c>
      <c r="E1271" s="13" t="str">
        <f t="shared" si="155"/>
        <v/>
      </c>
      <c r="F1271" s="13" t="str">
        <f>IF(A1271="","",IF(A1271=nper,J1270+E1271,MIN(J1270+E1271,IF(D1271=D1270,F1270,IF($E$8="Acc Bi-Weekly",ROUND((-PMT(((1+D1271/CP)^(CP/12))-1,(nper-A1271+1)*12/26,J1270))/2,2),IF($E$8="Acc Weekly",ROUND((-PMT(((1+D1271/CP)^(CP/12))-1,(nper-A1271+1)*12/52,J1270))/4,2),ROUND(-PMT(((1+D1271/CP)^(CP/periods_per_year))-1,nper-A1271+1,J1270),2)))))))</f>
        <v/>
      </c>
      <c r="G1271" s="13" t="str">
        <f>IF(OR(A1271="",A1271&lt;$X$2),"",IF(J1270&lt;=F1271,0,IF(IF(AND(A1271&gt;=$X$2,MOD(A1271-$X$2,int)=0),$X$3,0)+F1271&gt;=J1270+E1271,J1270+E1271-F1271,IF(AND(A1271&gt;=$X$2,MOD(A1271-$X$2,int)=0),$X$3,0)+IF(IF(AND(A1271&gt;=$X$2,MOD(A1271-$X$2,int)=0),$X$3,0)+IF(MOD(A1271-$X$6,periods_per_year)=0,$X$5,0)+F1271&lt;J1270+E1271,IF(MOD(A1271-$X$6,periods_per_year)=0,$X$5,0),J1270+E1271-IF(AND(A1271&gt;=$X$2,MOD(A1271-$X$2,int)=0),$X$3,0)-F1271))))</f>
        <v/>
      </c>
      <c r="H1271" s="14"/>
      <c r="I1271" s="13" t="str">
        <f t="shared" si="156"/>
        <v/>
      </c>
      <c r="J1271" s="13" t="str">
        <f t="shared" si="157"/>
        <v/>
      </c>
      <c r="M1271" s="17" t="str">
        <f>IF(S1270="","",IF(OR(M1270&gt;=nper,ROUND(S1270,2)&lt;=0),"",M1270+1))</f>
        <v/>
      </c>
      <c r="N1271" s="18" t="str">
        <f>IF(M1271="","",IF(OR(periods_per_year=26,periods_per_year=52),IF(periods_per_year=26,IF(M1271=1,fpdate,N1270+14),IF(periods_per_year=52,IF(M1271=1,fpdate,N1270+7),"n/a")),IF(periods_per_year=24,DATE(YEAR(fpdate),MONTH(fpdate)+(M1271-1)/2+IF(AND(DAY(fpdate)&gt;=15,MOD(M1271,2)=0),1,0),IF(MOD(M1271,2)=0,IF(DAY(fpdate)&gt;=15,DAY(fpdate)-14,DAY(fpdate)+14),DAY(fpdate))),IF(DAY(DATE(YEAR(fpdate),MONTH(fpdate)+M1271-1,DAY(fpdate)))&lt;&gt;DAY(fpdate),DATE(YEAR(fpdate),MONTH(fpdate)+M1271,0),DATE(YEAR(fpdate),MONTH(fpdate)+M1271-1,DAY(fpdate))))))</f>
        <v/>
      </c>
      <c r="O1271" s="19" t="str">
        <f>IF(M1271="","",IF(variable,IF(M1271&lt;MortgageCalculator!$I$18*periods_per_year,start_rate,IF(MortgageCalculator!$I$22&gt;=0,MIN(MortgageCalculator!$I$19,start_rate+MortgageCalculator!$I$22*ROUNDUP((M1271-MortgageCalculator!$I$18*periods_per_year)/MortgageCalculator!$I$21,0)),MAX(MortgageCalculator!$I$20,start_rate+MortgageCalculator!$I$22*ROUNDUP((M1271-MortgageCalculator!$I$18*periods_per_year)/MortgageCalculator!$I$21,0)))),start_rate))</f>
        <v/>
      </c>
      <c r="P1271" s="20" t="str">
        <f>IF(M1271="","",ROUND((((1+O1271/CP)^(CP/periods_per_year))-1)*S1270,2))</f>
        <v/>
      </c>
      <c r="Q1271" s="20" t="str">
        <f>IF(M1271="","",IF(M1271=nper,S1270+P1271,MIN(S1270+P1271,IF(O1271=O1270,Q1270,ROUND(-PMT(((1+O1271/CP)^(CP/periods_per_year))-1,nper-M1271+1,S1270),2)))))</f>
        <v/>
      </c>
      <c r="R1271" s="20" t="str">
        <f t="shared" si="158"/>
        <v/>
      </c>
      <c r="S1271" s="20" t="str">
        <f t="shared" si="159"/>
        <v/>
      </c>
    </row>
    <row r="1272" spans="1:19" x14ac:dyDescent="0.2">
      <c r="A1272" s="10" t="str">
        <f t="shared" si="152"/>
        <v/>
      </c>
      <c r="B1272" s="11" t="str">
        <f t="shared" si="153"/>
        <v/>
      </c>
      <c r="C1272" s="15" t="str">
        <f t="shared" si="154"/>
        <v/>
      </c>
      <c r="D1272" s="12" t="str">
        <f>IF(A1272="","",IF(variable,IF(OR(A1272=1,A1272&lt;$I$18*periods_per_year),start_rate,MIN($I$19,IF(MOD(A1272-1,$I$21)=0,MAX($I$20,D1271+$I$22),D1271))),start_rate))</f>
        <v/>
      </c>
      <c r="E1272" s="13" t="str">
        <f t="shared" si="155"/>
        <v/>
      </c>
      <c r="F1272" s="13" t="str">
        <f>IF(A1272="","",IF(A1272=nper,J1271+E1272,MIN(J1271+E1272,IF(D1272=D1271,F1271,IF($E$8="Acc Bi-Weekly",ROUND((-PMT(((1+D1272/CP)^(CP/12))-1,(nper-A1272+1)*12/26,J1271))/2,2),IF($E$8="Acc Weekly",ROUND((-PMT(((1+D1272/CP)^(CP/12))-1,(nper-A1272+1)*12/52,J1271))/4,2),ROUND(-PMT(((1+D1272/CP)^(CP/periods_per_year))-1,nper-A1272+1,J1271),2)))))))</f>
        <v/>
      </c>
      <c r="G1272" s="13" t="str">
        <f>IF(OR(A1272="",A1272&lt;$X$2),"",IF(J1271&lt;=F1272,0,IF(IF(AND(A1272&gt;=$X$2,MOD(A1272-$X$2,int)=0),$X$3,0)+F1272&gt;=J1271+E1272,J1271+E1272-F1272,IF(AND(A1272&gt;=$X$2,MOD(A1272-$X$2,int)=0),$X$3,0)+IF(IF(AND(A1272&gt;=$X$2,MOD(A1272-$X$2,int)=0),$X$3,0)+IF(MOD(A1272-$X$6,periods_per_year)=0,$X$5,0)+F1272&lt;J1271+E1272,IF(MOD(A1272-$X$6,periods_per_year)=0,$X$5,0),J1271+E1272-IF(AND(A1272&gt;=$X$2,MOD(A1272-$X$2,int)=0),$X$3,0)-F1272))))</f>
        <v/>
      </c>
      <c r="H1272" s="14"/>
      <c r="I1272" s="13" t="str">
        <f t="shared" si="156"/>
        <v/>
      </c>
      <c r="J1272" s="13" t="str">
        <f t="shared" si="157"/>
        <v/>
      </c>
      <c r="M1272" s="17" t="str">
        <f>IF(S1271="","",IF(OR(M1271&gt;=nper,ROUND(S1271,2)&lt;=0),"",M1271+1))</f>
        <v/>
      </c>
      <c r="N1272" s="18" t="str">
        <f>IF(M1272="","",IF(OR(periods_per_year=26,periods_per_year=52),IF(periods_per_year=26,IF(M1272=1,fpdate,N1271+14),IF(periods_per_year=52,IF(M1272=1,fpdate,N1271+7),"n/a")),IF(periods_per_year=24,DATE(YEAR(fpdate),MONTH(fpdate)+(M1272-1)/2+IF(AND(DAY(fpdate)&gt;=15,MOD(M1272,2)=0),1,0),IF(MOD(M1272,2)=0,IF(DAY(fpdate)&gt;=15,DAY(fpdate)-14,DAY(fpdate)+14),DAY(fpdate))),IF(DAY(DATE(YEAR(fpdate),MONTH(fpdate)+M1272-1,DAY(fpdate)))&lt;&gt;DAY(fpdate),DATE(YEAR(fpdate),MONTH(fpdate)+M1272,0),DATE(YEAR(fpdate),MONTH(fpdate)+M1272-1,DAY(fpdate))))))</f>
        <v/>
      </c>
      <c r="O1272" s="19" t="str">
        <f>IF(M1272="","",IF(variable,IF(M1272&lt;MortgageCalculator!$I$18*periods_per_year,start_rate,IF(MortgageCalculator!$I$22&gt;=0,MIN(MortgageCalculator!$I$19,start_rate+MortgageCalculator!$I$22*ROUNDUP((M1272-MortgageCalculator!$I$18*periods_per_year)/MortgageCalculator!$I$21,0)),MAX(MortgageCalculator!$I$20,start_rate+MortgageCalculator!$I$22*ROUNDUP((M1272-MortgageCalculator!$I$18*periods_per_year)/MortgageCalculator!$I$21,0)))),start_rate))</f>
        <v/>
      </c>
      <c r="P1272" s="20" t="str">
        <f>IF(M1272="","",ROUND((((1+O1272/CP)^(CP/periods_per_year))-1)*S1271,2))</f>
        <v/>
      </c>
      <c r="Q1272" s="20" t="str">
        <f>IF(M1272="","",IF(M1272=nper,S1271+P1272,MIN(S1271+P1272,IF(O1272=O1271,Q1271,ROUND(-PMT(((1+O1272/CP)^(CP/periods_per_year))-1,nper-M1272+1,S1271),2)))))</f>
        <v/>
      </c>
      <c r="R1272" s="20" t="str">
        <f t="shared" si="158"/>
        <v/>
      </c>
      <c r="S1272" s="20" t="str">
        <f t="shared" si="159"/>
        <v/>
      </c>
    </row>
    <row r="1273" spans="1:19" x14ac:dyDescent="0.2">
      <c r="A1273" s="10" t="str">
        <f t="shared" si="152"/>
        <v/>
      </c>
      <c r="B1273" s="11" t="str">
        <f t="shared" si="153"/>
        <v/>
      </c>
      <c r="C1273" s="15" t="str">
        <f t="shared" si="154"/>
        <v/>
      </c>
      <c r="D1273" s="12" t="str">
        <f>IF(A1273="","",IF(variable,IF(OR(A1273=1,A1273&lt;$I$18*periods_per_year),start_rate,MIN($I$19,IF(MOD(A1273-1,$I$21)=0,MAX($I$20,D1272+$I$22),D1272))),start_rate))</f>
        <v/>
      </c>
      <c r="E1273" s="13" t="str">
        <f t="shared" si="155"/>
        <v/>
      </c>
      <c r="F1273" s="13" t="str">
        <f>IF(A1273="","",IF(A1273=nper,J1272+E1273,MIN(J1272+E1273,IF(D1273=D1272,F1272,IF($E$8="Acc Bi-Weekly",ROUND((-PMT(((1+D1273/CP)^(CP/12))-1,(nper-A1273+1)*12/26,J1272))/2,2),IF($E$8="Acc Weekly",ROUND((-PMT(((1+D1273/CP)^(CP/12))-1,(nper-A1273+1)*12/52,J1272))/4,2),ROUND(-PMT(((1+D1273/CP)^(CP/periods_per_year))-1,nper-A1273+1,J1272),2)))))))</f>
        <v/>
      </c>
      <c r="G1273" s="13" t="str">
        <f>IF(OR(A1273="",A1273&lt;$X$2),"",IF(J1272&lt;=F1273,0,IF(IF(AND(A1273&gt;=$X$2,MOD(A1273-$X$2,int)=0),$X$3,0)+F1273&gt;=J1272+E1273,J1272+E1273-F1273,IF(AND(A1273&gt;=$X$2,MOD(A1273-$X$2,int)=0),$X$3,0)+IF(IF(AND(A1273&gt;=$X$2,MOD(A1273-$X$2,int)=0),$X$3,0)+IF(MOD(A1273-$X$6,periods_per_year)=0,$X$5,0)+F1273&lt;J1272+E1273,IF(MOD(A1273-$X$6,periods_per_year)=0,$X$5,0),J1272+E1273-IF(AND(A1273&gt;=$X$2,MOD(A1273-$X$2,int)=0),$X$3,0)-F1273))))</f>
        <v/>
      </c>
      <c r="H1273" s="14"/>
      <c r="I1273" s="13" t="str">
        <f t="shared" si="156"/>
        <v/>
      </c>
      <c r="J1273" s="13" t="str">
        <f t="shared" si="157"/>
        <v/>
      </c>
      <c r="M1273" s="17" t="str">
        <f>IF(S1272="","",IF(OR(M1272&gt;=nper,ROUND(S1272,2)&lt;=0),"",M1272+1))</f>
        <v/>
      </c>
      <c r="N1273" s="18" t="str">
        <f>IF(M1273="","",IF(OR(periods_per_year=26,periods_per_year=52),IF(periods_per_year=26,IF(M1273=1,fpdate,N1272+14),IF(periods_per_year=52,IF(M1273=1,fpdate,N1272+7),"n/a")),IF(periods_per_year=24,DATE(YEAR(fpdate),MONTH(fpdate)+(M1273-1)/2+IF(AND(DAY(fpdate)&gt;=15,MOD(M1273,2)=0),1,0),IF(MOD(M1273,2)=0,IF(DAY(fpdate)&gt;=15,DAY(fpdate)-14,DAY(fpdate)+14),DAY(fpdate))),IF(DAY(DATE(YEAR(fpdate),MONTH(fpdate)+M1273-1,DAY(fpdate)))&lt;&gt;DAY(fpdate),DATE(YEAR(fpdate),MONTH(fpdate)+M1273,0),DATE(YEAR(fpdate),MONTH(fpdate)+M1273-1,DAY(fpdate))))))</f>
        <v/>
      </c>
      <c r="O1273" s="19" t="str">
        <f>IF(M1273="","",IF(variable,IF(M1273&lt;MortgageCalculator!$I$18*periods_per_year,start_rate,IF(MortgageCalculator!$I$22&gt;=0,MIN(MortgageCalculator!$I$19,start_rate+MortgageCalculator!$I$22*ROUNDUP((M1273-MortgageCalculator!$I$18*periods_per_year)/MortgageCalculator!$I$21,0)),MAX(MortgageCalculator!$I$20,start_rate+MortgageCalculator!$I$22*ROUNDUP((M1273-MortgageCalculator!$I$18*periods_per_year)/MortgageCalculator!$I$21,0)))),start_rate))</f>
        <v/>
      </c>
      <c r="P1273" s="20" t="str">
        <f>IF(M1273="","",ROUND((((1+O1273/CP)^(CP/periods_per_year))-1)*S1272,2))</f>
        <v/>
      </c>
      <c r="Q1273" s="20" t="str">
        <f>IF(M1273="","",IF(M1273=nper,S1272+P1273,MIN(S1272+P1273,IF(O1273=O1272,Q1272,ROUND(-PMT(((1+O1273/CP)^(CP/periods_per_year))-1,nper-M1273+1,S1272),2)))))</f>
        <v/>
      </c>
      <c r="R1273" s="20" t="str">
        <f t="shared" si="158"/>
        <v/>
      </c>
      <c r="S1273" s="20" t="str">
        <f t="shared" si="159"/>
        <v/>
      </c>
    </row>
    <row r="1274" spans="1:19" x14ac:dyDescent="0.2">
      <c r="A1274" s="10" t="str">
        <f t="shared" si="152"/>
        <v/>
      </c>
      <c r="B1274" s="11" t="str">
        <f t="shared" si="153"/>
        <v/>
      </c>
      <c r="C1274" s="15" t="str">
        <f t="shared" si="154"/>
        <v/>
      </c>
      <c r="D1274" s="12" t="str">
        <f>IF(A1274="","",IF(variable,IF(OR(A1274=1,A1274&lt;$I$18*periods_per_year),start_rate,MIN($I$19,IF(MOD(A1274-1,$I$21)=0,MAX($I$20,D1273+$I$22),D1273))),start_rate))</f>
        <v/>
      </c>
      <c r="E1274" s="13" t="str">
        <f t="shared" si="155"/>
        <v/>
      </c>
      <c r="F1274" s="13" t="str">
        <f>IF(A1274="","",IF(A1274=nper,J1273+E1274,MIN(J1273+E1274,IF(D1274=D1273,F1273,IF($E$8="Acc Bi-Weekly",ROUND((-PMT(((1+D1274/CP)^(CP/12))-1,(nper-A1274+1)*12/26,J1273))/2,2),IF($E$8="Acc Weekly",ROUND((-PMT(((1+D1274/CP)^(CP/12))-1,(nper-A1274+1)*12/52,J1273))/4,2),ROUND(-PMT(((1+D1274/CP)^(CP/periods_per_year))-1,nper-A1274+1,J1273),2)))))))</f>
        <v/>
      </c>
      <c r="G1274" s="13" t="str">
        <f>IF(OR(A1274="",A1274&lt;$X$2),"",IF(J1273&lt;=F1274,0,IF(IF(AND(A1274&gt;=$X$2,MOD(A1274-$X$2,int)=0),$X$3,0)+F1274&gt;=J1273+E1274,J1273+E1274-F1274,IF(AND(A1274&gt;=$X$2,MOD(A1274-$X$2,int)=0),$X$3,0)+IF(IF(AND(A1274&gt;=$X$2,MOD(A1274-$X$2,int)=0),$X$3,0)+IF(MOD(A1274-$X$6,periods_per_year)=0,$X$5,0)+F1274&lt;J1273+E1274,IF(MOD(A1274-$X$6,periods_per_year)=0,$X$5,0),J1273+E1274-IF(AND(A1274&gt;=$X$2,MOD(A1274-$X$2,int)=0),$X$3,0)-F1274))))</f>
        <v/>
      </c>
      <c r="H1274" s="14"/>
      <c r="I1274" s="13" t="str">
        <f t="shared" si="156"/>
        <v/>
      </c>
      <c r="J1274" s="13" t="str">
        <f t="shared" si="157"/>
        <v/>
      </c>
      <c r="M1274" s="17" t="str">
        <f>IF(S1273="","",IF(OR(M1273&gt;=nper,ROUND(S1273,2)&lt;=0),"",M1273+1))</f>
        <v/>
      </c>
      <c r="N1274" s="18" t="str">
        <f>IF(M1274="","",IF(OR(periods_per_year=26,periods_per_year=52),IF(periods_per_year=26,IF(M1274=1,fpdate,N1273+14),IF(periods_per_year=52,IF(M1274=1,fpdate,N1273+7),"n/a")),IF(periods_per_year=24,DATE(YEAR(fpdate),MONTH(fpdate)+(M1274-1)/2+IF(AND(DAY(fpdate)&gt;=15,MOD(M1274,2)=0),1,0),IF(MOD(M1274,2)=0,IF(DAY(fpdate)&gt;=15,DAY(fpdate)-14,DAY(fpdate)+14),DAY(fpdate))),IF(DAY(DATE(YEAR(fpdate),MONTH(fpdate)+M1274-1,DAY(fpdate)))&lt;&gt;DAY(fpdate),DATE(YEAR(fpdate),MONTH(fpdate)+M1274,0),DATE(YEAR(fpdate),MONTH(fpdate)+M1274-1,DAY(fpdate))))))</f>
        <v/>
      </c>
      <c r="O1274" s="19" t="str">
        <f>IF(M1274="","",IF(variable,IF(M1274&lt;MortgageCalculator!$I$18*periods_per_year,start_rate,IF(MortgageCalculator!$I$22&gt;=0,MIN(MortgageCalculator!$I$19,start_rate+MortgageCalculator!$I$22*ROUNDUP((M1274-MortgageCalculator!$I$18*periods_per_year)/MortgageCalculator!$I$21,0)),MAX(MortgageCalculator!$I$20,start_rate+MortgageCalculator!$I$22*ROUNDUP((M1274-MortgageCalculator!$I$18*periods_per_year)/MortgageCalculator!$I$21,0)))),start_rate))</f>
        <v/>
      </c>
      <c r="P1274" s="20" t="str">
        <f>IF(M1274="","",ROUND((((1+O1274/CP)^(CP/periods_per_year))-1)*S1273,2))</f>
        <v/>
      </c>
      <c r="Q1274" s="20" t="str">
        <f>IF(M1274="","",IF(M1274=nper,S1273+P1274,MIN(S1273+P1274,IF(O1274=O1273,Q1273,ROUND(-PMT(((1+O1274/CP)^(CP/periods_per_year))-1,nper-M1274+1,S1273),2)))))</f>
        <v/>
      </c>
      <c r="R1274" s="20" t="str">
        <f t="shared" si="158"/>
        <v/>
      </c>
      <c r="S1274" s="20" t="str">
        <f t="shared" si="159"/>
        <v/>
      </c>
    </row>
    <row r="1275" spans="1:19" x14ac:dyDescent="0.2">
      <c r="A1275" s="10" t="str">
        <f t="shared" si="152"/>
        <v/>
      </c>
      <c r="B1275" s="11" t="str">
        <f t="shared" si="153"/>
        <v/>
      </c>
      <c r="C1275" s="15" t="str">
        <f t="shared" si="154"/>
        <v/>
      </c>
      <c r="D1275" s="12" t="str">
        <f>IF(A1275="","",IF(variable,IF(OR(A1275=1,A1275&lt;$I$18*periods_per_year),start_rate,MIN($I$19,IF(MOD(A1275-1,$I$21)=0,MAX($I$20,D1274+$I$22),D1274))),start_rate))</f>
        <v/>
      </c>
      <c r="E1275" s="13" t="str">
        <f t="shared" si="155"/>
        <v/>
      </c>
      <c r="F1275" s="13" t="str">
        <f>IF(A1275="","",IF(A1275=nper,J1274+E1275,MIN(J1274+E1275,IF(D1275=D1274,F1274,IF($E$8="Acc Bi-Weekly",ROUND((-PMT(((1+D1275/CP)^(CP/12))-1,(nper-A1275+1)*12/26,J1274))/2,2),IF($E$8="Acc Weekly",ROUND((-PMT(((1+D1275/CP)^(CP/12))-1,(nper-A1275+1)*12/52,J1274))/4,2),ROUND(-PMT(((1+D1275/CP)^(CP/periods_per_year))-1,nper-A1275+1,J1274),2)))))))</f>
        <v/>
      </c>
      <c r="G1275" s="13" t="str">
        <f>IF(OR(A1275="",A1275&lt;$X$2),"",IF(J1274&lt;=F1275,0,IF(IF(AND(A1275&gt;=$X$2,MOD(A1275-$X$2,int)=0),$X$3,0)+F1275&gt;=J1274+E1275,J1274+E1275-F1275,IF(AND(A1275&gt;=$X$2,MOD(A1275-$X$2,int)=0),$X$3,0)+IF(IF(AND(A1275&gt;=$X$2,MOD(A1275-$X$2,int)=0),$X$3,0)+IF(MOD(A1275-$X$6,periods_per_year)=0,$X$5,0)+F1275&lt;J1274+E1275,IF(MOD(A1275-$X$6,periods_per_year)=0,$X$5,0),J1274+E1275-IF(AND(A1275&gt;=$X$2,MOD(A1275-$X$2,int)=0),$X$3,0)-F1275))))</f>
        <v/>
      </c>
      <c r="H1275" s="14"/>
      <c r="I1275" s="13" t="str">
        <f t="shared" si="156"/>
        <v/>
      </c>
      <c r="J1275" s="13" t="str">
        <f t="shared" si="157"/>
        <v/>
      </c>
      <c r="M1275" s="17" t="str">
        <f>IF(S1274="","",IF(OR(M1274&gt;=nper,ROUND(S1274,2)&lt;=0),"",M1274+1))</f>
        <v/>
      </c>
      <c r="N1275" s="18" t="str">
        <f>IF(M1275="","",IF(OR(periods_per_year=26,periods_per_year=52),IF(periods_per_year=26,IF(M1275=1,fpdate,N1274+14),IF(periods_per_year=52,IF(M1275=1,fpdate,N1274+7),"n/a")),IF(periods_per_year=24,DATE(YEAR(fpdate),MONTH(fpdate)+(M1275-1)/2+IF(AND(DAY(fpdate)&gt;=15,MOD(M1275,2)=0),1,0),IF(MOD(M1275,2)=0,IF(DAY(fpdate)&gt;=15,DAY(fpdate)-14,DAY(fpdate)+14),DAY(fpdate))),IF(DAY(DATE(YEAR(fpdate),MONTH(fpdate)+M1275-1,DAY(fpdate)))&lt;&gt;DAY(fpdate),DATE(YEAR(fpdate),MONTH(fpdate)+M1275,0),DATE(YEAR(fpdate),MONTH(fpdate)+M1275-1,DAY(fpdate))))))</f>
        <v/>
      </c>
      <c r="O1275" s="19" t="str">
        <f>IF(M1275="","",IF(variable,IF(M1275&lt;MortgageCalculator!$I$18*periods_per_year,start_rate,IF(MortgageCalculator!$I$22&gt;=0,MIN(MortgageCalculator!$I$19,start_rate+MortgageCalculator!$I$22*ROUNDUP((M1275-MortgageCalculator!$I$18*periods_per_year)/MortgageCalculator!$I$21,0)),MAX(MortgageCalculator!$I$20,start_rate+MortgageCalculator!$I$22*ROUNDUP((M1275-MortgageCalculator!$I$18*periods_per_year)/MortgageCalculator!$I$21,0)))),start_rate))</f>
        <v/>
      </c>
      <c r="P1275" s="20" t="str">
        <f>IF(M1275="","",ROUND((((1+O1275/CP)^(CP/periods_per_year))-1)*S1274,2))</f>
        <v/>
      </c>
      <c r="Q1275" s="20" t="str">
        <f>IF(M1275="","",IF(M1275=nper,S1274+P1275,MIN(S1274+P1275,IF(O1275=O1274,Q1274,ROUND(-PMT(((1+O1275/CP)^(CP/periods_per_year))-1,nper-M1275+1,S1274),2)))))</f>
        <v/>
      </c>
      <c r="R1275" s="20" t="str">
        <f t="shared" si="158"/>
        <v/>
      </c>
      <c r="S1275" s="20" t="str">
        <f t="shared" si="159"/>
        <v/>
      </c>
    </row>
    <row r="1276" spans="1:19" x14ac:dyDescent="0.2">
      <c r="A1276" s="10" t="str">
        <f t="shared" si="152"/>
        <v/>
      </c>
      <c r="B1276" s="11" t="str">
        <f t="shared" si="153"/>
        <v/>
      </c>
      <c r="C1276" s="15" t="str">
        <f t="shared" si="154"/>
        <v/>
      </c>
      <c r="D1276" s="12" t="str">
        <f>IF(A1276="","",IF(variable,IF(OR(A1276=1,A1276&lt;$I$18*periods_per_year),start_rate,MIN($I$19,IF(MOD(A1276-1,$I$21)=0,MAX($I$20,D1275+$I$22),D1275))),start_rate))</f>
        <v/>
      </c>
      <c r="E1276" s="13" t="str">
        <f t="shared" si="155"/>
        <v/>
      </c>
      <c r="F1276" s="13" t="str">
        <f>IF(A1276="","",IF(A1276=nper,J1275+E1276,MIN(J1275+E1276,IF(D1276=D1275,F1275,IF($E$8="Acc Bi-Weekly",ROUND((-PMT(((1+D1276/CP)^(CP/12))-1,(nper-A1276+1)*12/26,J1275))/2,2),IF($E$8="Acc Weekly",ROUND((-PMT(((1+D1276/CP)^(CP/12))-1,(nper-A1276+1)*12/52,J1275))/4,2),ROUND(-PMT(((1+D1276/CP)^(CP/periods_per_year))-1,nper-A1276+1,J1275),2)))))))</f>
        <v/>
      </c>
      <c r="G1276" s="13" t="str">
        <f>IF(OR(A1276="",A1276&lt;$X$2),"",IF(J1275&lt;=F1276,0,IF(IF(AND(A1276&gt;=$X$2,MOD(A1276-$X$2,int)=0),$X$3,0)+F1276&gt;=J1275+E1276,J1275+E1276-F1276,IF(AND(A1276&gt;=$X$2,MOD(A1276-$X$2,int)=0),$X$3,0)+IF(IF(AND(A1276&gt;=$X$2,MOD(A1276-$X$2,int)=0),$X$3,0)+IF(MOD(A1276-$X$6,periods_per_year)=0,$X$5,0)+F1276&lt;J1275+E1276,IF(MOD(A1276-$X$6,periods_per_year)=0,$X$5,0),J1275+E1276-IF(AND(A1276&gt;=$X$2,MOD(A1276-$X$2,int)=0),$X$3,0)-F1276))))</f>
        <v/>
      </c>
      <c r="H1276" s="14"/>
      <c r="I1276" s="13" t="str">
        <f t="shared" si="156"/>
        <v/>
      </c>
      <c r="J1276" s="13" t="str">
        <f t="shared" si="157"/>
        <v/>
      </c>
      <c r="M1276" s="17" t="str">
        <f>IF(S1275="","",IF(OR(M1275&gt;=nper,ROUND(S1275,2)&lt;=0),"",M1275+1))</f>
        <v/>
      </c>
      <c r="N1276" s="18" t="str">
        <f>IF(M1276="","",IF(OR(periods_per_year=26,periods_per_year=52),IF(periods_per_year=26,IF(M1276=1,fpdate,N1275+14),IF(periods_per_year=52,IF(M1276=1,fpdate,N1275+7),"n/a")),IF(periods_per_year=24,DATE(YEAR(fpdate),MONTH(fpdate)+(M1276-1)/2+IF(AND(DAY(fpdate)&gt;=15,MOD(M1276,2)=0),1,0),IF(MOD(M1276,2)=0,IF(DAY(fpdate)&gt;=15,DAY(fpdate)-14,DAY(fpdate)+14),DAY(fpdate))),IF(DAY(DATE(YEAR(fpdate),MONTH(fpdate)+M1276-1,DAY(fpdate)))&lt;&gt;DAY(fpdate),DATE(YEAR(fpdate),MONTH(fpdate)+M1276,0),DATE(YEAR(fpdate),MONTH(fpdate)+M1276-1,DAY(fpdate))))))</f>
        <v/>
      </c>
      <c r="O1276" s="19" t="str">
        <f>IF(M1276="","",IF(variable,IF(M1276&lt;MortgageCalculator!$I$18*periods_per_year,start_rate,IF(MortgageCalculator!$I$22&gt;=0,MIN(MortgageCalculator!$I$19,start_rate+MortgageCalculator!$I$22*ROUNDUP((M1276-MortgageCalculator!$I$18*periods_per_year)/MortgageCalculator!$I$21,0)),MAX(MortgageCalculator!$I$20,start_rate+MortgageCalculator!$I$22*ROUNDUP((M1276-MortgageCalculator!$I$18*periods_per_year)/MortgageCalculator!$I$21,0)))),start_rate))</f>
        <v/>
      </c>
      <c r="P1276" s="20" t="str">
        <f>IF(M1276="","",ROUND((((1+O1276/CP)^(CP/periods_per_year))-1)*S1275,2))</f>
        <v/>
      </c>
      <c r="Q1276" s="20" t="str">
        <f>IF(M1276="","",IF(M1276=nper,S1275+P1276,MIN(S1275+P1276,IF(O1276=O1275,Q1275,ROUND(-PMT(((1+O1276/CP)^(CP/periods_per_year))-1,nper-M1276+1,S1275),2)))))</f>
        <v/>
      </c>
      <c r="R1276" s="20" t="str">
        <f t="shared" si="158"/>
        <v/>
      </c>
      <c r="S1276" s="20" t="str">
        <f t="shared" si="159"/>
        <v/>
      </c>
    </row>
    <row r="1277" spans="1:19" x14ac:dyDescent="0.2">
      <c r="A1277" s="10" t="str">
        <f t="shared" si="152"/>
        <v/>
      </c>
      <c r="B1277" s="11" t="str">
        <f t="shared" si="153"/>
        <v/>
      </c>
      <c r="C1277" s="15" t="str">
        <f t="shared" si="154"/>
        <v/>
      </c>
      <c r="D1277" s="12" t="str">
        <f>IF(A1277="","",IF(variable,IF(OR(A1277=1,A1277&lt;$I$18*periods_per_year),start_rate,MIN($I$19,IF(MOD(A1277-1,$I$21)=0,MAX($I$20,D1276+$I$22),D1276))),start_rate))</f>
        <v/>
      </c>
      <c r="E1277" s="13" t="str">
        <f t="shared" si="155"/>
        <v/>
      </c>
      <c r="F1277" s="13" t="str">
        <f>IF(A1277="","",IF(A1277=nper,J1276+E1277,MIN(J1276+E1277,IF(D1277=D1276,F1276,IF($E$8="Acc Bi-Weekly",ROUND((-PMT(((1+D1277/CP)^(CP/12))-1,(nper-A1277+1)*12/26,J1276))/2,2),IF($E$8="Acc Weekly",ROUND((-PMT(((1+D1277/CP)^(CP/12))-1,(nper-A1277+1)*12/52,J1276))/4,2),ROUND(-PMT(((1+D1277/CP)^(CP/periods_per_year))-1,nper-A1277+1,J1276),2)))))))</f>
        <v/>
      </c>
      <c r="G1277" s="13" t="str">
        <f>IF(OR(A1277="",A1277&lt;$X$2),"",IF(J1276&lt;=F1277,0,IF(IF(AND(A1277&gt;=$X$2,MOD(A1277-$X$2,int)=0),$X$3,0)+F1277&gt;=J1276+E1277,J1276+E1277-F1277,IF(AND(A1277&gt;=$X$2,MOD(A1277-$X$2,int)=0),$X$3,0)+IF(IF(AND(A1277&gt;=$X$2,MOD(A1277-$X$2,int)=0),$X$3,0)+IF(MOD(A1277-$X$6,periods_per_year)=0,$X$5,0)+F1277&lt;J1276+E1277,IF(MOD(A1277-$X$6,periods_per_year)=0,$X$5,0),J1276+E1277-IF(AND(A1277&gt;=$X$2,MOD(A1277-$X$2,int)=0),$X$3,0)-F1277))))</f>
        <v/>
      </c>
      <c r="H1277" s="14"/>
      <c r="I1277" s="13" t="str">
        <f t="shared" si="156"/>
        <v/>
      </c>
      <c r="J1277" s="13" t="str">
        <f t="shared" si="157"/>
        <v/>
      </c>
      <c r="M1277" s="17" t="str">
        <f>IF(S1276="","",IF(OR(M1276&gt;=nper,ROUND(S1276,2)&lt;=0),"",M1276+1))</f>
        <v/>
      </c>
      <c r="N1277" s="18" t="str">
        <f>IF(M1277="","",IF(OR(periods_per_year=26,periods_per_year=52),IF(periods_per_year=26,IF(M1277=1,fpdate,N1276+14),IF(periods_per_year=52,IF(M1277=1,fpdate,N1276+7),"n/a")),IF(periods_per_year=24,DATE(YEAR(fpdate),MONTH(fpdate)+(M1277-1)/2+IF(AND(DAY(fpdate)&gt;=15,MOD(M1277,2)=0),1,0),IF(MOD(M1277,2)=0,IF(DAY(fpdate)&gt;=15,DAY(fpdate)-14,DAY(fpdate)+14),DAY(fpdate))),IF(DAY(DATE(YEAR(fpdate),MONTH(fpdate)+M1277-1,DAY(fpdate)))&lt;&gt;DAY(fpdate),DATE(YEAR(fpdate),MONTH(fpdate)+M1277,0),DATE(YEAR(fpdate),MONTH(fpdate)+M1277-1,DAY(fpdate))))))</f>
        <v/>
      </c>
      <c r="O1277" s="19" t="str">
        <f>IF(M1277="","",IF(variable,IF(M1277&lt;MortgageCalculator!$I$18*periods_per_year,start_rate,IF(MortgageCalculator!$I$22&gt;=0,MIN(MortgageCalculator!$I$19,start_rate+MortgageCalculator!$I$22*ROUNDUP((M1277-MortgageCalculator!$I$18*periods_per_year)/MortgageCalculator!$I$21,0)),MAX(MortgageCalculator!$I$20,start_rate+MortgageCalculator!$I$22*ROUNDUP((M1277-MortgageCalculator!$I$18*periods_per_year)/MortgageCalculator!$I$21,0)))),start_rate))</f>
        <v/>
      </c>
      <c r="P1277" s="20" t="str">
        <f>IF(M1277="","",ROUND((((1+O1277/CP)^(CP/periods_per_year))-1)*S1276,2))</f>
        <v/>
      </c>
      <c r="Q1277" s="20" t="str">
        <f>IF(M1277="","",IF(M1277=nper,S1276+P1277,MIN(S1276+P1277,IF(O1277=O1276,Q1276,ROUND(-PMT(((1+O1277/CP)^(CP/periods_per_year))-1,nper-M1277+1,S1276),2)))))</f>
        <v/>
      </c>
      <c r="R1277" s="20" t="str">
        <f t="shared" si="158"/>
        <v/>
      </c>
      <c r="S1277" s="20" t="str">
        <f t="shared" si="159"/>
        <v/>
      </c>
    </row>
    <row r="1278" spans="1:19" x14ac:dyDescent="0.2">
      <c r="A1278" s="10" t="str">
        <f t="shared" si="152"/>
        <v/>
      </c>
      <c r="B1278" s="11" t="str">
        <f t="shared" si="153"/>
        <v/>
      </c>
      <c r="C1278" s="15" t="str">
        <f t="shared" si="154"/>
        <v/>
      </c>
      <c r="D1278" s="12" t="str">
        <f>IF(A1278="","",IF(variable,IF(OR(A1278=1,A1278&lt;$I$18*periods_per_year),start_rate,MIN($I$19,IF(MOD(A1278-1,$I$21)=0,MAX($I$20,D1277+$I$22),D1277))),start_rate))</f>
        <v/>
      </c>
      <c r="E1278" s="13" t="str">
        <f t="shared" si="155"/>
        <v/>
      </c>
      <c r="F1278" s="13" t="str">
        <f>IF(A1278="","",IF(A1278=nper,J1277+E1278,MIN(J1277+E1278,IF(D1278=D1277,F1277,IF($E$8="Acc Bi-Weekly",ROUND((-PMT(((1+D1278/CP)^(CP/12))-1,(nper-A1278+1)*12/26,J1277))/2,2),IF($E$8="Acc Weekly",ROUND((-PMT(((1+D1278/CP)^(CP/12))-1,(nper-A1278+1)*12/52,J1277))/4,2),ROUND(-PMT(((1+D1278/CP)^(CP/periods_per_year))-1,nper-A1278+1,J1277),2)))))))</f>
        <v/>
      </c>
      <c r="G1278" s="13" t="str">
        <f>IF(OR(A1278="",A1278&lt;$X$2),"",IF(J1277&lt;=F1278,0,IF(IF(AND(A1278&gt;=$X$2,MOD(A1278-$X$2,int)=0),$X$3,0)+F1278&gt;=J1277+E1278,J1277+E1278-F1278,IF(AND(A1278&gt;=$X$2,MOD(A1278-$X$2,int)=0),$X$3,0)+IF(IF(AND(A1278&gt;=$X$2,MOD(A1278-$X$2,int)=0),$X$3,0)+IF(MOD(A1278-$X$6,periods_per_year)=0,$X$5,0)+F1278&lt;J1277+E1278,IF(MOD(A1278-$X$6,periods_per_year)=0,$X$5,0),J1277+E1278-IF(AND(A1278&gt;=$X$2,MOD(A1278-$X$2,int)=0),$X$3,0)-F1278))))</f>
        <v/>
      </c>
      <c r="H1278" s="14"/>
      <c r="I1278" s="13" t="str">
        <f t="shared" si="156"/>
        <v/>
      </c>
      <c r="J1278" s="13" t="str">
        <f t="shared" si="157"/>
        <v/>
      </c>
      <c r="M1278" s="17" t="str">
        <f>IF(S1277="","",IF(OR(M1277&gt;=nper,ROUND(S1277,2)&lt;=0),"",M1277+1))</f>
        <v/>
      </c>
      <c r="N1278" s="18" t="str">
        <f>IF(M1278="","",IF(OR(periods_per_year=26,periods_per_year=52),IF(periods_per_year=26,IF(M1278=1,fpdate,N1277+14),IF(periods_per_year=52,IF(M1278=1,fpdate,N1277+7),"n/a")),IF(periods_per_year=24,DATE(YEAR(fpdate),MONTH(fpdate)+(M1278-1)/2+IF(AND(DAY(fpdate)&gt;=15,MOD(M1278,2)=0),1,0),IF(MOD(M1278,2)=0,IF(DAY(fpdate)&gt;=15,DAY(fpdate)-14,DAY(fpdate)+14),DAY(fpdate))),IF(DAY(DATE(YEAR(fpdate),MONTH(fpdate)+M1278-1,DAY(fpdate)))&lt;&gt;DAY(fpdate),DATE(YEAR(fpdate),MONTH(fpdate)+M1278,0),DATE(YEAR(fpdate),MONTH(fpdate)+M1278-1,DAY(fpdate))))))</f>
        <v/>
      </c>
      <c r="O1278" s="19" t="str">
        <f>IF(M1278="","",IF(variable,IF(M1278&lt;MortgageCalculator!$I$18*periods_per_year,start_rate,IF(MortgageCalculator!$I$22&gt;=0,MIN(MortgageCalculator!$I$19,start_rate+MortgageCalculator!$I$22*ROUNDUP((M1278-MortgageCalculator!$I$18*periods_per_year)/MortgageCalculator!$I$21,0)),MAX(MortgageCalculator!$I$20,start_rate+MortgageCalculator!$I$22*ROUNDUP((M1278-MortgageCalculator!$I$18*periods_per_year)/MortgageCalculator!$I$21,0)))),start_rate))</f>
        <v/>
      </c>
      <c r="P1278" s="20" t="str">
        <f>IF(M1278="","",ROUND((((1+O1278/CP)^(CP/periods_per_year))-1)*S1277,2))</f>
        <v/>
      </c>
      <c r="Q1278" s="20" t="str">
        <f>IF(M1278="","",IF(M1278=nper,S1277+P1278,MIN(S1277+P1278,IF(O1278=O1277,Q1277,ROUND(-PMT(((1+O1278/CP)^(CP/periods_per_year))-1,nper-M1278+1,S1277),2)))))</f>
        <v/>
      </c>
      <c r="R1278" s="20" t="str">
        <f t="shared" si="158"/>
        <v/>
      </c>
      <c r="S1278" s="20" t="str">
        <f t="shared" si="159"/>
        <v/>
      </c>
    </row>
    <row r="1279" spans="1:19" x14ac:dyDescent="0.2">
      <c r="A1279" s="10" t="str">
        <f t="shared" si="152"/>
        <v/>
      </c>
      <c r="B1279" s="11" t="str">
        <f t="shared" si="153"/>
        <v/>
      </c>
      <c r="C1279" s="15" t="str">
        <f t="shared" si="154"/>
        <v/>
      </c>
      <c r="D1279" s="12" t="str">
        <f>IF(A1279="","",IF(variable,IF(OR(A1279=1,A1279&lt;$I$18*periods_per_year),start_rate,MIN($I$19,IF(MOD(A1279-1,$I$21)=0,MAX($I$20,D1278+$I$22),D1278))),start_rate))</f>
        <v/>
      </c>
      <c r="E1279" s="13" t="str">
        <f t="shared" si="155"/>
        <v/>
      </c>
      <c r="F1279" s="13" t="str">
        <f>IF(A1279="","",IF(A1279=nper,J1278+E1279,MIN(J1278+E1279,IF(D1279=D1278,F1278,IF($E$8="Acc Bi-Weekly",ROUND((-PMT(((1+D1279/CP)^(CP/12))-1,(nper-A1279+1)*12/26,J1278))/2,2),IF($E$8="Acc Weekly",ROUND((-PMT(((1+D1279/CP)^(CP/12))-1,(nper-A1279+1)*12/52,J1278))/4,2),ROUND(-PMT(((1+D1279/CP)^(CP/periods_per_year))-1,nper-A1279+1,J1278),2)))))))</f>
        <v/>
      </c>
      <c r="G1279" s="13" t="str">
        <f>IF(OR(A1279="",A1279&lt;$X$2),"",IF(J1278&lt;=F1279,0,IF(IF(AND(A1279&gt;=$X$2,MOD(A1279-$X$2,int)=0),$X$3,0)+F1279&gt;=J1278+E1279,J1278+E1279-F1279,IF(AND(A1279&gt;=$X$2,MOD(A1279-$X$2,int)=0),$X$3,0)+IF(IF(AND(A1279&gt;=$X$2,MOD(A1279-$X$2,int)=0),$X$3,0)+IF(MOD(A1279-$X$6,periods_per_year)=0,$X$5,0)+F1279&lt;J1278+E1279,IF(MOD(A1279-$X$6,periods_per_year)=0,$X$5,0),J1278+E1279-IF(AND(A1279&gt;=$X$2,MOD(A1279-$X$2,int)=0),$X$3,0)-F1279))))</f>
        <v/>
      </c>
      <c r="H1279" s="14"/>
      <c r="I1279" s="13" t="str">
        <f t="shared" si="156"/>
        <v/>
      </c>
      <c r="J1279" s="13" t="str">
        <f t="shared" si="157"/>
        <v/>
      </c>
      <c r="M1279" s="17" t="str">
        <f>IF(S1278="","",IF(OR(M1278&gt;=nper,ROUND(S1278,2)&lt;=0),"",M1278+1))</f>
        <v/>
      </c>
      <c r="N1279" s="18" t="str">
        <f>IF(M1279="","",IF(OR(periods_per_year=26,periods_per_year=52),IF(periods_per_year=26,IF(M1279=1,fpdate,N1278+14),IF(periods_per_year=52,IF(M1279=1,fpdate,N1278+7),"n/a")),IF(periods_per_year=24,DATE(YEAR(fpdate),MONTH(fpdate)+(M1279-1)/2+IF(AND(DAY(fpdate)&gt;=15,MOD(M1279,2)=0),1,0),IF(MOD(M1279,2)=0,IF(DAY(fpdate)&gt;=15,DAY(fpdate)-14,DAY(fpdate)+14),DAY(fpdate))),IF(DAY(DATE(YEAR(fpdate),MONTH(fpdate)+M1279-1,DAY(fpdate)))&lt;&gt;DAY(fpdate),DATE(YEAR(fpdate),MONTH(fpdate)+M1279,0),DATE(YEAR(fpdate),MONTH(fpdate)+M1279-1,DAY(fpdate))))))</f>
        <v/>
      </c>
      <c r="O1279" s="19" t="str">
        <f>IF(M1279="","",IF(variable,IF(M1279&lt;MortgageCalculator!$I$18*periods_per_year,start_rate,IF(MortgageCalculator!$I$22&gt;=0,MIN(MortgageCalculator!$I$19,start_rate+MortgageCalculator!$I$22*ROUNDUP((M1279-MortgageCalculator!$I$18*periods_per_year)/MortgageCalculator!$I$21,0)),MAX(MortgageCalculator!$I$20,start_rate+MortgageCalculator!$I$22*ROUNDUP((M1279-MortgageCalculator!$I$18*periods_per_year)/MortgageCalculator!$I$21,0)))),start_rate))</f>
        <v/>
      </c>
      <c r="P1279" s="20" t="str">
        <f>IF(M1279="","",ROUND((((1+O1279/CP)^(CP/periods_per_year))-1)*S1278,2))</f>
        <v/>
      </c>
      <c r="Q1279" s="20" t="str">
        <f>IF(M1279="","",IF(M1279=nper,S1278+P1279,MIN(S1278+P1279,IF(O1279=O1278,Q1278,ROUND(-PMT(((1+O1279/CP)^(CP/periods_per_year))-1,nper-M1279+1,S1278),2)))))</f>
        <v/>
      </c>
      <c r="R1279" s="20" t="str">
        <f t="shared" si="158"/>
        <v/>
      </c>
      <c r="S1279" s="20" t="str">
        <f t="shared" si="159"/>
        <v/>
      </c>
    </row>
    <row r="1280" spans="1:19" x14ac:dyDescent="0.2">
      <c r="A1280" s="10" t="str">
        <f t="shared" si="152"/>
        <v/>
      </c>
      <c r="B1280" s="11" t="str">
        <f t="shared" si="153"/>
        <v/>
      </c>
      <c r="C1280" s="15" t="str">
        <f t="shared" si="154"/>
        <v/>
      </c>
      <c r="D1280" s="12" t="str">
        <f>IF(A1280="","",IF(variable,IF(OR(A1280=1,A1280&lt;$I$18*periods_per_year),start_rate,MIN($I$19,IF(MOD(A1280-1,$I$21)=0,MAX($I$20,D1279+$I$22),D1279))),start_rate))</f>
        <v/>
      </c>
      <c r="E1280" s="13" t="str">
        <f t="shared" si="155"/>
        <v/>
      </c>
      <c r="F1280" s="13" t="str">
        <f>IF(A1280="","",IF(A1280=nper,J1279+E1280,MIN(J1279+E1280,IF(D1280=D1279,F1279,IF($E$8="Acc Bi-Weekly",ROUND((-PMT(((1+D1280/CP)^(CP/12))-1,(nper-A1280+1)*12/26,J1279))/2,2),IF($E$8="Acc Weekly",ROUND((-PMT(((1+D1280/CP)^(CP/12))-1,(nper-A1280+1)*12/52,J1279))/4,2),ROUND(-PMT(((1+D1280/CP)^(CP/periods_per_year))-1,nper-A1280+1,J1279),2)))))))</f>
        <v/>
      </c>
      <c r="G1280" s="13" t="str">
        <f>IF(OR(A1280="",A1280&lt;$X$2),"",IF(J1279&lt;=F1280,0,IF(IF(AND(A1280&gt;=$X$2,MOD(A1280-$X$2,int)=0),$X$3,0)+F1280&gt;=J1279+E1280,J1279+E1280-F1280,IF(AND(A1280&gt;=$X$2,MOD(A1280-$X$2,int)=0),$X$3,0)+IF(IF(AND(A1280&gt;=$X$2,MOD(A1280-$X$2,int)=0),$X$3,0)+IF(MOD(A1280-$X$6,periods_per_year)=0,$X$5,0)+F1280&lt;J1279+E1280,IF(MOD(A1280-$X$6,periods_per_year)=0,$X$5,0),J1279+E1280-IF(AND(A1280&gt;=$X$2,MOD(A1280-$X$2,int)=0),$X$3,0)-F1280))))</f>
        <v/>
      </c>
      <c r="H1280" s="14"/>
      <c r="I1280" s="13" t="str">
        <f t="shared" si="156"/>
        <v/>
      </c>
      <c r="J1280" s="13" t="str">
        <f t="shared" si="157"/>
        <v/>
      </c>
      <c r="M1280" s="17" t="str">
        <f>IF(S1279="","",IF(OR(M1279&gt;=nper,ROUND(S1279,2)&lt;=0),"",M1279+1))</f>
        <v/>
      </c>
      <c r="N1280" s="18" t="str">
        <f>IF(M1280="","",IF(OR(periods_per_year=26,periods_per_year=52),IF(periods_per_year=26,IF(M1280=1,fpdate,N1279+14),IF(periods_per_year=52,IF(M1280=1,fpdate,N1279+7),"n/a")),IF(periods_per_year=24,DATE(YEAR(fpdate),MONTH(fpdate)+(M1280-1)/2+IF(AND(DAY(fpdate)&gt;=15,MOD(M1280,2)=0),1,0),IF(MOD(M1280,2)=0,IF(DAY(fpdate)&gt;=15,DAY(fpdate)-14,DAY(fpdate)+14),DAY(fpdate))),IF(DAY(DATE(YEAR(fpdate),MONTH(fpdate)+M1280-1,DAY(fpdate)))&lt;&gt;DAY(fpdate),DATE(YEAR(fpdate),MONTH(fpdate)+M1280,0),DATE(YEAR(fpdate),MONTH(fpdate)+M1280-1,DAY(fpdate))))))</f>
        <v/>
      </c>
      <c r="O1280" s="19" t="str">
        <f>IF(M1280="","",IF(variable,IF(M1280&lt;MortgageCalculator!$I$18*periods_per_year,start_rate,IF(MortgageCalculator!$I$22&gt;=0,MIN(MortgageCalculator!$I$19,start_rate+MortgageCalculator!$I$22*ROUNDUP((M1280-MortgageCalculator!$I$18*periods_per_year)/MortgageCalculator!$I$21,0)),MAX(MortgageCalculator!$I$20,start_rate+MortgageCalculator!$I$22*ROUNDUP((M1280-MortgageCalculator!$I$18*periods_per_year)/MortgageCalculator!$I$21,0)))),start_rate))</f>
        <v/>
      </c>
      <c r="P1280" s="20" t="str">
        <f>IF(M1280="","",ROUND((((1+O1280/CP)^(CP/periods_per_year))-1)*S1279,2))</f>
        <v/>
      </c>
      <c r="Q1280" s="20" t="str">
        <f>IF(M1280="","",IF(M1280=nper,S1279+P1280,MIN(S1279+P1280,IF(O1280=O1279,Q1279,ROUND(-PMT(((1+O1280/CP)^(CP/periods_per_year))-1,nper-M1280+1,S1279),2)))))</f>
        <v/>
      </c>
      <c r="R1280" s="20" t="str">
        <f t="shared" si="158"/>
        <v/>
      </c>
      <c r="S1280" s="20" t="str">
        <f t="shared" si="159"/>
        <v/>
      </c>
    </row>
    <row r="1281" spans="1:19" x14ac:dyDescent="0.2">
      <c r="A1281" s="10" t="str">
        <f t="shared" si="152"/>
        <v/>
      </c>
      <c r="B1281" s="11" t="str">
        <f t="shared" si="153"/>
        <v/>
      </c>
      <c r="C1281" s="15" t="str">
        <f t="shared" si="154"/>
        <v/>
      </c>
      <c r="D1281" s="12" t="str">
        <f>IF(A1281="","",IF(variable,IF(OR(A1281=1,A1281&lt;$I$18*periods_per_year),start_rate,MIN($I$19,IF(MOD(A1281-1,$I$21)=0,MAX($I$20,D1280+$I$22),D1280))),start_rate))</f>
        <v/>
      </c>
      <c r="E1281" s="13" t="str">
        <f t="shared" si="155"/>
        <v/>
      </c>
      <c r="F1281" s="13" t="str">
        <f>IF(A1281="","",IF(A1281=nper,J1280+E1281,MIN(J1280+E1281,IF(D1281=D1280,F1280,IF($E$8="Acc Bi-Weekly",ROUND((-PMT(((1+D1281/CP)^(CP/12))-1,(nper-A1281+1)*12/26,J1280))/2,2),IF($E$8="Acc Weekly",ROUND((-PMT(((1+D1281/CP)^(CP/12))-1,(nper-A1281+1)*12/52,J1280))/4,2),ROUND(-PMT(((1+D1281/CP)^(CP/periods_per_year))-1,nper-A1281+1,J1280),2)))))))</f>
        <v/>
      </c>
      <c r="G1281" s="13" t="str">
        <f>IF(OR(A1281="",A1281&lt;$X$2),"",IF(J1280&lt;=F1281,0,IF(IF(AND(A1281&gt;=$X$2,MOD(A1281-$X$2,int)=0),$X$3,0)+F1281&gt;=J1280+E1281,J1280+E1281-F1281,IF(AND(A1281&gt;=$X$2,MOD(A1281-$X$2,int)=0),$X$3,0)+IF(IF(AND(A1281&gt;=$X$2,MOD(A1281-$X$2,int)=0),$X$3,0)+IF(MOD(A1281-$X$6,periods_per_year)=0,$X$5,0)+F1281&lt;J1280+E1281,IF(MOD(A1281-$X$6,periods_per_year)=0,$X$5,0),J1280+E1281-IF(AND(A1281&gt;=$X$2,MOD(A1281-$X$2,int)=0),$X$3,0)-F1281))))</f>
        <v/>
      </c>
      <c r="H1281" s="14"/>
      <c r="I1281" s="13" t="str">
        <f t="shared" si="156"/>
        <v/>
      </c>
      <c r="J1281" s="13" t="str">
        <f t="shared" si="157"/>
        <v/>
      </c>
      <c r="M1281" s="17" t="str">
        <f>IF(S1280="","",IF(OR(M1280&gt;=nper,ROUND(S1280,2)&lt;=0),"",M1280+1))</f>
        <v/>
      </c>
      <c r="N1281" s="18" t="str">
        <f>IF(M1281="","",IF(OR(periods_per_year=26,periods_per_year=52),IF(periods_per_year=26,IF(M1281=1,fpdate,N1280+14),IF(periods_per_year=52,IF(M1281=1,fpdate,N1280+7),"n/a")),IF(periods_per_year=24,DATE(YEAR(fpdate),MONTH(fpdate)+(M1281-1)/2+IF(AND(DAY(fpdate)&gt;=15,MOD(M1281,2)=0),1,0),IF(MOD(M1281,2)=0,IF(DAY(fpdate)&gt;=15,DAY(fpdate)-14,DAY(fpdate)+14),DAY(fpdate))),IF(DAY(DATE(YEAR(fpdate),MONTH(fpdate)+M1281-1,DAY(fpdate)))&lt;&gt;DAY(fpdate),DATE(YEAR(fpdate),MONTH(fpdate)+M1281,0),DATE(YEAR(fpdate),MONTH(fpdate)+M1281-1,DAY(fpdate))))))</f>
        <v/>
      </c>
      <c r="O1281" s="19" t="str">
        <f>IF(M1281="","",IF(variable,IF(M1281&lt;MortgageCalculator!$I$18*periods_per_year,start_rate,IF(MortgageCalculator!$I$22&gt;=0,MIN(MortgageCalculator!$I$19,start_rate+MortgageCalculator!$I$22*ROUNDUP((M1281-MortgageCalculator!$I$18*periods_per_year)/MortgageCalculator!$I$21,0)),MAX(MortgageCalculator!$I$20,start_rate+MortgageCalculator!$I$22*ROUNDUP((M1281-MortgageCalculator!$I$18*periods_per_year)/MortgageCalculator!$I$21,0)))),start_rate))</f>
        <v/>
      </c>
      <c r="P1281" s="20" t="str">
        <f>IF(M1281="","",ROUND((((1+O1281/CP)^(CP/periods_per_year))-1)*S1280,2))</f>
        <v/>
      </c>
      <c r="Q1281" s="20" t="str">
        <f>IF(M1281="","",IF(M1281=nper,S1280+P1281,MIN(S1280+P1281,IF(O1281=O1280,Q1280,ROUND(-PMT(((1+O1281/CP)^(CP/periods_per_year))-1,nper-M1281+1,S1280),2)))))</f>
        <v/>
      </c>
      <c r="R1281" s="20" t="str">
        <f t="shared" si="158"/>
        <v/>
      </c>
      <c r="S1281" s="20" t="str">
        <f t="shared" si="159"/>
        <v/>
      </c>
    </row>
    <row r="1282" spans="1:19" x14ac:dyDescent="0.2">
      <c r="A1282" s="10" t="str">
        <f t="shared" si="152"/>
        <v/>
      </c>
      <c r="B1282" s="11" t="str">
        <f t="shared" si="153"/>
        <v/>
      </c>
      <c r="C1282" s="15" t="str">
        <f t="shared" si="154"/>
        <v/>
      </c>
      <c r="D1282" s="12" t="str">
        <f>IF(A1282="","",IF(variable,IF(OR(A1282=1,A1282&lt;$I$18*periods_per_year),start_rate,MIN($I$19,IF(MOD(A1282-1,$I$21)=0,MAX($I$20,D1281+$I$22),D1281))),start_rate))</f>
        <v/>
      </c>
      <c r="E1282" s="13" t="str">
        <f t="shared" si="155"/>
        <v/>
      </c>
      <c r="F1282" s="13" t="str">
        <f>IF(A1282="","",IF(A1282=nper,J1281+E1282,MIN(J1281+E1282,IF(D1282=D1281,F1281,IF($E$8="Acc Bi-Weekly",ROUND((-PMT(((1+D1282/CP)^(CP/12))-1,(nper-A1282+1)*12/26,J1281))/2,2),IF($E$8="Acc Weekly",ROUND((-PMT(((1+D1282/CP)^(CP/12))-1,(nper-A1282+1)*12/52,J1281))/4,2),ROUND(-PMT(((1+D1282/CP)^(CP/periods_per_year))-1,nper-A1282+1,J1281),2)))))))</f>
        <v/>
      </c>
      <c r="G1282" s="13" t="str">
        <f>IF(OR(A1282="",A1282&lt;$X$2),"",IF(J1281&lt;=F1282,0,IF(IF(AND(A1282&gt;=$X$2,MOD(A1282-$X$2,int)=0),$X$3,0)+F1282&gt;=J1281+E1282,J1281+E1282-F1282,IF(AND(A1282&gt;=$X$2,MOD(A1282-$X$2,int)=0),$X$3,0)+IF(IF(AND(A1282&gt;=$X$2,MOD(A1282-$X$2,int)=0),$X$3,0)+IF(MOD(A1282-$X$6,periods_per_year)=0,$X$5,0)+F1282&lt;J1281+E1282,IF(MOD(A1282-$X$6,periods_per_year)=0,$X$5,0),J1281+E1282-IF(AND(A1282&gt;=$X$2,MOD(A1282-$X$2,int)=0),$X$3,0)-F1282))))</f>
        <v/>
      </c>
      <c r="H1282" s="14"/>
      <c r="I1282" s="13" t="str">
        <f t="shared" si="156"/>
        <v/>
      </c>
      <c r="J1282" s="13" t="str">
        <f t="shared" si="157"/>
        <v/>
      </c>
      <c r="M1282" s="17" t="str">
        <f>IF(S1281="","",IF(OR(M1281&gt;=nper,ROUND(S1281,2)&lt;=0),"",M1281+1))</f>
        <v/>
      </c>
      <c r="N1282" s="18" t="str">
        <f>IF(M1282="","",IF(OR(periods_per_year=26,periods_per_year=52),IF(periods_per_year=26,IF(M1282=1,fpdate,N1281+14),IF(periods_per_year=52,IF(M1282=1,fpdate,N1281+7),"n/a")),IF(periods_per_year=24,DATE(YEAR(fpdate),MONTH(fpdate)+(M1282-1)/2+IF(AND(DAY(fpdate)&gt;=15,MOD(M1282,2)=0),1,0),IF(MOD(M1282,2)=0,IF(DAY(fpdate)&gt;=15,DAY(fpdate)-14,DAY(fpdate)+14),DAY(fpdate))),IF(DAY(DATE(YEAR(fpdate),MONTH(fpdate)+M1282-1,DAY(fpdate)))&lt;&gt;DAY(fpdate),DATE(YEAR(fpdate),MONTH(fpdate)+M1282,0),DATE(YEAR(fpdate),MONTH(fpdate)+M1282-1,DAY(fpdate))))))</f>
        <v/>
      </c>
      <c r="O1282" s="19" t="str">
        <f>IF(M1282="","",IF(variable,IF(M1282&lt;MortgageCalculator!$I$18*periods_per_year,start_rate,IF(MortgageCalculator!$I$22&gt;=0,MIN(MortgageCalculator!$I$19,start_rate+MortgageCalculator!$I$22*ROUNDUP((M1282-MortgageCalculator!$I$18*periods_per_year)/MortgageCalculator!$I$21,0)),MAX(MortgageCalculator!$I$20,start_rate+MortgageCalculator!$I$22*ROUNDUP((M1282-MortgageCalculator!$I$18*periods_per_year)/MortgageCalculator!$I$21,0)))),start_rate))</f>
        <v/>
      </c>
      <c r="P1282" s="20" t="str">
        <f>IF(M1282="","",ROUND((((1+O1282/CP)^(CP/periods_per_year))-1)*S1281,2))</f>
        <v/>
      </c>
      <c r="Q1282" s="20" t="str">
        <f>IF(M1282="","",IF(M1282=nper,S1281+P1282,MIN(S1281+P1282,IF(O1282=O1281,Q1281,ROUND(-PMT(((1+O1282/CP)^(CP/periods_per_year))-1,nper-M1282+1,S1281),2)))))</f>
        <v/>
      </c>
      <c r="R1282" s="20" t="str">
        <f t="shared" si="158"/>
        <v/>
      </c>
      <c r="S1282" s="20" t="str">
        <f t="shared" si="159"/>
        <v/>
      </c>
    </row>
    <row r="1283" spans="1:19" x14ac:dyDescent="0.2">
      <c r="A1283" s="10" t="str">
        <f t="shared" si="152"/>
        <v/>
      </c>
      <c r="B1283" s="11" t="str">
        <f t="shared" si="153"/>
        <v/>
      </c>
      <c r="C1283" s="15" t="str">
        <f t="shared" si="154"/>
        <v/>
      </c>
      <c r="D1283" s="12" t="str">
        <f>IF(A1283="","",IF(variable,IF(OR(A1283=1,A1283&lt;$I$18*periods_per_year),start_rate,MIN($I$19,IF(MOD(A1283-1,$I$21)=0,MAX($I$20,D1282+$I$22),D1282))),start_rate))</f>
        <v/>
      </c>
      <c r="E1283" s="13" t="str">
        <f t="shared" si="155"/>
        <v/>
      </c>
      <c r="F1283" s="13" t="str">
        <f>IF(A1283="","",IF(A1283=nper,J1282+E1283,MIN(J1282+E1283,IF(D1283=D1282,F1282,IF($E$8="Acc Bi-Weekly",ROUND((-PMT(((1+D1283/CP)^(CP/12))-1,(nper-A1283+1)*12/26,J1282))/2,2),IF($E$8="Acc Weekly",ROUND((-PMT(((1+D1283/CP)^(CP/12))-1,(nper-A1283+1)*12/52,J1282))/4,2),ROUND(-PMT(((1+D1283/CP)^(CP/periods_per_year))-1,nper-A1283+1,J1282),2)))))))</f>
        <v/>
      </c>
      <c r="G1283" s="13" t="str">
        <f>IF(OR(A1283="",A1283&lt;$X$2),"",IF(J1282&lt;=F1283,0,IF(IF(AND(A1283&gt;=$X$2,MOD(A1283-$X$2,int)=0),$X$3,0)+F1283&gt;=J1282+E1283,J1282+E1283-F1283,IF(AND(A1283&gt;=$X$2,MOD(A1283-$X$2,int)=0),$X$3,0)+IF(IF(AND(A1283&gt;=$X$2,MOD(A1283-$X$2,int)=0),$X$3,0)+IF(MOD(A1283-$X$6,periods_per_year)=0,$X$5,0)+F1283&lt;J1282+E1283,IF(MOD(A1283-$X$6,periods_per_year)=0,$X$5,0),J1282+E1283-IF(AND(A1283&gt;=$X$2,MOD(A1283-$X$2,int)=0),$X$3,0)-F1283))))</f>
        <v/>
      </c>
      <c r="H1283" s="14"/>
      <c r="I1283" s="13" t="str">
        <f t="shared" si="156"/>
        <v/>
      </c>
      <c r="J1283" s="13" t="str">
        <f t="shared" si="157"/>
        <v/>
      </c>
      <c r="M1283" s="17" t="str">
        <f>IF(S1282="","",IF(OR(M1282&gt;=nper,ROUND(S1282,2)&lt;=0),"",M1282+1))</f>
        <v/>
      </c>
      <c r="N1283" s="18" t="str">
        <f>IF(M1283="","",IF(OR(periods_per_year=26,periods_per_year=52),IF(periods_per_year=26,IF(M1283=1,fpdate,N1282+14),IF(periods_per_year=52,IF(M1283=1,fpdate,N1282+7),"n/a")),IF(periods_per_year=24,DATE(YEAR(fpdate),MONTH(fpdate)+(M1283-1)/2+IF(AND(DAY(fpdate)&gt;=15,MOD(M1283,2)=0),1,0),IF(MOD(M1283,2)=0,IF(DAY(fpdate)&gt;=15,DAY(fpdate)-14,DAY(fpdate)+14),DAY(fpdate))),IF(DAY(DATE(YEAR(fpdate),MONTH(fpdate)+M1283-1,DAY(fpdate)))&lt;&gt;DAY(fpdate),DATE(YEAR(fpdate),MONTH(fpdate)+M1283,0),DATE(YEAR(fpdate),MONTH(fpdate)+M1283-1,DAY(fpdate))))))</f>
        <v/>
      </c>
      <c r="O1283" s="19" t="str">
        <f>IF(M1283="","",IF(variable,IF(M1283&lt;MortgageCalculator!$I$18*periods_per_year,start_rate,IF(MortgageCalculator!$I$22&gt;=0,MIN(MortgageCalculator!$I$19,start_rate+MortgageCalculator!$I$22*ROUNDUP((M1283-MortgageCalculator!$I$18*periods_per_year)/MortgageCalculator!$I$21,0)),MAX(MortgageCalculator!$I$20,start_rate+MortgageCalculator!$I$22*ROUNDUP((M1283-MortgageCalculator!$I$18*periods_per_year)/MortgageCalculator!$I$21,0)))),start_rate))</f>
        <v/>
      </c>
      <c r="P1283" s="20" t="str">
        <f>IF(M1283="","",ROUND((((1+O1283/CP)^(CP/periods_per_year))-1)*S1282,2))</f>
        <v/>
      </c>
      <c r="Q1283" s="20" t="str">
        <f>IF(M1283="","",IF(M1283=nper,S1282+P1283,MIN(S1282+P1283,IF(O1283=O1282,Q1282,ROUND(-PMT(((1+O1283/CP)^(CP/periods_per_year))-1,nper-M1283+1,S1282),2)))))</f>
        <v/>
      </c>
      <c r="R1283" s="20" t="str">
        <f t="shared" si="158"/>
        <v/>
      </c>
      <c r="S1283" s="20" t="str">
        <f t="shared" si="159"/>
        <v/>
      </c>
    </row>
    <row r="1284" spans="1:19" x14ac:dyDescent="0.2">
      <c r="A1284" s="10" t="str">
        <f t="shared" si="152"/>
        <v/>
      </c>
      <c r="B1284" s="11" t="str">
        <f t="shared" si="153"/>
        <v/>
      </c>
      <c r="C1284" s="15" t="str">
        <f t="shared" si="154"/>
        <v/>
      </c>
      <c r="D1284" s="12" t="str">
        <f>IF(A1284="","",IF(variable,IF(OR(A1284=1,A1284&lt;$I$18*periods_per_year),start_rate,MIN($I$19,IF(MOD(A1284-1,$I$21)=0,MAX($I$20,D1283+$I$22),D1283))),start_rate))</f>
        <v/>
      </c>
      <c r="E1284" s="13" t="str">
        <f t="shared" si="155"/>
        <v/>
      </c>
      <c r="F1284" s="13" t="str">
        <f>IF(A1284="","",IF(A1284=nper,J1283+E1284,MIN(J1283+E1284,IF(D1284=D1283,F1283,IF($E$8="Acc Bi-Weekly",ROUND((-PMT(((1+D1284/CP)^(CP/12))-1,(nper-A1284+1)*12/26,J1283))/2,2),IF($E$8="Acc Weekly",ROUND((-PMT(((1+D1284/CP)^(CP/12))-1,(nper-A1284+1)*12/52,J1283))/4,2),ROUND(-PMT(((1+D1284/CP)^(CP/periods_per_year))-1,nper-A1284+1,J1283),2)))))))</f>
        <v/>
      </c>
      <c r="G1284" s="13" t="str">
        <f>IF(OR(A1284="",A1284&lt;$X$2),"",IF(J1283&lt;=F1284,0,IF(IF(AND(A1284&gt;=$X$2,MOD(A1284-$X$2,int)=0),$X$3,0)+F1284&gt;=J1283+E1284,J1283+E1284-F1284,IF(AND(A1284&gt;=$X$2,MOD(A1284-$X$2,int)=0),$X$3,0)+IF(IF(AND(A1284&gt;=$X$2,MOD(A1284-$X$2,int)=0),$X$3,0)+IF(MOD(A1284-$X$6,periods_per_year)=0,$X$5,0)+F1284&lt;J1283+E1284,IF(MOD(A1284-$X$6,periods_per_year)=0,$X$5,0),J1283+E1284-IF(AND(A1284&gt;=$X$2,MOD(A1284-$X$2,int)=0),$X$3,0)-F1284))))</f>
        <v/>
      </c>
      <c r="H1284" s="14"/>
      <c r="I1284" s="13" t="str">
        <f t="shared" si="156"/>
        <v/>
      </c>
      <c r="J1284" s="13" t="str">
        <f t="shared" si="157"/>
        <v/>
      </c>
      <c r="M1284" s="17" t="str">
        <f>IF(S1283="","",IF(OR(M1283&gt;=nper,ROUND(S1283,2)&lt;=0),"",M1283+1))</f>
        <v/>
      </c>
      <c r="N1284" s="18" t="str">
        <f>IF(M1284="","",IF(OR(periods_per_year=26,periods_per_year=52),IF(periods_per_year=26,IF(M1284=1,fpdate,N1283+14),IF(periods_per_year=52,IF(M1284=1,fpdate,N1283+7),"n/a")),IF(periods_per_year=24,DATE(YEAR(fpdate),MONTH(fpdate)+(M1284-1)/2+IF(AND(DAY(fpdate)&gt;=15,MOD(M1284,2)=0),1,0),IF(MOD(M1284,2)=0,IF(DAY(fpdate)&gt;=15,DAY(fpdate)-14,DAY(fpdate)+14),DAY(fpdate))),IF(DAY(DATE(YEAR(fpdate),MONTH(fpdate)+M1284-1,DAY(fpdate)))&lt;&gt;DAY(fpdate),DATE(YEAR(fpdate),MONTH(fpdate)+M1284,0),DATE(YEAR(fpdate),MONTH(fpdate)+M1284-1,DAY(fpdate))))))</f>
        <v/>
      </c>
      <c r="O1284" s="19" t="str">
        <f>IF(M1284="","",IF(variable,IF(M1284&lt;MortgageCalculator!$I$18*periods_per_year,start_rate,IF(MortgageCalculator!$I$22&gt;=0,MIN(MortgageCalculator!$I$19,start_rate+MortgageCalculator!$I$22*ROUNDUP((M1284-MortgageCalculator!$I$18*periods_per_year)/MortgageCalculator!$I$21,0)),MAX(MortgageCalculator!$I$20,start_rate+MortgageCalculator!$I$22*ROUNDUP((M1284-MortgageCalculator!$I$18*periods_per_year)/MortgageCalculator!$I$21,0)))),start_rate))</f>
        <v/>
      </c>
      <c r="P1284" s="20" t="str">
        <f>IF(M1284="","",ROUND((((1+O1284/CP)^(CP/periods_per_year))-1)*S1283,2))</f>
        <v/>
      </c>
      <c r="Q1284" s="20" t="str">
        <f>IF(M1284="","",IF(M1284=nper,S1283+P1284,MIN(S1283+P1284,IF(O1284=O1283,Q1283,ROUND(-PMT(((1+O1284/CP)^(CP/periods_per_year))-1,nper-M1284+1,S1283),2)))))</f>
        <v/>
      </c>
      <c r="R1284" s="20" t="str">
        <f t="shared" si="158"/>
        <v/>
      </c>
      <c r="S1284" s="20" t="str">
        <f t="shared" si="159"/>
        <v/>
      </c>
    </row>
    <row r="1285" spans="1:19" x14ac:dyDescent="0.2">
      <c r="A1285" s="10" t="str">
        <f t="shared" si="152"/>
        <v/>
      </c>
      <c r="B1285" s="11" t="str">
        <f t="shared" si="153"/>
        <v/>
      </c>
      <c r="C1285" s="15" t="str">
        <f t="shared" si="154"/>
        <v/>
      </c>
      <c r="D1285" s="12" t="str">
        <f>IF(A1285="","",IF(variable,IF(OR(A1285=1,A1285&lt;$I$18*periods_per_year),start_rate,MIN($I$19,IF(MOD(A1285-1,$I$21)=0,MAX($I$20,D1284+$I$22),D1284))),start_rate))</f>
        <v/>
      </c>
      <c r="E1285" s="13" t="str">
        <f t="shared" si="155"/>
        <v/>
      </c>
      <c r="F1285" s="13" t="str">
        <f>IF(A1285="","",IF(A1285=nper,J1284+E1285,MIN(J1284+E1285,IF(D1285=D1284,F1284,IF($E$8="Acc Bi-Weekly",ROUND((-PMT(((1+D1285/CP)^(CP/12))-1,(nper-A1285+1)*12/26,J1284))/2,2),IF($E$8="Acc Weekly",ROUND((-PMT(((1+D1285/CP)^(CP/12))-1,(nper-A1285+1)*12/52,J1284))/4,2),ROUND(-PMT(((1+D1285/CP)^(CP/periods_per_year))-1,nper-A1285+1,J1284),2)))))))</f>
        <v/>
      </c>
      <c r="G1285" s="13" t="str">
        <f>IF(OR(A1285="",A1285&lt;$X$2),"",IF(J1284&lt;=F1285,0,IF(IF(AND(A1285&gt;=$X$2,MOD(A1285-$X$2,int)=0),$X$3,0)+F1285&gt;=J1284+E1285,J1284+E1285-F1285,IF(AND(A1285&gt;=$X$2,MOD(A1285-$X$2,int)=0),$X$3,0)+IF(IF(AND(A1285&gt;=$X$2,MOD(A1285-$X$2,int)=0),$X$3,0)+IF(MOD(A1285-$X$6,periods_per_year)=0,$X$5,0)+F1285&lt;J1284+E1285,IF(MOD(A1285-$X$6,periods_per_year)=0,$X$5,0),J1284+E1285-IF(AND(A1285&gt;=$X$2,MOD(A1285-$X$2,int)=0),$X$3,0)-F1285))))</f>
        <v/>
      </c>
      <c r="H1285" s="14"/>
      <c r="I1285" s="13" t="str">
        <f t="shared" si="156"/>
        <v/>
      </c>
      <c r="J1285" s="13" t="str">
        <f t="shared" si="157"/>
        <v/>
      </c>
      <c r="M1285" s="17" t="str">
        <f>IF(S1284="","",IF(OR(M1284&gt;=nper,ROUND(S1284,2)&lt;=0),"",M1284+1))</f>
        <v/>
      </c>
      <c r="N1285" s="18" t="str">
        <f>IF(M1285="","",IF(OR(periods_per_year=26,periods_per_year=52),IF(periods_per_year=26,IF(M1285=1,fpdate,N1284+14),IF(periods_per_year=52,IF(M1285=1,fpdate,N1284+7),"n/a")),IF(periods_per_year=24,DATE(YEAR(fpdate),MONTH(fpdate)+(M1285-1)/2+IF(AND(DAY(fpdate)&gt;=15,MOD(M1285,2)=0),1,0),IF(MOD(M1285,2)=0,IF(DAY(fpdate)&gt;=15,DAY(fpdate)-14,DAY(fpdate)+14),DAY(fpdate))),IF(DAY(DATE(YEAR(fpdate),MONTH(fpdate)+M1285-1,DAY(fpdate)))&lt;&gt;DAY(fpdate),DATE(YEAR(fpdate),MONTH(fpdate)+M1285,0),DATE(YEAR(fpdate),MONTH(fpdate)+M1285-1,DAY(fpdate))))))</f>
        <v/>
      </c>
      <c r="O1285" s="19" t="str">
        <f>IF(M1285="","",IF(variable,IF(M1285&lt;MortgageCalculator!$I$18*periods_per_year,start_rate,IF(MortgageCalculator!$I$22&gt;=0,MIN(MortgageCalculator!$I$19,start_rate+MortgageCalculator!$I$22*ROUNDUP((M1285-MortgageCalculator!$I$18*periods_per_year)/MortgageCalculator!$I$21,0)),MAX(MortgageCalculator!$I$20,start_rate+MortgageCalculator!$I$22*ROUNDUP((M1285-MortgageCalculator!$I$18*periods_per_year)/MortgageCalculator!$I$21,0)))),start_rate))</f>
        <v/>
      </c>
      <c r="P1285" s="20" t="str">
        <f>IF(M1285="","",ROUND((((1+O1285/CP)^(CP/periods_per_year))-1)*S1284,2))</f>
        <v/>
      </c>
      <c r="Q1285" s="20" t="str">
        <f>IF(M1285="","",IF(M1285=nper,S1284+P1285,MIN(S1284+P1285,IF(O1285=O1284,Q1284,ROUND(-PMT(((1+O1285/CP)^(CP/periods_per_year))-1,nper-M1285+1,S1284),2)))))</f>
        <v/>
      </c>
      <c r="R1285" s="20" t="str">
        <f t="shared" si="158"/>
        <v/>
      </c>
      <c r="S1285" s="20" t="str">
        <f t="shared" si="159"/>
        <v/>
      </c>
    </row>
    <row r="1286" spans="1:19" x14ac:dyDescent="0.2">
      <c r="A1286" s="10" t="str">
        <f t="shared" si="152"/>
        <v/>
      </c>
      <c r="B1286" s="11" t="str">
        <f t="shared" si="153"/>
        <v/>
      </c>
      <c r="C1286" s="15" t="str">
        <f t="shared" si="154"/>
        <v/>
      </c>
      <c r="D1286" s="12" t="str">
        <f>IF(A1286="","",IF(variable,IF(OR(A1286=1,A1286&lt;$I$18*periods_per_year),start_rate,MIN($I$19,IF(MOD(A1286-1,$I$21)=0,MAX($I$20,D1285+$I$22),D1285))),start_rate))</f>
        <v/>
      </c>
      <c r="E1286" s="13" t="str">
        <f t="shared" si="155"/>
        <v/>
      </c>
      <c r="F1286" s="13" t="str">
        <f>IF(A1286="","",IF(A1286=nper,J1285+E1286,MIN(J1285+E1286,IF(D1286=D1285,F1285,IF($E$8="Acc Bi-Weekly",ROUND((-PMT(((1+D1286/CP)^(CP/12))-1,(nper-A1286+1)*12/26,J1285))/2,2),IF($E$8="Acc Weekly",ROUND((-PMT(((1+D1286/CP)^(CP/12))-1,(nper-A1286+1)*12/52,J1285))/4,2),ROUND(-PMT(((1+D1286/CP)^(CP/periods_per_year))-1,nper-A1286+1,J1285),2)))))))</f>
        <v/>
      </c>
      <c r="G1286" s="13" t="str">
        <f>IF(OR(A1286="",A1286&lt;$X$2),"",IF(J1285&lt;=F1286,0,IF(IF(AND(A1286&gt;=$X$2,MOD(A1286-$X$2,int)=0),$X$3,0)+F1286&gt;=J1285+E1286,J1285+E1286-F1286,IF(AND(A1286&gt;=$X$2,MOD(A1286-$X$2,int)=0),$X$3,0)+IF(IF(AND(A1286&gt;=$X$2,MOD(A1286-$X$2,int)=0),$X$3,0)+IF(MOD(A1286-$X$6,periods_per_year)=0,$X$5,0)+F1286&lt;J1285+E1286,IF(MOD(A1286-$X$6,periods_per_year)=0,$X$5,0),J1285+E1286-IF(AND(A1286&gt;=$X$2,MOD(A1286-$X$2,int)=0),$X$3,0)-F1286))))</f>
        <v/>
      </c>
      <c r="H1286" s="14"/>
      <c r="I1286" s="13" t="str">
        <f t="shared" si="156"/>
        <v/>
      </c>
      <c r="J1286" s="13" t="str">
        <f t="shared" si="157"/>
        <v/>
      </c>
      <c r="M1286" s="17" t="str">
        <f>IF(S1285="","",IF(OR(M1285&gt;=nper,ROUND(S1285,2)&lt;=0),"",M1285+1))</f>
        <v/>
      </c>
      <c r="N1286" s="18" t="str">
        <f>IF(M1286="","",IF(OR(periods_per_year=26,periods_per_year=52),IF(periods_per_year=26,IF(M1286=1,fpdate,N1285+14),IF(periods_per_year=52,IF(M1286=1,fpdate,N1285+7),"n/a")),IF(periods_per_year=24,DATE(YEAR(fpdate),MONTH(fpdate)+(M1286-1)/2+IF(AND(DAY(fpdate)&gt;=15,MOD(M1286,2)=0),1,0),IF(MOD(M1286,2)=0,IF(DAY(fpdate)&gt;=15,DAY(fpdate)-14,DAY(fpdate)+14),DAY(fpdate))),IF(DAY(DATE(YEAR(fpdate),MONTH(fpdate)+M1286-1,DAY(fpdate)))&lt;&gt;DAY(fpdate),DATE(YEAR(fpdate),MONTH(fpdate)+M1286,0),DATE(YEAR(fpdate),MONTH(fpdate)+M1286-1,DAY(fpdate))))))</f>
        <v/>
      </c>
      <c r="O1286" s="19" t="str">
        <f>IF(M1286="","",IF(variable,IF(M1286&lt;MortgageCalculator!$I$18*periods_per_year,start_rate,IF(MortgageCalculator!$I$22&gt;=0,MIN(MortgageCalculator!$I$19,start_rate+MortgageCalculator!$I$22*ROUNDUP((M1286-MortgageCalculator!$I$18*periods_per_year)/MortgageCalculator!$I$21,0)),MAX(MortgageCalculator!$I$20,start_rate+MortgageCalculator!$I$22*ROUNDUP((M1286-MortgageCalculator!$I$18*periods_per_year)/MortgageCalculator!$I$21,0)))),start_rate))</f>
        <v/>
      </c>
      <c r="P1286" s="20" t="str">
        <f>IF(M1286="","",ROUND((((1+O1286/CP)^(CP/periods_per_year))-1)*S1285,2))</f>
        <v/>
      </c>
      <c r="Q1286" s="20" t="str">
        <f>IF(M1286="","",IF(M1286=nper,S1285+P1286,MIN(S1285+P1286,IF(O1286=O1285,Q1285,ROUND(-PMT(((1+O1286/CP)^(CP/periods_per_year))-1,nper-M1286+1,S1285),2)))))</f>
        <v/>
      </c>
      <c r="R1286" s="20" t="str">
        <f t="shared" si="158"/>
        <v/>
      </c>
      <c r="S1286" s="20" t="str">
        <f t="shared" si="159"/>
        <v/>
      </c>
    </row>
    <row r="1287" spans="1:19" x14ac:dyDescent="0.2">
      <c r="A1287" s="10" t="str">
        <f t="shared" si="152"/>
        <v/>
      </c>
      <c r="B1287" s="11" t="str">
        <f t="shared" si="153"/>
        <v/>
      </c>
      <c r="C1287" s="15" t="str">
        <f t="shared" si="154"/>
        <v/>
      </c>
      <c r="D1287" s="12" t="str">
        <f>IF(A1287="","",IF(variable,IF(OR(A1287=1,A1287&lt;$I$18*periods_per_year),start_rate,MIN($I$19,IF(MOD(A1287-1,$I$21)=0,MAX($I$20,D1286+$I$22),D1286))),start_rate))</f>
        <v/>
      </c>
      <c r="E1287" s="13" t="str">
        <f t="shared" si="155"/>
        <v/>
      </c>
      <c r="F1287" s="13" t="str">
        <f>IF(A1287="","",IF(A1287=nper,J1286+E1287,MIN(J1286+E1287,IF(D1287=D1286,F1286,IF($E$8="Acc Bi-Weekly",ROUND((-PMT(((1+D1287/CP)^(CP/12))-1,(nper-A1287+1)*12/26,J1286))/2,2),IF($E$8="Acc Weekly",ROUND((-PMT(((1+D1287/CP)^(CP/12))-1,(nper-A1287+1)*12/52,J1286))/4,2),ROUND(-PMT(((1+D1287/CP)^(CP/periods_per_year))-1,nper-A1287+1,J1286),2)))))))</f>
        <v/>
      </c>
      <c r="G1287" s="13" t="str">
        <f>IF(OR(A1287="",A1287&lt;$X$2),"",IF(J1286&lt;=F1287,0,IF(IF(AND(A1287&gt;=$X$2,MOD(A1287-$X$2,int)=0),$X$3,0)+F1287&gt;=J1286+E1287,J1286+E1287-F1287,IF(AND(A1287&gt;=$X$2,MOD(A1287-$X$2,int)=0),$X$3,0)+IF(IF(AND(A1287&gt;=$X$2,MOD(A1287-$X$2,int)=0),$X$3,0)+IF(MOD(A1287-$X$6,periods_per_year)=0,$X$5,0)+F1287&lt;J1286+E1287,IF(MOD(A1287-$X$6,periods_per_year)=0,$X$5,0),J1286+E1287-IF(AND(A1287&gt;=$X$2,MOD(A1287-$X$2,int)=0),$X$3,0)-F1287))))</f>
        <v/>
      </c>
      <c r="H1287" s="14"/>
      <c r="I1287" s="13" t="str">
        <f t="shared" si="156"/>
        <v/>
      </c>
      <c r="J1287" s="13" t="str">
        <f t="shared" si="157"/>
        <v/>
      </c>
      <c r="M1287" s="17" t="str">
        <f>IF(S1286="","",IF(OR(M1286&gt;=nper,ROUND(S1286,2)&lt;=0),"",M1286+1))</f>
        <v/>
      </c>
      <c r="N1287" s="18" t="str">
        <f>IF(M1287="","",IF(OR(periods_per_year=26,periods_per_year=52),IF(periods_per_year=26,IF(M1287=1,fpdate,N1286+14),IF(periods_per_year=52,IF(M1287=1,fpdate,N1286+7),"n/a")),IF(periods_per_year=24,DATE(YEAR(fpdate),MONTH(fpdate)+(M1287-1)/2+IF(AND(DAY(fpdate)&gt;=15,MOD(M1287,2)=0),1,0),IF(MOD(M1287,2)=0,IF(DAY(fpdate)&gt;=15,DAY(fpdate)-14,DAY(fpdate)+14),DAY(fpdate))),IF(DAY(DATE(YEAR(fpdate),MONTH(fpdate)+M1287-1,DAY(fpdate)))&lt;&gt;DAY(fpdate),DATE(YEAR(fpdate),MONTH(fpdate)+M1287,0),DATE(YEAR(fpdate),MONTH(fpdate)+M1287-1,DAY(fpdate))))))</f>
        <v/>
      </c>
      <c r="O1287" s="19" t="str">
        <f>IF(M1287="","",IF(variable,IF(M1287&lt;MortgageCalculator!$I$18*periods_per_year,start_rate,IF(MortgageCalculator!$I$22&gt;=0,MIN(MortgageCalculator!$I$19,start_rate+MortgageCalculator!$I$22*ROUNDUP((M1287-MortgageCalculator!$I$18*periods_per_year)/MortgageCalculator!$I$21,0)),MAX(MortgageCalculator!$I$20,start_rate+MortgageCalculator!$I$22*ROUNDUP((M1287-MortgageCalculator!$I$18*periods_per_year)/MortgageCalculator!$I$21,0)))),start_rate))</f>
        <v/>
      </c>
      <c r="P1287" s="20" t="str">
        <f>IF(M1287="","",ROUND((((1+O1287/CP)^(CP/periods_per_year))-1)*S1286,2))</f>
        <v/>
      </c>
      <c r="Q1287" s="20" t="str">
        <f>IF(M1287="","",IF(M1287=nper,S1286+P1287,MIN(S1286+P1287,IF(O1287=O1286,Q1286,ROUND(-PMT(((1+O1287/CP)^(CP/periods_per_year))-1,nper-M1287+1,S1286),2)))))</f>
        <v/>
      </c>
      <c r="R1287" s="20" t="str">
        <f t="shared" si="158"/>
        <v/>
      </c>
      <c r="S1287" s="20" t="str">
        <f t="shared" si="159"/>
        <v/>
      </c>
    </row>
    <row r="1288" spans="1:19" x14ac:dyDescent="0.2">
      <c r="A1288" s="10" t="str">
        <f t="shared" si="152"/>
        <v/>
      </c>
      <c r="B1288" s="11" t="str">
        <f t="shared" si="153"/>
        <v/>
      </c>
      <c r="C1288" s="15" t="str">
        <f t="shared" si="154"/>
        <v/>
      </c>
      <c r="D1288" s="12" t="str">
        <f>IF(A1288="","",IF(variable,IF(OR(A1288=1,A1288&lt;$I$18*periods_per_year),start_rate,MIN($I$19,IF(MOD(A1288-1,$I$21)=0,MAX($I$20,D1287+$I$22),D1287))),start_rate))</f>
        <v/>
      </c>
      <c r="E1288" s="13" t="str">
        <f t="shared" si="155"/>
        <v/>
      </c>
      <c r="F1288" s="13" t="str">
        <f>IF(A1288="","",IF(A1288=nper,J1287+E1288,MIN(J1287+E1288,IF(D1288=D1287,F1287,IF($E$8="Acc Bi-Weekly",ROUND((-PMT(((1+D1288/CP)^(CP/12))-1,(nper-A1288+1)*12/26,J1287))/2,2),IF($E$8="Acc Weekly",ROUND((-PMT(((1+D1288/CP)^(CP/12))-1,(nper-A1288+1)*12/52,J1287))/4,2),ROUND(-PMT(((1+D1288/CP)^(CP/periods_per_year))-1,nper-A1288+1,J1287),2)))))))</f>
        <v/>
      </c>
      <c r="G1288" s="13" t="str">
        <f>IF(OR(A1288="",A1288&lt;$X$2),"",IF(J1287&lt;=F1288,0,IF(IF(AND(A1288&gt;=$X$2,MOD(A1288-$X$2,int)=0),$X$3,0)+F1288&gt;=J1287+E1288,J1287+E1288-F1288,IF(AND(A1288&gt;=$X$2,MOD(A1288-$X$2,int)=0),$X$3,0)+IF(IF(AND(A1288&gt;=$X$2,MOD(A1288-$X$2,int)=0),$X$3,0)+IF(MOD(A1288-$X$6,periods_per_year)=0,$X$5,0)+F1288&lt;J1287+E1288,IF(MOD(A1288-$X$6,periods_per_year)=0,$X$5,0),J1287+E1288-IF(AND(A1288&gt;=$X$2,MOD(A1288-$X$2,int)=0),$X$3,0)-F1288))))</f>
        <v/>
      </c>
      <c r="H1288" s="14"/>
      <c r="I1288" s="13" t="str">
        <f t="shared" si="156"/>
        <v/>
      </c>
      <c r="J1288" s="13" t="str">
        <f t="shared" si="157"/>
        <v/>
      </c>
      <c r="M1288" s="17" t="str">
        <f>IF(S1287="","",IF(OR(M1287&gt;=nper,ROUND(S1287,2)&lt;=0),"",M1287+1))</f>
        <v/>
      </c>
      <c r="N1288" s="18" t="str">
        <f>IF(M1288="","",IF(OR(periods_per_year=26,periods_per_year=52),IF(periods_per_year=26,IF(M1288=1,fpdate,N1287+14),IF(periods_per_year=52,IF(M1288=1,fpdate,N1287+7),"n/a")),IF(periods_per_year=24,DATE(YEAR(fpdate),MONTH(fpdate)+(M1288-1)/2+IF(AND(DAY(fpdate)&gt;=15,MOD(M1288,2)=0),1,0),IF(MOD(M1288,2)=0,IF(DAY(fpdate)&gt;=15,DAY(fpdate)-14,DAY(fpdate)+14),DAY(fpdate))),IF(DAY(DATE(YEAR(fpdate),MONTH(fpdate)+M1288-1,DAY(fpdate)))&lt;&gt;DAY(fpdate),DATE(YEAR(fpdate),MONTH(fpdate)+M1288,0),DATE(YEAR(fpdate),MONTH(fpdate)+M1288-1,DAY(fpdate))))))</f>
        <v/>
      </c>
      <c r="O1288" s="19" t="str">
        <f>IF(M1288="","",IF(variable,IF(M1288&lt;MortgageCalculator!$I$18*periods_per_year,start_rate,IF(MortgageCalculator!$I$22&gt;=0,MIN(MortgageCalculator!$I$19,start_rate+MortgageCalculator!$I$22*ROUNDUP((M1288-MortgageCalculator!$I$18*periods_per_year)/MortgageCalculator!$I$21,0)),MAX(MortgageCalculator!$I$20,start_rate+MortgageCalculator!$I$22*ROUNDUP((M1288-MortgageCalculator!$I$18*periods_per_year)/MortgageCalculator!$I$21,0)))),start_rate))</f>
        <v/>
      </c>
      <c r="P1288" s="20" t="str">
        <f>IF(M1288="","",ROUND((((1+O1288/CP)^(CP/periods_per_year))-1)*S1287,2))</f>
        <v/>
      </c>
      <c r="Q1288" s="20" t="str">
        <f>IF(M1288="","",IF(M1288=nper,S1287+P1288,MIN(S1287+P1288,IF(O1288=O1287,Q1287,ROUND(-PMT(((1+O1288/CP)^(CP/periods_per_year))-1,nper-M1288+1,S1287),2)))))</f>
        <v/>
      </c>
      <c r="R1288" s="20" t="str">
        <f t="shared" si="158"/>
        <v/>
      </c>
      <c r="S1288" s="20" t="str">
        <f t="shared" si="159"/>
        <v/>
      </c>
    </row>
    <row r="1289" spans="1:19" x14ac:dyDescent="0.2">
      <c r="A1289" s="10" t="str">
        <f t="shared" si="152"/>
        <v/>
      </c>
      <c r="B1289" s="11" t="str">
        <f t="shared" si="153"/>
        <v/>
      </c>
      <c r="C1289" s="15" t="str">
        <f t="shared" si="154"/>
        <v/>
      </c>
      <c r="D1289" s="12" t="str">
        <f>IF(A1289="","",IF(variable,IF(OR(A1289=1,A1289&lt;$I$18*periods_per_year),start_rate,MIN($I$19,IF(MOD(A1289-1,$I$21)=0,MAX($I$20,D1288+$I$22),D1288))),start_rate))</f>
        <v/>
      </c>
      <c r="E1289" s="13" t="str">
        <f t="shared" si="155"/>
        <v/>
      </c>
      <c r="F1289" s="13" t="str">
        <f>IF(A1289="","",IF(A1289=nper,J1288+E1289,MIN(J1288+E1289,IF(D1289=D1288,F1288,IF($E$8="Acc Bi-Weekly",ROUND((-PMT(((1+D1289/CP)^(CP/12))-1,(nper-A1289+1)*12/26,J1288))/2,2),IF($E$8="Acc Weekly",ROUND((-PMT(((1+D1289/CP)^(CP/12))-1,(nper-A1289+1)*12/52,J1288))/4,2),ROUND(-PMT(((1+D1289/CP)^(CP/periods_per_year))-1,nper-A1289+1,J1288),2)))))))</f>
        <v/>
      </c>
      <c r="G1289" s="13" t="str">
        <f>IF(OR(A1289="",A1289&lt;$X$2),"",IF(J1288&lt;=F1289,0,IF(IF(AND(A1289&gt;=$X$2,MOD(A1289-$X$2,int)=0),$X$3,0)+F1289&gt;=J1288+E1289,J1288+E1289-F1289,IF(AND(A1289&gt;=$X$2,MOD(A1289-$X$2,int)=0),$X$3,0)+IF(IF(AND(A1289&gt;=$X$2,MOD(A1289-$X$2,int)=0),$X$3,0)+IF(MOD(A1289-$X$6,periods_per_year)=0,$X$5,0)+F1289&lt;J1288+E1289,IF(MOD(A1289-$X$6,periods_per_year)=0,$X$5,0),J1288+E1289-IF(AND(A1289&gt;=$X$2,MOD(A1289-$X$2,int)=0),$X$3,0)-F1289))))</f>
        <v/>
      </c>
      <c r="H1289" s="14"/>
      <c r="I1289" s="13" t="str">
        <f t="shared" si="156"/>
        <v/>
      </c>
      <c r="J1289" s="13" t="str">
        <f t="shared" si="157"/>
        <v/>
      </c>
      <c r="M1289" s="17" t="str">
        <f>IF(S1288="","",IF(OR(M1288&gt;=nper,ROUND(S1288,2)&lt;=0),"",M1288+1))</f>
        <v/>
      </c>
      <c r="N1289" s="18" t="str">
        <f>IF(M1289="","",IF(OR(periods_per_year=26,periods_per_year=52),IF(periods_per_year=26,IF(M1289=1,fpdate,N1288+14),IF(periods_per_year=52,IF(M1289=1,fpdate,N1288+7),"n/a")),IF(periods_per_year=24,DATE(YEAR(fpdate),MONTH(fpdate)+(M1289-1)/2+IF(AND(DAY(fpdate)&gt;=15,MOD(M1289,2)=0),1,0),IF(MOD(M1289,2)=0,IF(DAY(fpdate)&gt;=15,DAY(fpdate)-14,DAY(fpdate)+14),DAY(fpdate))),IF(DAY(DATE(YEAR(fpdate),MONTH(fpdate)+M1289-1,DAY(fpdate)))&lt;&gt;DAY(fpdate),DATE(YEAR(fpdate),MONTH(fpdate)+M1289,0),DATE(YEAR(fpdate),MONTH(fpdate)+M1289-1,DAY(fpdate))))))</f>
        <v/>
      </c>
      <c r="O1289" s="19" t="str">
        <f>IF(M1289="","",IF(variable,IF(M1289&lt;MortgageCalculator!$I$18*periods_per_year,start_rate,IF(MortgageCalculator!$I$22&gt;=0,MIN(MortgageCalculator!$I$19,start_rate+MortgageCalculator!$I$22*ROUNDUP((M1289-MortgageCalculator!$I$18*periods_per_year)/MortgageCalculator!$I$21,0)),MAX(MortgageCalculator!$I$20,start_rate+MortgageCalculator!$I$22*ROUNDUP((M1289-MortgageCalculator!$I$18*periods_per_year)/MortgageCalculator!$I$21,0)))),start_rate))</f>
        <v/>
      </c>
      <c r="P1289" s="20" t="str">
        <f>IF(M1289="","",ROUND((((1+O1289/CP)^(CP/periods_per_year))-1)*S1288,2))</f>
        <v/>
      </c>
      <c r="Q1289" s="20" t="str">
        <f>IF(M1289="","",IF(M1289=nper,S1288+P1289,MIN(S1288+P1289,IF(O1289=O1288,Q1288,ROUND(-PMT(((1+O1289/CP)^(CP/periods_per_year))-1,nper-M1289+1,S1288),2)))))</f>
        <v/>
      </c>
      <c r="R1289" s="20" t="str">
        <f t="shared" si="158"/>
        <v/>
      </c>
      <c r="S1289" s="20" t="str">
        <f t="shared" si="159"/>
        <v/>
      </c>
    </row>
    <row r="1290" spans="1:19" x14ac:dyDescent="0.2">
      <c r="A1290" s="10" t="str">
        <f t="shared" si="152"/>
        <v/>
      </c>
      <c r="B1290" s="11" t="str">
        <f t="shared" si="153"/>
        <v/>
      </c>
      <c r="C1290" s="15" t="str">
        <f t="shared" si="154"/>
        <v/>
      </c>
      <c r="D1290" s="12" t="str">
        <f>IF(A1290="","",IF(variable,IF(OR(A1290=1,A1290&lt;$I$18*periods_per_year),start_rate,MIN($I$19,IF(MOD(A1290-1,$I$21)=0,MAX($I$20,D1289+$I$22),D1289))),start_rate))</f>
        <v/>
      </c>
      <c r="E1290" s="13" t="str">
        <f t="shared" si="155"/>
        <v/>
      </c>
      <c r="F1290" s="13" t="str">
        <f>IF(A1290="","",IF(A1290=nper,J1289+E1290,MIN(J1289+E1290,IF(D1290=D1289,F1289,IF($E$8="Acc Bi-Weekly",ROUND((-PMT(((1+D1290/CP)^(CP/12))-1,(nper-A1290+1)*12/26,J1289))/2,2),IF($E$8="Acc Weekly",ROUND((-PMT(((1+D1290/CP)^(CP/12))-1,(nper-A1290+1)*12/52,J1289))/4,2),ROUND(-PMT(((1+D1290/CP)^(CP/periods_per_year))-1,nper-A1290+1,J1289),2)))))))</f>
        <v/>
      </c>
      <c r="G1290" s="13" t="str">
        <f>IF(OR(A1290="",A1290&lt;$X$2),"",IF(J1289&lt;=F1290,0,IF(IF(AND(A1290&gt;=$X$2,MOD(A1290-$X$2,int)=0),$X$3,0)+F1290&gt;=J1289+E1290,J1289+E1290-F1290,IF(AND(A1290&gt;=$X$2,MOD(A1290-$X$2,int)=0),$X$3,0)+IF(IF(AND(A1290&gt;=$X$2,MOD(A1290-$X$2,int)=0),$X$3,0)+IF(MOD(A1290-$X$6,periods_per_year)=0,$X$5,0)+F1290&lt;J1289+E1290,IF(MOD(A1290-$X$6,periods_per_year)=0,$X$5,0),J1289+E1290-IF(AND(A1290&gt;=$X$2,MOD(A1290-$X$2,int)=0),$X$3,0)-F1290))))</f>
        <v/>
      </c>
      <c r="H1290" s="14"/>
      <c r="I1290" s="13" t="str">
        <f t="shared" si="156"/>
        <v/>
      </c>
      <c r="J1290" s="13" t="str">
        <f t="shared" si="157"/>
        <v/>
      </c>
      <c r="M1290" s="17" t="str">
        <f>IF(S1289="","",IF(OR(M1289&gt;=nper,ROUND(S1289,2)&lt;=0),"",M1289+1))</f>
        <v/>
      </c>
      <c r="N1290" s="18" t="str">
        <f>IF(M1290="","",IF(OR(periods_per_year=26,periods_per_year=52),IF(periods_per_year=26,IF(M1290=1,fpdate,N1289+14),IF(periods_per_year=52,IF(M1290=1,fpdate,N1289+7),"n/a")),IF(periods_per_year=24,DATE(YEAR(fpdate),MONTH(fpdate)+(M1290-1)/2+IF(AND(DAY(fpdate)&gt;=15,MOD(M1290,2)=0),1,0),IF(MOD(M1290,2)=0,IF(DAY(fpdate)&gt;=15,DAY(fpdate)-14,DAY(fpdate)+14),DAY(fpdate))),IF(DAY(DATE(YEAR(fpdate),MONTH(fpdate)+M1290-1,DAY(fpdate)))&lt;&gt;DAY(fpdate),DATE(YEAR(fpdate),MONTH(fpdate)+M1290,0),DATE(YEAR(fpdate),MONTH(fpdate)+M1290-1,DAY(fpdate))))))</f>
        <v/>
      </c>
      <c r="O1290" s="19" t="str">
        <f>IF(M1290="","",IF(variable,IF(M1290&lt;MortgageCalculator!$I$18*periods_per_year,start_rate,IF(MortgageCalculator!$I$22&gt;=0,MIN(MortgageCalculator!$I$19,start_rate+MortgageCalculator!$I$22*ROUNDUP((M1290-MortgageCalculator!$I$18*periods_per_year)/MortgageCalculator!$I$21,0)),MAX(MortgageCalculator!$I$20,start_rate+MortgageCalculator!$I$22*ROUNDUP((M1290-MortgageCalculator!$I$18*periods_per_year)/MortgageCalculator!$I$21,0)))),start_rate))</f>
        <v/>
      </c>
      <c r="P1290" s="20" t="str">
        <f>IF(M1290="","",ROUND((((1+O1290/CP)^(CP/periods_per_year))-1)*S1289,2))</f>
        <v/>
      </c>
      <c r="Q1290" s="20" t="str">
        <f>IF(M1290="","",IF(M1290=nper,S1289+P1290,MIN(S1289+P1290,IF(O1290=O1289,Q1289,ROUND(-PMT(((1+O1290/CP)^(CP/periods_per_year))-1,nper-M1290+1,S1289),2)))))</f>
        <v/>
      </c>
      <c r="R1290" s="20" t="str">
        <f t="shared" si="158"/>
        <v/>
      </c>
      <c r="S1290" s="20" t="str">
        <f t="shared" si="159"/>
        <v/>
      </c>
    </row>
    <row r="1291" spans="1:19" x14ac:dyDescent="0.2">
      <c r="A1291" s="10" t="str">
        <f t="shared" si="152"/>
        <v/>
      </c>
      <c r="B1291" s="11" t="str">
        <f t="shared" si="153"/>
        <v/>
      </c>
      <c r="C1291" s="15" t="str">
        <f t="shared" si="154"/>
        <v/>
      </c>
      <c r="D1291" s="12" t="str">
        <f>IF(A1291="","",IF(variable,IF(OR(A1291=1,A1291&lt;$I$18*periods_per_year),start_rate,MIN($I$19,IF(MOD(A1291-1,$I$21)=0,MAX($I$20,D1290+$I$22),D1290))),start_rate))</f>
        <v/>
      </c>
      <c r="E1291" s="13" t="str">
        <f t="shared" si="155"/>
        <v/>
      </c>
      <c r="F1291" s="13" t="str">
        <f>IF(A1291="","",IF(A1291=nper,J1290+E1291,MIN(J1290+E1291,IF(D1291=D1290,F1290,IF($E$8="Acc Bi-Weekly",ROUND((-PMT(((1+D1291/CP)^(CP/12))-1,(nper-A1291+1)*12/26,J1290))/2,2),IF($E$8="Acc Weekly",ROUND((-PMT(((1+D1291/CP)^(CP/12))-1,(nper-A1291+1)*12/52,J1290))/4,2),ROUND(-PMT(((1+D1291/CP)^(CP/periods_per_year))-1,nper-A1291+1,J1290),2)))))))</f>
        <v/>
      </c>
      <c r="G1291" s="13" t="str">
        <f>IF(OR(A1291="",A1291&lt;$X$2),"",IF(J1290&lt;=F1291,0,IF(IF(AND(A1291&gt;=$X$2,MOD(A1291-$X$2,int)=0),$X$3,0)+F1291&gt;=J1290+E1291,J1290+E1291-F1291,IF(AND(A1291&gt;=$X$2,MOD(A1291-$X$2,int)=0),$X$3,0)+IF(IF(AND(A1291&gt;=$X$2,MOD(A1291-$X$2,int)=0),$X$3,0)+IF(MOD(A1291-$X$6,periods_per_year)=0,$X$5,0)+F1291&lt;J1290+E1291,IF(MOD(A1291-$X$6,periods_per_year)=0,$X$5,0),J1290+E1291-IF(AND(A1291&gt;=$X$2,MOD(A1291-$X$2,int)=0),$X$3,0)-F1291))))</f>
        <v/>
      </c>
      <c r="H1291" s="14"/>
      <c r="I1291" s="13" t="str">
        <f t="shared" si="156"/>
        <v/>
      </c>
      <c r="J1291" s="13" t="str">
        <f t="shared" si="157"/>
        <v/>
      </c>
      <c r="M1291" s="17" t="str">
        <f>IF(S1290="","",IF(OR(M1290&gt;=nper,ROUND(S1290,2)&lt;=0),"",M1290+1))</f>
        <v/>
      </c>
      <c r="N1291" s="18" t="str">
        <f>IF(M1291="","",IF(OR(periods_per_year=26,periods_per_year=52),IF(periods_per_year=26,IF(M1291=1,fpdate,N1290+14),IF(periods_per_year=52,IF(M1291=1,fpdate,N1290+7),"n/a")),IF(periods_per_year=24,DATE(YEAR(fpdate),MONTH(fpdate)+(M1291-1)/2+IF(AND(DAY(fpdate)&gt;=15,MOD(M1291,2)=0),1,0),IF(MOD(M1291,2)=0,IF(DAY(fpdate)&gt;=15,DAY(fpdate)-14,DAY(fpdate)+14),DAY(fpdate))),IF(DAY(DATE(YEAR(fpdate),MONTH(fpdate)+M1291-1,DAY(fpdate)))&lt;&gt;DAY(fpdate),DATE(YEAR(fpdate),MONTH(fpdate)+M1291,0),DATE(YEAR(fpdate),MONTH(fpdate)+M1291-1,DAY(fpdate))))))</f>
        <v/>
      </c>
      <c r="O1291" s="19" t="str">
        <f>IF(M1291="","",IF(variable,IF(M1291&lt;MortgageCalculator!$I$18*periods_per_year,start_rate,IF(MortgageCalculator!$I$22&gt;=0,MIN(MortgageCalculator!$I$19,start_rate+MortgageCalculator!$I$22*ROUNDUP((M1291-MortgageCalculator!$I$18*periods_per_year)/MortgageCalculator!$I$21,0)),MAX(MortgageCalculator!$I$20,start_rate+MortgageCalculator!$I$22*ROUNDUP((M1291-MortgageCalculator!$I$18*periods_per_year)/MortgageCalculator!$I$21,0)))),start_rate))</f>
        <v/>
      </c>
      <c r="P1291" s="20" t="str">
        <f>IF(M1291="","",ROUND((((1+O1291/CP)^(CP/periods_per_year))-1)*S1290,2))</f>
        <v/>
      </c>
      <c r="Q1291" s="20" t="str">
        <f>IF(M1291="","",IF(M1291=nper,S1290+P1291,MIN(S1290+P1291,IF(O1291=O1290,Q1290,ROUND(-PMT(((1+O1291/CP)^(CP/periods_per_year))-1,nper-M1291+1,S1290),2)))))</f>
        <v/>
      </c>
      <c r="R1291" s="20" t="str">
        <f t="shared" si="158"/>
        <v/>
      </c>
      <c r="S1291" s="20" t="str">
        <f t="shared" si="159"/>
        <v/>
      </c>
    </row>
    <row r="1292" spans="1:19" x14ac:dyDescent="0.2">
      <c r="A1292" s="10" t="str">
        <f t="shared" si="152"/>
        <v/>
      </c>
      <c r="B1292" s="11" t="str">
        <f t="shared" si="153"/>
        <v/>
      </c>
      <c r="C1292" s="15" t="str">
        <f t="shared" si="154"/>
        <v/>
      </c>
      <c r="D1292" s="12" t="str">
        <f>IF(A1292="","",IF(variable,IF(OR(A1292=1,A1292&lt;$I$18*periods_per_year),start_rate,MIN($I$19,IF(MOD(A1292-1,$I$21)=0,MAX($I$20,D1291+$I$22),D1291))),start_rate))</f>
        <v/>
      </c>
      <c r="E1292" s="13" t="str">
        <f t="shared" si="155"/>
        <v/>
      </c>
      <c r="F1292" s="13" t="str">
        <f>IF(A1292="","",IF(A1292=nper,J1291+E1292,MIN(J1291+E1292,IF(D1292=D1291,F1291,IF($E$8="Acc Bi-Weekly",ROUND((-PMT(((1+D1292/CP)^(CP/12))-1,(nper-A1292+1)*12/26,J1291))/2,2),IF($E$8="Acc Weekly",ROUND((-PMT(((1+D1292/CP)^(CP/12))-1,(nper-A1292+1)*12/52,J1291))/4,2),ROUND(-PMT(((1+D1292/CP)^(CP/periods_per_year))-1,nper-A1292+1,J1291),2)))))))</f>
        <v/>
      </c>
      <c r="G1292" s="13" t="str">
        <f>IF(OR(A1292="",A1292&lt;$X$2),"",IF(J1291&lt;=F1292,0,IF(IF(AND(A1292&gt;=$X$2,MOD(A1292-$X$2,int)=0),$X$3,0)+F1292&gt;=J1291+E1292,J1291+E1292-F1292,IF(AND(A1292&gt;=$X$2,MOD(A1292-$X$2,int)=0),$X$3,0)+IF(IF(AND(A1292&gt;=$X$2,MOD(A1292-$X$2,int)=0),$X$3,0)+IF(MOD(A1292-$X$6,periods_per_year)=0,$X$5,0)+F1292&lt;J1291+E1292,IF(MOD(A1292-$X$6,periods_per_year)=0,$X$5,0),J1291+E1292-IF(AND(A1292&gt;=$X$2,MOD(A1292-$X$2,int)=0),$X$3,0)-F1292))))</f>
        <v/>
      </c>
      <c r="H1292" s="14"/>
      <c r="I1292" s="13" t="str">
        <f t="shared" si="156"/>
        <v/>
      </c>
      <c r="J1292" s="13" t="str">
        <f t="shared" si="157"/>
        <v/>
      </c>
      <c r="M1292" s="17" t="str">
        <f>IF(S1291="","",IF(OR(M1291&gt;=nper,ROUND(S1291,2)&lt;=0),"",M1291+1))</f>
        <v/>
      </c>
      <c r="N1292" s="18" t="str">
        <f>IF(M1292="","",IF(OR(periods_per_year=26,periods_per_year=52),IF(periods_per_year=26,IF(M1292=1,fpdate,N1291+14),IF(periods_per_year=52,IF(M1292=1,fpdate,N1291+7),"n/a")),IF(periods_per_year=24,DATE(YEAR(fpdate),MONTH(fpdate)+(M1292-1)/2+IF(AND(DAY(fpdate)&gt;=15,MOD(M1292,2)=0),1,0),IF(MOD(M1292,2)=0,IF(DAY(fpdate)&gt;=15,DAY(fpdate)-14,DAY(fpdate)+14),DAY(fpdate))),IF(DAY(DATE(YEAR(fpdate),MONTH(fpdate)+M1292-1,DAY(fpdate)))&lt;&gt;DAY(fpdate),DATE(YEAR(fpdate),MONTH(fpdate)+M1292,0),DATE(YEAR(fpdate),MONTH(fpdate)+M1292-1,DAY(fpdate))))))</f>
        <v/>
      </c>
      <c r="O1292" s="19" t="str">
        <f>IF(M1292="","",IF(variable,IF(M1292&lt;MortgageCalculator!$I$18*periods_per_year,start_rate,IF(MortgageCalculator!$I$22&gt;=0,MIN(MortgageCalculator!$I$19,start_rate+MortgageCalculator!$I$22*ROUNDUP((M1292-MortgageCalculator!$I$18*periods_per_year)/MortgageCalculator!$I$21,0)),MAX(MortgageCalculator!$I$20,start_rate+MortgageCalculator!$I$22*ROUNDUP((M1292-MortgageCalculator!$I$18*periods_per_year)/MortgageCalculator!$I$21,0)))),start_rate))</f>
        <v/>
      </c>
      <c r="P1292" s="20" t="str">
        <f>IF(M1292="","",ROUND((((1+O1292/CP)^(CP/periods_per_year))-1)*S1291,2))</f>
        <v/>
      </c>
      <c r="Q1292" s="20" t="str">
        <f>IF(M1292="","",IF(M1292=nper,S1291+P1292,MIN(S1291+P1292,IF(O1292=O1291,Q1291,ROUND(-PMT(((1+O1292/CP)^(CP/periods_per_year))-1,nper-M1292+1,S1291),2)))))</f>
        <v/>
      </c>
      <c r="R1292" s="20" t="str">
        <f t="shared" si="158"/>
        <v/>
      </c>
      <c r="S1292" s="20" t="str">
        <f t="shared" si="159"/>
        <v/>
      </c>
    </row>
    <row r="1293" spans="1:19" x14ac:dyDescent="0.2">
      <c r="A1293" s="10" t="str">
        <f t="shared" si="152"/>
        <v/>
      </c>
      <c r="B1293" s="11" t="str">
        <f t="shared" si="153"/>
        <v/>
      </c>
      <c r="C1293" s="15" t="str">
        <f t="shared" si="154"/>
        <v/>
      </c>
      <c r="D1293" s="12" t="str">
        <f>IF(A1293="","",IF(variable,IF(OR(A1293=1,A1293&lt;$I$18*periods_per_year),start_rate,MIN($I$19,IF(MOD(A1293-1,$I$21)=0,MAX($I$20,D1292+$I$22),D1292))),start_rate))</f>
        <v/>
      </c>
      <c r="E1293" s="13" t="str">
        <f t="shared" si="155"/>
        <v/>
      </c>
      <c r="F1293" s="13" t="str">
        <f>IF(A1293="","",IF(A1293=nper,J1292+E1293,MIN(J1292+E1293,IF(D1293=D1292,F1292,IF($E$8="Acc Bi-Weekly",ROUND((-PMT(((1+D1293/CP)^(CP/12))-1,(nper-A1293+1)*12/26,J1292))/2,2),IF($E$8="Acc Weekly",ROUND((-PMT(((1+D1293/CP)^(CP/12))-1,(nper-A1293+1)*12/52,J1292))/4,2),ROUND(-PMT(((1+D1293/CP)^(CP/periods_per_year))-1,nper-A1293+1,J1292),2)))))))</f>
        <v/>
      </c>
      <c r="G1293" s="13" t="str">
        <f>IF(OR(A1293="",A1293&lt;$X$2),"",IF(J1292&lt;=F1293,0,IF(IF(AND(A1293&gt;=$X$2,MOD(A1293-$X$2,int)=0),$X$3,0)+F1293&gt;=J1292+E1293,J1292+E1293-F1293,IF(AND(A1293&gt;=$X$2,MOD(A1293-$X$2,int)=0),$X$3,0)+IF(IF(AND(A1293&gt;=$X$2,MOD(A1293-$X$2,int)=0),$X$3,0)+IF(MOD(A1293-$X$6,periods_per_year)=0,$X$5,0)+F1293&lt;J1292+E1293,IF(MOD(A1293-$X$6,periods_per_year)=0,$X$5,0),J1292+E1293-IF(AND(A1293&gt;=$X$2,MOD(A1293-$X$2,int)=0),$X$3,0)-F1293))))</f>
        <v/>
      </c>
      <c r="H1293" s="14"/>
      <c r="I1293" s="13" t="str">
        <f t="shared" si="156"/>
        <v/>
      </c>
      <c r="J1293" s="13" t="str">
        <f t="shared" si="157"/>
        <v/>
      </c>
      <c r="M1293" s="17" t="str">
        <f>IF(S1292="","",IF(OR(M1292&gt;=nper,ROUND(S1292,2)&lt;=0),"",M1292+1))</f>
        <v/>
      </c>
      <c r="N1293" s="18" t="str">
        <f>IF(M1293="","",IF(OR(periods_per_year=26,periods_per_year=52),IF(periods_per_year=26,IF(M1293=1,fpdate,N1292+14),IF(periods_per_year=52,IF(M1293=1,fpdate,N1292+7),"n/a")),IF(periods_per_year=24,DATE(YEAR(fpdate),MONTH(fpdate)+(M1293-1)/2+IF(AND(DAY(fpdate)&gt;=15,MOD(M1293,2)=0),1,0),IF(MOD(M1293,2)=0,IF(DAY(fpdate)&gt;=15,DAY(fpdate)-14,DAY(fpdate)+14),DAY(fpdate))),IF(DAY(DATE(YEAR(fpdate),MONTH(fpdate)+M1293-1,DAY(fpdate)))&lt;&gt;DAY(fpdate),DATE(YEAR(fpdate),MONTH(fpdate)+M1293,0),DATE(YEAR(fpdate),MONTH(fpdate)+M1293-1,DAY(fpdate))))))</f>
        <v/>
      </c>
      <c r="O1293" s="19" t="str">
        <f>IF(M1293="","",IF(variable,IF(M1293&lt;MortgageCalculator!$I$18*periods_per_year,start_rate,IF(MortgageCalculator!$I$22&gt;=0,MIN(MortgageCalculator!$I$19,start_rate+MortgageCalculator!$I$22*ROUNDUP((M1293-MortgageCalculator!$I$18*periods_per_year)/MortgageCalculator!$I$21,0)),MAX(MortgageCalculator!$I$20,start_rate+MortgageCalculator!$I$22*ROUNDUP((M1293-MortgageCalculator!$I$18*periods_per_year)/MortgageCalculator!$I$21,0)))),start_rate))</f>
        <v/>
      </c>
      <c r="P1293" s="20" t="str">
        <f>IF(M1293="","",ROUND((((1+O1293/CP)^(CP/periods_per_year))-1)*S1292,2))</f>
        <v/>
      </c>
      <c r="Q1293" s="20" t="str">
        <f>IF(M1293="","",IF(M1293=nper,S1292+P1293,MIN(S1292+P1293,IF(O1293=O1292,Q1292,ROUND(-PMT(((1+O1293/CP)^(CP/periods_per_year))-1,nper-M1293+1,S1292),2)))))</f>
        <v/>
      </c>
      <c r="R1293" s="20" t="str">
        <f t="shared" si="158"/>
        <v/>
      </c>
      <c r="S1293" s="20" t="str">
        <f t="shared" si="159"/>
        <v/>
      </c>
    </row>
    <row r="1294" spans="1:19" x14ac:dyDescent="0.2">
      <c r="A1294" s="10" t="str">
        <f t="shared" si="152"/>
        <v/>
      </c>
      <c r="B1294" s="11" t="str">
        <f t="shared" si="153"/>
        <v/>
      </c>
      <c r="C1294" s="15" t="str">
        <f t="shared" si="154"/>
        <v/>
      </c>
      <c r="D1294" s="12" t="str">
        <f>IF(A1294="","",IF(variable,IF(OR(A1294=1,A1294&lt;$I$18*periods_per_year),start_rate,MIN($I$19,IF(MOD(A1294-1,$I$21)=0,MAX($I$20,D1293+$I$22),D1293))),start_rate))</f>
        <v/>
      </c>
      <c r="E1294" s="13" t="str">
        <f t="shared" si="155"/>
        <v/>
      </c>
      <c r="F1294" s="13" t="str">
        <f>IF(A1294="","",IF(A1294=nper,J1293+E1294,MIN(J1293+E1294,IF(D1294=D1293,F1293,IF($E$8="Acc Bi-Weekly",ROUND((-PMT(((1+D1294/CP)^(CP/12))-1,(nper-A1294+1)*12/26,J1293))/2,2),IF($E$8="Acc Weekly",ROUND((-PMT(((1+D1294/CP)^(CP/12))-1,(nper-A1294+1)*12/52,J1293))/4,2),ROUND(-PMT(((1+D1294/CP)^(CP/periods_per_year))-1,nper-A1294+1,J1293),2)))))))</f>
        <v/>
      </c>
      <c r="G1294" s="13" t="str">
        <f>IF(OR(A1294="",A1294&lt;$X$2),"",IF(J1293&lt;=F1294,0,IF(IF(AND(A1294&gt;=$X$2,MOD(A1294-$X$2,int)=0),$X$3,0)+F1294&gt;=J1293+E1294,J1293+E1294-F1294,IF(AND(A1294&gt;=$X$2,MOD(A1294-$X$2,int)=0),$X$3,0)+IF(IF(AND(A1294&gt;=$X$2,MOD(A1294-$X$2,int)=0),$X$3,0)+IF(MOD(A1294-$X$6,periods_per_year)=0,$X$5,0)+F1294&lt;J1293+E1294,IF(MOD(A1294-$X$6,periods_per_year)=0,$X$5,0),J1293+E1294-IF(AND(A1294&gt;=$X$2,MOD(A1294-$X$2,int)=0),$X$3,0)-F1294))))</f>
        <v/>
      </c>
      <c r="H1294" s="14"/>
      <c r="I1294" s="13" t="str">
        <f t="shared" si="156"/>
        <v/>
      </c>
      <c r="J1294" s="13" t="str">
        <f t="shared" si="157"/>
        <v/>
      </c>
      <c r="M1294" s="17" t="str">
        <f>IF(S1293="","",IF(OR(M1293&gt;=nper,ROUND(S1293,2)&lt;=0),"",M1293+1))</f>
        <v/>
      </c>
      <c r="N1294" s="18" t="str">
        <f>IF(M1294="","",IF(OR(periods_per_year=26,periods_per_year=52),IF(periods_per_year=26,IF(M1294=1,fpdate,N1293+14),IF(periods_per_year=52,IF(M1294=1,fpdate,N1293+7),"n/a")),IF(periods_per_year=24,DATE(YEAR(fpdate),MONTH(fpdate)+(M1294-1)/2+IF(AND(DAY(fpdate)&gt;=15,MOD(M1294,2)=0),1,0),IF(MOD(M1294,2)=0,IF(DAY(fpdate)&gt;=15,DAY(fpdate)-14,DAY(fpdate)+14),DAY(fpdate))),IF(DAY(DATE(YEAR(fpdate),MONTH(fpdate)+M1294-1,DAY(fpdate)))&lt;&gt;DAY(fpdate),DATE(YEAR(fpdate),MONTH(fpdate)+M1294,0),DATE(YEAR(fpdate),MONTH(fpdate)+M1294-1,DAY(fpdate))))))</f>
        <v/>
      </c>
      <c r="O1294" s="19" t="str">
        <f>IF(M1294="","",IF(variable,IF(M1294&lt;MortgageCalculator!$I$18*periods_per_year,start_rate,IF(MortgageCalculator!$I$22&gt;=0,MIN(MortgageCalculator!$I$19,start_rate+MortgageCalculator!$I$22*ROUNDUP((M1294-MortgageCalculator!$I$18*periods_per_year)/MortgageCalculator!$I$21,0)),MAX(MortgageCalculator!$I$20,start_rate+MortgageCalculator!$I$22*ROUNDUP((M1294-MortgageCalculator!$I$18*periods_per_year)/MortgageCalculator!$I$21,0)))),start_rate))</f>
        <v/>
      </c>
      <c r="P1294" s="20" t="str">
        <f>IF(M1294="","",ROUND((((1+O1294/CP)^(CP/periods_per_year))-1)*S1293,2))</f>
        <v/>
      </c>
      <c r="Q1294" s="20" t="str">
        <f>IF(M1294="","",IF(M1294=nper,S1293+P1294,MIN(S1293+P1294,IF(O1294=O1293,Q1293,ROUND(-PMT(((1+O1294/CP)^(CP/periods_per_year))-1,nper-M1294+1,S1293),2)))))</f>
        <v/>
      </c>
      <c r="R1294" s="20" t="str">
        <f t="shared" si="158"/>
        <v/>
      </c>
      <c r="S1294" s="20" t="str">
        <f t="shared" si="159"/>
        <v/>
      </c>
    </row>
    <row r="1295" spans="1:19" x14ac:dyDescent="0.2">
      <c r="A1295" s="10" t="str">
        <f t="shared" si="152"/>
        <v/>
      </c>
      <c r="B1295" s="11" t="str">
        <f t="shared" si="153"/>
        <v/>
      </c>
      <c r="C1295" s="15" t="str">
        <f t="shared" si="154"/>
        <v/>
      </c>
      <c r="D1295" s="12" t="str">
        <f>IF(A1295="","",IF(variable,IF(OR(A1295=1,A1295&lt;$I$18*periods_per_year),start_rate,MIN($I$19,IF(MOD(A1295-1,$I$21)=0,MAX($I$20,D1294+$I$22),D1294))),start_rate))</f>
        <v/>
      </c>
      <c r="E1295" s="13" t="str">
        <f t="shared" si="155"/>
        <v/>
      </c>
      <c r="F1295" s="13" t="str">
        <f>IF(A1295="","",IF(A1295=nper,J1294+E1295,MIN(J1294+E1295,IF(D1295=D1294,F1294,IF($E$8="Acc Bi-Weekly",ROUND((-PMT(((1+D1295/CP)^(CP/12))-1,(nper-A1295+1)*12/26,J1294))/2,2),IF($E$8="Acc Weekly",ROUND((-PMT(((1+D1295/CP)^(CP/12))-1,(nper-A1295+1)*12/52,J1294))/4,2),ROUND(-PMT(((1+D1295/CP)^(CP/periods_per_year))-1,nper-A1295+1,J1294),2)))))))</f>
        <v/>
      </c>
      <c r="G1295" s="13" t="str">
        <f>IF(OR(A1295="",A1295&lt;$X$2),"",IF(J1294&lt;=F1295,0,IF(IF(AND(A1295&gt;=$X$2,MOD(A1295-$X$2,int)=0),$X$3,0)+F1295&gt;=J1294+E1295,J1294+E1295-F1295,IF(AND(A1295&gt;=$X$2,MOD(A1295-$X$2,int)=0),$X$3,0)+IF(IF(AND(A1295&gt;=$X$2,MOD(A1295-$X$2,int)=0),$X$3,0)+IF(MOD(A1295-$X$6,periods_per_year)=0,$X$5,0)+F1295&lt;J1294+E1295,IF(MOD(A1295-$X$6,periods_per_year)=0,$X$5,0),J1294+E1295-IF(AND(A1295&gt;=$X$2,MOD(A1295-$X$2,int)=0),$X$3,0)-F1295))))</f>
        <v/>
      </c>
      <c r="H1295" s="14"/>
      <c r="I1295" s="13" t="str">
        <f t="shared" si="156"/>
        <v/>
      </c>
      <c r="J1295" s="13" t="str">
        <f t="shared" si="157"/>
        <v/>
      </c>
      <c r="M1295" s="17" t="str">
        <f>IF(S1294="","",IF(OR(M1294&gt;=nper,ROUND(S1294,2)&lt;=0),"",M1294+1))</f>
        <v/>
      </c>
      <c r="N1295" s="18" t="str">
        <f>IF(M1295="","",IF(OR(periods_per_year=26,periods_per_year=52),IF(periods_per_year=26,IF(M1295=1,fpdate,N1294+14),IF(periods_per_year=52,IF(M1295=1,fpdate,N1294+7),"n/a")),IF(periods_per_year=24,DATE(YEAR(fpdate),MONTH(fpdate)+(M1295-1)/2+IF(AND(DAY(fpdate)&gt;=15,MOD(M1295,2)=0),1,0),IF(MOD(M1295,2)=0,IF(DAY(fpdate)&gt;=15,DAY(fpdate)-14,DAY(fpdate)+14),DAY(fpdate))),IF(DAY(DATE(YEAR(fpdate),MONTH(fpdate)+M1295-1,DAY(fpdate)))&lt;&gt;DAY(fpdate),DATE(YEAR(fpdate),MONTH(fpdate)+M1295,0),DATE(YEAR(fpdate),MONTH(fpdate)+M1295-1,DAY(fpdate))))))</f>
        <v/>
      </c>
      <c r="O1295" s="19" t="str">
        <f>IF(M1295="","",IF(variable,IF(M1295&lt;MortgageCalculator!$I$18*periods_per_year,start_rate,IF(MortgageCalculator!$I$22&gt;=0,MIN(MortgageCalculator!$I$19,start_rate+MortgageCalculator!$I$22*ROUNDUP((M1295-MortgageCalculator!$I$18*periods_per_year)/MortgageCalculator!$I$21,0)),MAX(MortgageCalculator!$I$20,start_rate+MortgageCalculator!$I$22*ROUNDUP((M1295-MortgageCalculator!$I$18*periods_per_year)/MortgageCalculator!$I$21,0)))),start_rate))</f>
        <v/>
      </c>
      <c r="P1295" s="20" t="str">
        <f>IF(M1295="","",ROUND((((1+O1295/CP)^(CP/periods_per_year))-1)*S1294,2))</f>
        <v/>
      </c>
      <c r="Q1295" s="20" t="str">
        <f>IF(M1295="","",IF(M1295=nper,S1294+P1295,MIN(S1294+P1295,IF(O1295=O1294,Q1294,ROUND(-PMT(((1+O1295/CP)^(CP/periods_per_year))-1,nper-M1295+1,S1294),2)))))</f>
        <v/>
      </c>
      <c r="R1295" s="20" t="str">
        <f t="shared" si="158"/>
        <v/>
      </c>
      <c r="S1295" s="20" t="str">
        <f t="shared" si="159"/>
        <v/>
      </c>
    </row>
    <row r="1296" spans="1:19" x14ac:dyDescent="0.2">
      <c r="A1296" s="10" t="str">
        <f t="shared" si="152"/>
        <v/>
      </c>
      <c r="B1296" s="11" t="str">
        <f t="shared" si="153"/>
        <v/>
      </c>
      <c r="C1296" s="15" t="str">
        <f t="shared" si="154"/>
        <v/>
      </c>
      <c r="D1296" s="12" t="str">
        <f>IF(A1296="","",IF(variable,IF(OR(A1296=1,A1296&lt;$I$18*periods_per_year),start_rate,MIN($I$19,IF(MOD(A1296-1,$I$21)=0,MAX($I$20,D1295+$I$22),D1295))),start_rate))</f>
        <v/>
      </c>
      <c r="E1296" s="13" t="str">
        <f t="shared" si="155"/>
        <v/>
      </c>
      <c r="F1296" s="13" t="str">
        <f>IF(A1296="","",IF(A1296=nper,J1295+E1296,MIN(J1295+E1296,IF(D1296=D1295,F1295,IF($E$8="Acc Bi-Weekly",ROUND((-PMT(((1+D1296/CP)^(CP/12))-1,(nper-A1296+1)*12/26,J1295))/2,2),IF($E$8="Acc Weekly",ROUND((-PMT(((1+D1296/CP)^(CP/12))-1,(nper-A1296+1)*12/52,J1295))/4,2),ROUND(-PMT(((1+D1296/CP)^(CP/periods_per_year))-1,nper-A1296+1,J1295),2)))))))</f>
        <v/>
      </c>
      <c r="G1296" s="13" t="str">
        <f>IF(OR(A1296="",A1296&lt;$X$2),"",IF(J1295&lt;=F1296,0,IF(IF(AND(A1296&gt;=$X$2,MOD(A1296-$X$2,int)=0),$X$3,0)+F1296&gt;=J1295+E1296,J1295+E1296-F1296,IF(AND(A1296&gt;=$X$2,MOD(A1296-$X$2,int)=0),$X$3,0)+IF(IF(AND(A1296&gt;=$X$2,MOD(A1296-$X$2,int)=0),$X$3,0)+IF(MOD(A1296-$X$6,periods_per_year)=0,$X$5,0)+F1296&lt;J1295+E1296,IF(MOD(A1296-$X$6,periods_per_year)=0,$X$5,0),J1295+E1296-IF(AND(A1296&gt;=$X$2,MOD(A1296-$X$2,int)=0),$X$3,0)-F1296))))</f>
        <v/>
      </c>
      <c r="H1296" s="14"/>
      <c r="I1296" s="13" t="str">
        <f t="shared" si="156"/>
        <v/>
      </c>
      <c r="J1296" s="13" t="str">
        <f t="shared" si="157"/>
        <v/>
      </c>
      <c r="M1296" s="17" t="str">
        <f>IF(S1295="","",IF(OR(M1295&gt;=nper,ROUND(S1295,2)&lt;=0),"",M1295+1))</f>
        <v/>
      </c>
      <c r="N1296" s="18" t="str">
        <f>IF(M1296="","",IF(OR(periods_per_year=26,periods_per_year=52),IF(periods_per_year=26,IF(M1296=1,fpdate,N1295+14),IF(periods_per_year=52,IF(M1296=1,fpdate,N1295+7),"n/a")),IF(periods_per_year=24,DATE(YEAR(fpdate),MONTH(fpdate)+(M1296-1)/2+IF(AND(DAY(fpdate)&gt;=15,MOD(M1296,2)=0),1,0),IF(MOD(M1296,2)=0,IF(DAY(fpdate)&gt;=15,DAY(fpdate)-14,DAY(fpdate)+14),DAY(fpdate))),IF(DAY(DATE(YEAR(fpdate),MONTH(fpdate)+M1296-1,DAY(fpdate)))&lt;&gt;DAY(fpdate),DATE(YEAR(fpdate),MONTH(fpdate)+M1296,0),DATE(YEAR(fpdate),MONTH(fpdate)+M1296-1,DAY(fpdate))))))</f>
        <v/>
      </c>
      <c r="O1296" s="19" t="str">
        <f>IF(M1296="","",IF(variable,IF(M1296&lt;MortgageCalculator!$I$18*periods_per_year,start_rate,IF(MortgageCalculator!$I$22&gt;=0,MIN(MortgageCalculator!$I$19,start_rate+MortgageCalculator!$I$22*ROUNDUP((M1296-MortgageCalculator!$I$18*periods_per_year)/MortgageCalculator!$I$21,0)),MAX(MortgageCalculator!$I$20,start_rate+MortgageCalculator!$I$22*ROUNDUP((M1296-MortgageCalculator!$I$18*periods_per_year)/MortgageCalculator!$I$21,0)))),start_rate))</f>
        <v/>
      </c>
      <c r="P1296" s="20" t="str">
        <f>IF(M1296="","",ROUND((((1+O1296/CP)^(CP/periods_per_year))-1)*S1295,2))</f>
        <v/>
      </c>
      <c r="Q1296" s="20" t="str">
        <f>IF(M1296="","",IF(M1296=nper,S1295+P1296,MIN(S1295+P1296,IF(O1296=O1295,Q1295,ROUND(-PMT(((1+O1296/CP)^(CP/periods_per_year))-1,nper-M1296+1,S1295),2)))))</f>
        <v/>
      </c>
      <c r="R1296" s="20" t="str">
        <f t="shared" si="158"/>
        <v/>
      </c>
      <c r="S1296" s="20" t="str">
        <f t="shared" si="159"/>
        <v/>
      </c>
    </row>
    <row r="1297" spans="1:19" x14ac:dyDescent="0.2">
      <c r="A1297" s="10" t="str">
        <f t="shared" si="152"/>
        <v/>
      </c>
      <c r="B1297" s="11" t="str">
        <f t="shared" si="153"/>
        <v/>
      </c>
      <c r="C1297" s="15" t="str">
        <f t="shared" si="154"/>
        <v/>
      </c>
      <c r="D1297" s="12" t="str">
        <f>IF(A1297="","",IF(variable,IF(OR(A1297=1,A1297&lt;$I$18*periods_per_year),start_rate,MIN($I$19,IF(MOD(A1297-1,$I$21)=0,MAX($I$20,D1296+$I$22),D1296))),start_rate))</f>
        <v/>
      </c>
      <c r="E1297" s="13" t="str">
        <f t="shared" si="155"/>
        <v/>
      </c>
      <c r="F1297" s="13" t="str">
        <f>IF(A1297="","",IF(A1297=nper,J1296+E1297,MIN(J1296+E1297,IF(D1297=D1296,F1296,IF($E$8="Acc Bi-Weekly",ROUND((-PMT(((1+D1297/CP)^(CP/12))-1,(nper-A1297+1)*12/26,J1296))/2,2),IF($E$8="Acc Weekly",ROUND((-PMT(((1+D1297/CP)^(CP/12))-1,(nper-A1297+1)*12/52,J1296))/4,2),ROUND(-PMT(((1+D1297/CP)^(CP/periods_per_year))-1,nper-A1297+1,J1296),2)))))))</f>
        <v/>
      </c>
      <c r="G1297" s="13" t="str">
        <f>IF(OR(A1297="",A1297&lt;$X$2),"",IF(J1296&lt;=F1297,0,IF(IF(AND(A1297&gt;=$X$2,MOD(A1297-$X$2,int)=0),$X$3,0)+F1297&gt;=J1296+E1297,J1296+E1297-F1297,IF(AND(A1297&gt;=$X$2,MOD(A1297-$X$2,int)=0),$X$3,0)+IF(IF(AND(A1297&gt;=$X$2,MOD(A1297-$X$2,int)=0),$X$3,0)+IF(MOD(A1297-$X$6,periods_per_year)=0,$X$5,0)+F1297&lt;J1296+E1297,IF(MOD(A1297-$X$6,periods_per_year)=0,$X$5,0),J1296+E1297-IF(AND(A1297&gt;=$X$2,MOD(A1297-$X$2,int)=0),$X$3,0)-F1297))))</f>
        <v/>
      </c>
      <c r="H1297" s="14"/>
      <c r="I1297" s="13" t="str">
        <f t="shared" si="156"/>
        <v/>
      </c>
      <c r="J1297" s="13" t="str">
        <f t="shared" si="157"/>
        <v/>
      </c>
      <c r="M1297" s="17" t="str">
        <f>IF(S1296="","",IF(OR(M1296&gt;=nper,ROUND(S1296,2)&lt;=0),"",M1296+1))</f>
        <v/>
      </c>
      <c r="N1297" s="18" t="str">
        <f>IF(M1297="","",IF(OR(periods_per_year=26,periods_per_year=52),IF(periods_per_year=26,IF(M1297=1,fpdate,N1296+14),IF(periods_per_year=52,IF(M1297=1,fpdate,N1296+7),"n/a")),IF(periods_per_year=24,DATE(YEAR(fpdate),MONTH(fpdate)+(M1297-1)/2+IF(AND(DAY(fpdate)&gt;=15,MOD(M1297,2)=0),1,0),IF(MOD(M1297,2)=0,IF(DAY(fpdate)&gt;=15,DAY(fpdate)-14,DAY(fpdate)+14),DAY(fpdate))),IF(DAY(DATE(YEAR(fpdate),MONTH(fpdate)+M1297-1,DAY(fpdate)))&lt;&gt;DAY(fpdate),DATE(YEAR(fpdate),MONTH(fpdate)+M1297,0),DATE(YEAR(fpdate),MONTH(fpdate)+M1297-1,DAY(fpdate))))))</f>
        <v/>
      </c>
      <c r="O1297" s="19" t="str">
        <f>IF(M1297="","",IF(variable,IF(M1297&lt;MortgageCalculator!$I$18*periods_per_year,start_rate,IF(MortgageCalculator!$I$22&gt;=0,MIN(MortgageCalculator!$I$19,start_rate+MortgageCalculator!$I$22*ROUNDUP((M1297-MortgageCalculator!$I$18*periods_per_year)/MortgageCalculator!$I$21,0)),MAX(MortgageCalculator!$I$20,start_rate+MortgageCalculator!$I$22*ROUNDUP((M1297-MortgageCalculator!$I$18*periods_per_year)/MortgageCalculator!$I$21,0)))),start_rate))</f>
        <v/>
      </c>
      <c r="P1297" s="20" t="str">
        <f>IF(M1297="","",ROUND((((1+O1297/CP)^(CP/periods_per_year))-1)*S1296,2))</f>
        <v/>
      </c>
      <c r="Q1297" s="20" t="str">
        <f>IF(M1297="","",IF(M1297=nper,S1296+P1297,MIN(S1296+P1297,IF(O1297=O1296,Q1296,ROUND(-PMT(((1+O1297/CP)^(CP/periods_per_year))-1,nper-M1297+1,S1296),2)))))</f>
        <v/>
      </c>
      <c r="R1297" s="20" t="str">
        <f t="shared" si="158"/>
        <v/>
      </c>
      <c r="S1297" s="20" t="str">
        <f t="shared" si="159"/>
        <v/>
      </c>
    </row>
    <row r="1298" spans="1:19" x14ac:dyDescent="0.2">
      <c r="A1298" s="10" t="str">
        <f t="shared" si="152"/>
        <v/>
      </c>
      <c r="B1298" s="11" t="str">
        <f t="shared" si="153"/>
        <v/>
      </c>
      <c r="C1298" s="15" t="str">
        <f t="shared" si="154"/>
        <v/>
      </c>
      <c r="D1298" s="12" t="str">
        <f>IF(A1298="","",IF(variable,IF(OR(A1298=1,A1298&lt;$I$18*periods_per_year),start_rate,MIN($I$19,IF(MOD(A1298-1,$I$21)=0,MAX($I$20,D1297+$I$22),D1297))),start_rate))</f>
        <v/>
      </c>
      <c r="E1298" s="13" t="str">
        <f t="shared" si="155"/>
        <v/>
      </c>
      <c r="F1298" s="13" t="str">
        <f>IF(A1298="","",IF(A1298=nper,J1297+E1298,MIN(J1297+E1298,IF(D1298=D1297,F1297,IF($E$8="Acc Bi-Weekly",ROUND((-PMT(((1+D1298/CP)^(CP/12))-1,(nper-A1298+1)*12/26,J1297))/2,2),IF($E$8="Acc Weekly",ROUND((-PMT(((1+D1298/CP)^(CP/12))-1,(nper-A1298+1)*12/52,J1297))/4,2),ROUND(-PMT(((1+D1298/CP)^(CP/periods_per_year))-1,nper-A1298+1,J1297),2)))))))</f>
        <v/>
      </c>
      <c r="G1298" s="13" t="str">
        <f>IF(OR(A1298="",A1298&lt;$X$2),"",IF(J1297&lt;=F1298,0,IF(IF(AND(A1298&gt;=$X$2,MOD(A1298-$X$2,int)=0),$X$3,0)+F1298&gt;=J1297+E1298,J1297+E1298-F1298,IF(AND(A1298&gt;=$X$2,MOD(A1298-$X$2,int)=0),$X$3,0)+IF(IF(AND(A1298&gt;=$X$2,MOD(A1298-$X$2,int)=0),$X$3,0)+IF(MOD(A1298-$X$6,periods_per_year)=0,$X$5,0)+F1298&lt;J1297+E1298,IF(MOD(A1298-$X$6,periods_per_year)=0,$X$5,0),J1297+E1298-IF(AND(A1298&gt;=$X$2,MOD(A1298-$X$2,int)=0),$X$3,0)-F1298))))</f>
        <v/>
      </c>
      <c r="H1298" s="14"/>
      <c r="I1298" s="13" t="str">
        <f t="shared" si="156"/>
        <v/>
      </c>
      <c r="J1298" s="13" t="str">
        <f t="shared" si="157"/>
        <v/>
      </c>
      <c r="M1298" s="17" t="str">
        <f>IF(S1297="","",IF(OR(M1297&gt;=nper,ROUND(S1297,2)&lt;=0),"",M1297+1))</f>
        <v/>
      </c>
      <c r="N1298" s="18" t="str">
        <f>IF(M1298="","",IF(OR(periods_per_year=26,periods_per_year=52),IF(periods_per_year=26,IF(M1298=1,fpdate,N1297+14),IF(periods_per_year=52,IF(M1298=1,fpdate,N1297+7),"n/a")),IF(periods_per_year=24,DATE(YEAR(fpdate),MONTH(fpdate)+(M1298-1)/2+IF(AND(DAY(fpdate)&gt;=15,MOD(M1298,2)=0),1,0),IF(MOD(M1298,2)=0,IF(DAY(fpdate)&gt;=15,DAY(fpdate)-14,DAY(fpdate)+14),DAY(fpdate))),IF(DAY(DATE(YEAR(fpdate),MONTH(fpdate)+M1298-1,DAY(fpdate)))&lt;&gt;DAY(fpdate),DATE(YEAR(fpdate),MONTH(fpdate)+M1298,0),DATE(YEAR(fpdate),MONTH(fpdate)+M1298-1,DAY(fpdate))))))</f>
        <v/>
      </c>
      <c r="O1298" s="19" t="str">
        <f>IF(M1298="","",IF(variable,IF(M1298&lt;MortgageCalculator!$I$18*periods_per_year,start_rate,IF(MortgageCalculator!$I$22&gt;=0,MIN(MortgageCalculator!$I$19,start_rate+MortgageCalculator!$I$22*ROUNDUP((M1298-MortgageCalculator!$I$18*periods_per_year)/MortgageCalculator!$I$21,0)),MAX(MortgageCalculator!$I$20,start_rate+MortgageCalculator!$I$22*ROUNDUP((M1298-MortgageCalculator!$I$18*periods_per_year)/MortgageCalculator!$I$21,0)))),start_rate))</f>
        <v/>
      </c>
      <c r="P1298" s="20" t="str">
        <f>IF(M1298="","",ROUND((((1+O1298/CP)^(CP/periods_per_year))-1)*S1297,2))</f>
        <v/>
      </c>
      <c r="Q1298" s="20" t="str">
        <f>IF(M1298="","",IF(M1298=nper,S1297+P1298,MIN(S1297+P1298,IF(O1298=O1297,Q1297,ROUND(-PMT(((1+O1298/CP)^(CP/periods_per_year))-1,nper-M1298+1,S1297),2)))))</f>
        <v/>
      </c>
      <c r="R1298" s="20" t="str">
        <f t="shared" si="158"/>
        <v/>
      </c>
      <c r="S1298" s="20" t="str">
        <f t="shared" si="159"/>
        <v/>
      </c>
    </row>
    <row r="1299" spans="1:19" x14ac:dyDescent="0.2">
      <c r="A1299" s="10" t="str">
        <f t="shared" si="152"/>
        <v/>
      </c>
      <c r="B1299" s="11" t="str">
        <f t="shared" si="153"/>
        <v/>
      </c>
      <c r="C1299" s="15" t="str">
        <f t="shared" si="154"/>
        <v/>
      </c>
      <c r="D1299" s="12" t="str">
        <f>IF(A1299="","",IF(variable,IF(OR(A1299=1,A1299&lt;$I$18*periods_per_year),start_rate,MIN($I$19,IF(MOD(A1299-1,$I$21)=0,MAX($I$20,D1298+$I$22),D1298))),start_rate))</f>
        <v/>
      </c>
      <c r="E1299" s="13" t="str">
        <f t="shared" si="155"/>
        <v/>
      </c>
      <c r="F1299" s="13" t="str">
        <f>IF(A1299="","",IF(A1299=nper,J1298+E1299,MIN(J1298+E1299,IF(D1299=D1298,F1298,IF($E$8="Acc Bi-Weekly",ROUND((-PMT(((1+D1299/CP)^(CP/12))-1,(nper-A1299+1)*12/26,J1298))/2,2),IF($E$8="Acc Weekly",ROUND((-PMT(((1+D1299/CP)^(CP/12))-1,(nper-A1299+1)*12/52,J1298))/4,2),ROUND(-PMT(((1+D1299/CP)^(CP/periods_per_year))-1,nper-A1299+1,J1298),2)))))))</f>
        <v/>
      </c>
      <c r="G1299" s="13" t="str">
        <f>IF(OR(A1299="",A1299&lt;$X$2),"",IF(J1298&lt;=F1299,0,IF(IF(AND(A1299&gt;=$X$2,MOD(A1299-$X$2,int)=0),$X$3,0)+F1299&gt;=J1298+E1299,J1298+E1299-F1299,IF(AND(A1299&gt;=$X$2,MOD(A1299-$X$2,int)=0),$X$3,0)+IF(IF(AND(A1299&gt;=$X$2,MOD(A1299-$X$2,int)=0),$X$3,0)+IF(MOD(A1299-$X$6,periods_per_year)=0,$X$5,0)+F1299&lt;J1298+E1299,IF(MOD(A1299-$X$6,periods_per_year)=0,$X$5,0),J1298+E1299-IF(AND(A1299&gt;=$X$2,MOD(A1299-$X$2,int)=0),$X$3,0)-F1299))))</f>
        <v/>
      </c>
      <c r="H1299" s="14"/>
      <c r="I1299" s="13" t="str">
        <f t="shared" si="156"/>
        <v/>
      </c>
      <c r="J1299" s="13" t="str">
        <f t="shared" si="157"/>
        <v/>
      </c>
      <c r="M1299" s="17" t="str">
        <f>IF(S1298="","",IF(OR(M1298&gt;=nper,ROUND(S1298,2)&lt;=0),"",M1298+1))</f>
        <v/>
      </c>
      <c r="N1299" s="18" t="str">
        <f>IF(M1299="","",IF(OR(periods_per_year=26,periods_per_year=52),IF(periods_per_year=26,IF(M1299=1,fpdate,N1298+14),IF(periods_per_year=52,IF(M1299=1,fpdate,N1298+7),"n/a")),IF(periods_per_year=24,DATE(YEAR(fpdate),MONTH(fpdate)+(M1299-1)/2+IF(AND(DAY(fpdate)&gt;=15,MOD(M1299,2)=0),1,0),IF(MOD(M1299,2)=0,IF(DAY(fpdate)&gt;=15,DAY(fpdate)-14,DAY(fpdate)+14),DAY(fpdate))),IF(DAY(DATE(YEAR(fpdate),MONTH(fpdate)+M1299-1,DAY(fpdate)))&lt;&gt;DAY(fpdate),DATE(YEAR(fpdate),MONTH(fpdate)+M1299,0),DATE(YEAR(fpdate),MONTH(fpdate)+M1299-1,DAY(fpdate))))))</f>
        <v/>
      </c>
      <c r="O1299" s="19" t="str">
        <f>IF(M1299="","",IF(variable,IF(M1299&lt;MortgageCalculator!$I$18*periods_per_year,start_rate,IF(MortgageCalculator!$I$22&gt;=0,MIN(MortgageCalculator!$I$19,start_rate+MortgageCalculator!$I$22*ROUNDUP((M1299-MortgageCalculator!$I$18*periods_per_year)/MortgageCalculator!$I$21,0)),MAX(MortgageCalculator!$I$20,start_rate+MortgageCalculator!$I$22*ROUNDUP((M1299-MortgageCalculator!$I$18*periods_per_year)/MortgageCalculator!$I$21,0)))),start_rate))</f>
        <v/>
      </c>
      <c r="P1299" s="20" t="str">
        <f>IF(M1299="","",ROUND((((1+O1299/CP)^(CP/periods_per_year))-1)*S1298,2))</f>
        <v/>
      </c>
      <c r="Q1299" s="20" t="str">
        <f>IF(M1299="","",IF(M1299=nper,S1298+P1299,MIN(S1298+P1299,IF(O1299=O1298,Q1298,ROUND(-PMT(((1+O1299/CP)^(CP/periods_per_year))-1,nper-M1299+1,S1298),2)))))</f>
        <v/>
      </c>
      <c r="R1299" s="20" t="str">
        <f t="shared" si="158"/>
        <v/>
      </c>
      <c r="S1299" s="20" t="str">
        <f t="shared" si="159"/>
        <v/>
      </c>
    </row>
    <row r="1300" spans="1:19" x14ac:dyDescent="0.2">
      <c r="A1300" s="10" t="str">
        <f t="shared" si="152"/>
        <v/>
      </c>
      <c r="B1300" s="11" t="str">
        <f t="shared" si="153"/>
        <v/>
      </c>
      <c r="C1300" s="15" t="str">
        <f t="shared" si="154"/>
        <v/>
      </c>
      <c r="D1300" s="12" t="str">
        <f>IF(A1300="","",IF(variable,IF(OR(A1300=1,A1300&lt;$I$18*periods_per_year),start_rate,MIN($I$19,IF(MOD(A1300-1,$I$21)=0,MAX($I$20,D1299+$I$22),D1299))),start_rate))</f>
        <v/>
      </c>
      <c r="E1300" s="13" t="str">
        <f t="shared" si="155"/>
        <v/>
      </c>
      <c r="F1300" s="13" t="str">
        <f>IF(A1300="","",IF(A1300=nper,J1299+E1300,MIN(J1299+E1300,IF(D1300=D1299,F1299,IF($E$8="Acc Bi-Weekly",ROUND((-PMT(((1+D1300/CP)^(CP/12))-1,(nper-A1300+1)*12/26,J1299))/2,2),IF($E$8="Acc Weekly",ROUND((-PMT(((1+D1300/CP)^(CP/12))-1,(nper-A1300+1)*12/52,J1299))/4,2),ROUND(-PMT(((1+D1300/CP)^(CP/periods_per_year))-1,nper-A1300+1,J1299),2)))))))</f>
        <v/>
      </c>
      <c r="G1300" s="13" t="str">
        <f>IF(OR(A1300="",A1300&lt;$X$2),"",IF(J1299&lt;=F1300,0,IF(IF(AND(A1300&gt;=$X$2,MOD(A1300-$X$2,int)=0),$X$3,0)+F1300&gt;=J1299+E1300,J1299+E1300-F1300,IF(AND(A1300&gt;=$X$2,MOD(A1300-$X$2,int)=0),$X$3,0)+IF(IF(AND(A1300&gt;=$X$2,MOD(A1300-$X$2,int)=0),$X$3,0)+IF(MOD(A1300-$X$6,periods_per_year)=0,$X$5,0)+F1300&lt;J1299+E1300,IF(MOD(A1300-$X$6,periods_per_year)=0,$X$5,0),J1299+E1300-IF(AND(A1300&gt;=$X$2,MOD(A1300-$X$2,int)=0),$X$3,0)-F1300))))</f>
        <v/>
      </c>
      <c r="H1300" s="14"/>
      <c r="I1300" s="13" t="str">
        <f t="shared" si="156"/>
        <v/>
      </c>
      <c r="J1300" s="13" t="str">
        <f t="shared" si="157"/>
        <v/>
      </c>
      <c r="M1300" s="17" t="str">
        <f>IF(S1299="","",IF(OR(M1299&gt;=nper,ROUND(S1299,2)&lt;=0),"",M1299+1))</f>
        <v/>
      </c>
      <c r="N1300" s="18" t="str">
        <f>IF(M1300="","",IF(OR(periods_per_year=26,periods_per_year=52),IF(periods_per_year=26,IF(M1300=1,fpdate,N1299+14),IF(periods_per_year=52,IF(M1300=1,fpdate,N1299+7),"n/a")),IF(periods_per_year=24,DATE(YEAR(fpdate),MONTH(fpdate)+(M1300-1)/2+IF(AND(DAY(fpdate)&gt;=15,MOD(M1300,2)=0),1,0),IF(MOD(M1300,2)=0,IF(DAY(fpdate)&gt;=15,DAY(fpdate)-14,DAY(fpdate)+14),DAY(fpdate))),IF(DAY(DATE(YEAR(fpdate),MONTH(fpdate)+M1300-1,DAY(fpdate)))&lt;&gt;DAY(fpdate),DATE(YEAR(fpdate),MONTH(fpdate)+M1300,0),DATE(YEAR(fpdate),MONTH(fpdate)+M1300-1,DAY(fpdate))))))</f>
        <v/>
      </c>
      <c r="O1300" s="19" t="str">
        <f>IF(M1300="","",IF(variable,IF(M1300&lt;MortgageCalculator!$I$18*periods_per_year,start_rate,IF(MortgageCalculator!$I$22&gt;=0,MIN(MortgageCalculator!$I$19,start_rate+MortgageCalculator!$I$22*ROUNDUP((M1300-MortgageCalculator!$I$18*periods_per_year)/MortgageCalculator!$I$21,0)),MAX(MortgageCalculator!$I$20,start_rate+MortgageCalculator!$I$22*ROUNDUP((M1300-MortgageCalculator!$I$18*periods_per_year)/MortgageCalculator!$I$21,0)))),start_rate))</f>
        <v/>
      </c>
      <c r="P1300" s="20" t="str">
        <f>IF(M1300="","",ROUND((((1+O1300/CP)^(CP/periods_per_year))-1)*S1299,2))</f>
        <v/>
      </c>
      <c r="Q1300" s="20" t="str">
        <f>IF(M1300="","",IF(M1300=nper,S1299+P1300,MIN(S1299+P1300,IF(O1300=O1299,Q1299,ROUND(-PMT(((1+O1300/CP)^(CP/periods_per_year))-1,nper-M1300+1,S1299),2)))))</f>
        <v/>
      </c>
      <c r="R1300" s="20" t="str">
        <f t="shared" si="158"/>
        <v/>
      </c>
      <c r="S1300" s="20" t="str">
        <f t="shared" si="159"/>
        <v/>
      </c>
    </row>
    <row r="1301" spans="1:19" x14ac:dyDescent="0.2">
      <c r="A1301" s="10" t="str">
        <f t="shared" si="152"/>
        <v/>
      </c>
      <c r="B1301" s="11" t="str">
        <f t="shared" si="153"/>
        <v/>
      </c>
      <c r="C1301" s="15" t="str">
        <f t="shared" si="154"/>
        <v/>
      </c>
      <c r="D1301" s="12" t="str">
        <f>IF(A1301="","",IF(variable,IF(OR(A1301=1,A1301&lt;$I$18*periods_per_year),start_rate,MIN($I$19,IF(MOD(A1301-1,$I$21)=0,MAX($I$20,D1300+$I$22),D1300))),start_rate))</f>
        <v/>
      </c>
      <c r="E1301" s="13" t="str">
        <f t="shared" si="155"/>
        <v/>
      </c>
      <c r="F1301" s="13" t="str">
        <f>IF(A1301="","",IF(A1301=nper,J1300+E1301,MIN(J1300+E1301,IF(D1301=D1300,F1300,IF($E$8="Acc Bi-Weekly",ROUND((-PMT(((1+D1301/CP)^(CP/12))-1,(nper-A1301+1)*12/26,J1300))/2,2),IF($E$8="Acc Weekly",ROUND((-PMT(((1+D1301/CP)^(CP/12))-1,(nper-A1301+1)*12/52,J1300))/4,2),ROUND(-PMT(((1+D1301/CP)^(CP/periods_per_year))-1,nper-A1301+1,J1300),2)))))))</f>
        <v/>
      </c>
      <c r="G1301" s="13" t="str">
        <f>IF(OR(A1301="",A1301&lt;$X$2),"",IF(J1300&lt;=F1301,0,IF(IF(AND(A1301&gt;=$X$2,MOD(A1301-$X$2,int)=0),$X$3,0)+F1301&gt;=J1300+E1301,J1300+E1301-F1301,IF(AND(A1301&gt;=$X$2,MOD(A1301-$X$2,int)=0),$X$3,0)+IF(IF(AND(A1301&gt;=$X$2,MOD(A1301-$X$2,int)=0),$X$3,0)+IF(MOD(A1301-$X$6,periods_per_year)=0,$X$5,0)+F1301&lt;J1300+E1301,IF(MOD(A1301-$X$6,periods_per_year)=0,$X$5,0),J1300+E1301-IF(AND(A1301&gt;=$X$2,MOD(A1301-$X$2,int)=0),$X$3,0)-F1301))))</f>
        <v/>
      </c>
      <c r="H1301" s="14"/>
      <c r="I1301" s="13" t="str">
        <f t="shared" si="156"/>
        <v/>
      </c>
      <c r="J1301" s="13" t="str">
        <f t="shared" si="157"/>
        <v/>
      </c>
      <c r="M1301" s="17" t="str">
        <f>IF(S1300="","",IF(OR(M1300&gt;=nper,ROUND(S1300,2)&lt;=0),"",M1300+1))</f>
        <v/>
      </c>
      <c r="N1301" s="18" t="str">
        <f>IF(M1301="","",IF(OR(periods_per_year=26,periods_per_year=52),IF(periods_per_year=26,IF(M1301=1,fpdate,N1300+14),IF(periods_per_year=52,IF(M1301=1,fpdate,N1300+7),"n/a")),IF(periods_per_year=24,DATE(YEAR(fpdate),MONTH(fpdate)+(M1301-1)/2+IF(AND(DAY(fpdate)&gt;=15,MOD(M1301,2)=0),1,0),IF(MOD(M1301,2)=0,IF(DAY(fpdate)&gt;=15,DAY(fpdate)-14,DAY(fpdate)+14),DAY(fpdate))),IF(DAY(DATE(YEAR(fpdate),MONTH(fpdate)+M1301-1,DAY(fpdate)))&lt;&gt;DAY(fpdate),DATE(YEAR(fpdate),MONTH(fpdate)+M1301,0),DATE(YEAR(fpdate),MONTH(fpdate)+M1301-1,DAY(fpdate))))))</f>
        <v/>
      </c>
      <c r="O1301" s="19" t="str">
        <f>IF(M1301="","",IF(variable,IF(M1301&lt;MortgageCalculator!$I$18*periods_per_year,start_rate,IF(MortgageCalculator!$I$22&gt;=0,MIN(MortgageCalculator!$I$19,start_rate+MortgageCalculator!$I$22*ROUNDUP((M1301-MortgageCalculator!$I$18*periods_per_year)/MortgageCalculator!$I$21,0)),MAX(MortgageCalculator!$I$20,start_rate+MortgageCalculator!$I$22*ROUNDUP((M1301-MortgageCalculator!$I$18*periods_per_year)/MortgageCalculator!$I$21,0)))),start_rate))</f>
        <v/>
      </c>
      <c r="P1301" s="20" t="str">
        <f>IF(M1301="","",ROUND((((1+O1301/CP)^(CP/periods_per_year))-1)*S1300,2))</f>
        <v/>
      </c>
      <c r="Q1301" s="20" t="str">
        <f>IF(M1301="","",IF(M1301=nper,S1300+P1301,MIN(S1300+P1301,IF(O1301=O1300,Q1300,ROUND(-PMT(((1+O1301/CP)^(CP/periods_per_year))-1,nper-M1301+1,S1300),2)))))</f>
        <v/>
      </c>
      <c r="R1301" s="20" t="str">
        <f t="shared" si="158"/>
        <v/>
      </c>
      <c r="S1301" s="20" t="str">
        <f t="shared" si="159"/>
        <v/>
      </c>
    </row>
    <row r="1302" spans="1:19" x14ac:dyDescent="0.2">
      <c r="A1302" s="10" t="str">
        <f t="shared" si="152"/>
        <v/>
      </c>
      <c r="B1302" s="11" t="str">
        <f t="shared" si="153"/>
        <v/>
      </c>
      <c r="C1302" s="15" t="str">
        <f t="shared" si="154"/>
        <v/>
      </c>
      <c r="D1302" s="12" t="str">
        <f>IF(A1302="","",IF(variable,IF(OR(A1302=1,A1302&lt;$I$18*periods_per_year),start_rate,MIN($I$19,IF(MOD(A1302-1,$I$21)=0,MAX($I$20,D1301+$I$22),D1301))),start_rate))</f>
        <v/>
      </c>
      <c r="E1302" s="13" t="str">
        <f t="shared" si="155"/>
        <v/>
      </c>
      <c r="F1302" s="13" t="str">
        <f>IF(A1302="","",IF(A1302=nper,J1301+E1302,MIN(J1301+E1302,IF(D1302=D1301,F1301,IF($E$8="Acc Bi-Weekly",ROUND((-PMT(((1+D1302/CP)^(CP/12))-1,(nper-A1302+1)*12/26,J1301))/2,2),IF($E$8="Acc Weekly",ROUND((-PMT(((1+D1302/CP)^(CP/12))-1,(nper-A1302+1)*12/52,J1301))/4,2),ROUND(-PMT(((1+D1302/CP)^(CP/periods_per_year))-1,nper-A1302+1,J1301),2)))))))</f>
        <v/>
      </c>
      <c r="G1302" s="13" t="str">
        <f>IF(OR(A1302="",A1302&lt;$X$2),"",IF(J1301&lt;=F1302,0,IF(IF(AND(A1302&gt;=$X$2,MOD(A1302-$X$2,int)=0),$X$3,0)+F1302&gt;=J1301+E1302,J1301+E1302-F1302,IF(AND(A1302&gt;=$X$2,MOD(A1302-$X$2,int)=0),$X$3,0)+IF(IF(AND(A1302&gt;=$X$2,MOD(A1302-$X$2,int)=0),$X$3,0)+IF(MOD(A1302-$X$6,periods_per_year)=0,$X$5,0)+F1302&lt;J1301+E1302,IF(MOD(A1302-$X$6,periods_per_year)=0,$X$5,0),J1301+E1302-IF(AND(A1302&gt;=$X$2,MOD(A1302-$X$2,int)=0),$X$3,0)-F1302))))</f>
        <v/>
      </c>
      <c r="H1302" s="14"/>
      <c r="I1302" s="13" t="str">
        <f t="shared" si="156"/>
        <v/>
      </c>
      <c r="J1302" s="13" t="str">
        <f t="shared" si="157"/>
        <v/>
      </c>
      <c r="M1302" s="17" t="str">
        <f>IF(S1301="","",IF(OR(M1301&gt;=nper,ROUND(S1301,2)&lt;=0),"",M1301+1))</f>
        <v/>
      </c>
      <c r="N1302" s="18" t="str">
        <f>IF(M1302="","",IF(OR(periods_per_year=26,periods_per_year=52),IF(periods_per_year=26,IF(M1302=1,fpdate,N1301+14),IF(periods_per_year=52,IF(M1302=1,fpdate,N1301+7),"n/a")),IF(periods_per_year=24,DATE(YEAR(fpdate),MONTH(fpdate)+(M1302-1)/2+IF(AND(DAY(fpdate)&gt;=15,MOD(M1302,2)=0),1,0),IF(MOD(M1302,2)=0,IF(DAY(fpdate)&gt;=15,DAY(fpdate)-14,DAY(fpdate)+14),DAY(fpdate))),IF(DAY(DATE(YEAR(fpdate),MONTH(fpdate)+M1302-1,DAY(fpdate)))&lt;&gt;DAY(fpdate),DATE(YEAR(fpdate),MONTH(fpdate)+M1302,0),DATE(YEAR(fpdate),MONTH(fpdate)+M1302-1,DAY(fpdate))))))</f>
        <v/>
      </c>
      <c r="O1302" s="19" t="str">
        <f>IF(M1302="","",IF(variable,IF(M1302&lt;MortgageCalculator!$I$18*periods_per_year,start_rate,IF(MortgageCalculator!$I$22&gt;=0,MIN(MortgageCalculator!$I$19,start_rate+MortgageCalculator!$I$22*ROUNDUP((M1302-MortgageCalculator!$I$18*periods_per_year)/MortgageCalculator!$I$21,0)),MAX(MortgageCalculator!$I$20,start_rate+MortgageCalculator!$I$22*ROUNDUP((M1302-MortgageCalculator!$I$18*periods_per_year)/MortgageCalculator!$I$21,0)))),start_rate))</f>
        <v/>
      </c>
      <c r="P1302" s="20" t="str">
        <f>IF(M1302="","",ROUND((((1+O1302/CP)^(CP/periods_per_year))-1)*S1301,2))</f>
        <v/>
      </c>
      <c r="Q1302" s="20" t="str">
        <f>IF(M1302="","",IF(M1302=nper,S1301+P1302,MIN(S1301+P1302,IF(O1302=O1301,Q1301,ROUND(-PMT(((1+O1302/CP)^(CP/periods_per_year))-1,nper-M1302+1,S1301),2)))))</f>
        <v/>
      </c>
      <c r="R1302" s="20" t="str">
        <f t="shared" si="158"/>
        <v/>
      </c>
      <c r="S1302" s="20" t="str">
        <f t="shared" si="159"/>
        <v/>
      </c>
    </row>
    <row r="1303" spans="1:19" x14ac:dyDescent="0.2">
      <c r="A1303" s="10" t="str">
        <f t="shared" si="152"/>
        <v/>
      </c>
      <c r="B1303" s="11" t="str">
        <f t="shared" si="153"/>
        <v/>
      </c>
      <c r="C1303" s="15" t="str">
        <f t="shared" si="154"/>
        <v/>
      </c>
      <c r="D1303" s="12" t="str">
        <f>IF(A1303="","",IF(variable,IF(OR(A1303=1,A1303&lt;$I$18*periods_per_year),start_rate,MIN($I$19,IF(MOD(A1303-1,$I$21)=0,MAX($I$20,D1302+$I$22),D1302))),start_rate))</f>
        <v/>
      </c>
      <c r="E1303" s="13" t="str">
        <f t="shared" si="155"/>
        <v/>
      </c>
      <c r="F1303" s="13" t="str">
        <f>IF(A1303="","",IF(A1303=nper,J1302+E1303,MIN(J1302+E1303,IF(D1303=D1302,F1302,IF($E$8="Acc Bi-Weekly",ROUND((-PMT(((1+D1303/CP)^(CP/12))-1,(nper-A1303+1)*12/26,J1302))/2,2),IF($E$8="Acc Weekly",ROUND((-PMT(((1+D1303/CP)^(CP/12))-1,(nper-A1303+1)*12/52,J1302))/4,2),ROUND(-PMT(((1+D1303/CP)^(CP/periods_per_year))-1,nper-A1303+1,J1302),2)))))))</f>
        <v/>
      </c>
      <c r="G1303" s="13" t="str">
        <f>IF(OR(A1303="",A1303&lt;$X$2),"",IF(J1302&lt;=F1303,0,IF(IF(AND(A1303&gt;=$X$2,MOD(A1303-$X$2,int)=0),$X$3,0)+F1303&gt;=J1302+E1303,J1302+E1303-F1303,IF(AND(A1303&gt;=$X$2,MOD(A1303-$X$2,int)=0),$X$3,0)+IF(IF(AND(A1303&gt;=$X$2,MOD(A1303-$X$2,int)=0),$X$3,0)+IF(MOD(A1303-$X$6,periods_per_year)=0,$X$5,0)+F1303&lt;J1302+E1303,IF(MOD(A1303-$X$6,periods_per_year)=0,$X$5,0),J1302+E1303-IF(AND(A1303&gt;=$X$2,MOD(A1303-$X$2,int)=0),$X$3,0)-F1303))))</f>
        <v/>
      </c>
      <c r="H1303" s="14"/>
      <c r="I1303" s="13" t="str">
        <f t="shared" si="156"/>
        <v/>
      </c>
      <c r="J1303" s="13" t="str">
        <f t="shared" si="157"/>
        <v/>
      </c>
      <c r="M1303" s="17" t="str">
        <f>IF(S1302="","",IF(OR(M1302&gt;=nper,ROUND(S1302,2)&lt;=0),"",M1302+1))</f>
        <v/>
      </c>
      <c r="N1303" s="18" t="str">
        <f>IF(M1303="","",IF(OR(periods_per_year=26,periods_per_year=52),IF(periods_per_year=26,IF(M1303=1,fpdate,N1302+14),IF(periods_per_year=52,IF(M1303=1,fpdate,N1302+7),"n/a")),IF(periods_per_year=24,DATE(YEAR(fpdate),MONTH(fpdate)+(M1303-1)/2+IF(AND(DAY(fpdate)&gt;=15,MOD(M1303,2)=0),1,0),IF(MOD(M1303,2)=0,IF(DAY(fpdate)&gt;=15,DAY(fpdate)-14,DAY(fpdate)+14),DAY(fpdate))),IF(DAY(DATE(YEAR(fpdate),MONTH(fpdate)+M1303-1,DAY(fpdate)))&lt;&gt;DAY(fpdate),DATE(YEAR(fpdate),MONTH(fpdate)+M1303,0),DATE(YEAR(fpdate),MONTH(fpdate)+M1303-1,DAY(fpdate))))))</f>
        <v/>
      </c>
      <c r="O1303" s="19" t="str">
        <f>IF(M1303="","",IF(variable,IF(M1303&lt;MortgageCalculator!$I$18*periods_per_year,start_rate,IF(MortgageCalculator!$I$22&gt;=0,MIN(MortgageCalculator!$I$19,start_rate+MortgageCalculator!$I$22*ROUNDUP((M1303-MortgageCalculator!$I$18*periods_per_year)/MortgageCalculator!$I$21,0)),MAX(MortgageCalculator!$I$20,start_rate+MortgageCalculator!$I$22*ROUNDUP((M1303-MortgageCalculator!$I$18*periods_per_year)/MortgageCalculator!$I$21,0)))),start_rate))</f>
        <v/>
      </c>
      <c r="P1303" s="20" t="str">
        <f>IF(M1303="","",ROUND((((1+O1303/CP)^(CP/periods_per_year))-1)*S1302,2))</f>
        <v/>
      </c>
      <c r="Q1303" s="20" t="str">
        <f>IF(M1303="","",IF(M1303=nper,S1302+P1303,MIN(S1302+P1303,IF(O1303=O1302,Q1302,ROUND(-PMT(((1+O1303/CP)^(CP/periods_per_year))-1,nper-M1303+1,S1302),2)))))</f>
        <v/>
      </c>
      <c r="R1303" s="20" t="str">
        <f t="shared" si="158"/>
        <v/>
      </c>
      <c r="S1303" s="20" t="str">
        <f t="shared" si="159"/>
        <v/>
      </c>
    </row>
    <row r="1304" spans="1:19" x14ac:dyDescent="0.2">
      <c r="A1304" s="10" t="str">
        <f t="shared" si="152"/>
        <v/>
      </c>
      <c r="B1304" s="11" t="str">
        <f t="shared" si="153"/>
        <v/>
      </c>
      <c r="C1304" s="15" t="str">
        <f t="shared" si="154"/>
        <v/>
      </c>
      <c r="D1304" s="12" t="str">
        <f>IF(A1304="","",IF(variable,IF(OR(A1304=1,A1304&lt;$I$18*periods_per_year),start_rate,MIN($I$19,IF(MOD(A1304-1,$I$21)=0,MAX($I$20,D1303+$I$22),D1303))),start_rate))</f>
        <v/>
      </c>
      <c r="E1304" s="13" t="str">
        <f t="shared" si="155"/>
        <v/>
      </c>
      <c r="F1304" s="13" t="str">
        <f>IF(A1304="","",IF(A1304=nper,J1303+E1304,MIN(J1303+E1304,IF(D1304=D1303,F1303,IF($E$8="Acc Bi-Weekly",ROUND((-PMT(((1+D1304/CP)^(CP/12))-1,(nper-A1304+1)*12/26,J1303))/2,2),IF($E$8="Acc Weekly",ROUND((-PMT(((1+D1304/CP)^(CP/12))-1,(nper-A1304+1)*12/52,J1303))/4,2),ROUND(-PMT(((1+D1304/CP)^(CP/periods_per_year))-1,nper-A1304+1,J1303),2)))))))</f>
        <v/>
      </c>
      <c r="G1304" s="13" t="str">
        <f>IF(OR(A1304="",A1304&lt;$X$2),"",IF(J1303&lt;=F1304,0,IF(IF(AND(A1304&gt;=$X$2,MOD(A1304-$X$2,int)=0),$X$3,0)+F1304&gt;=J1303+E1304,J1303+E1304-F1304,IF(AND(A1304&gt;=$X$2,MOD(A1304-$X$2,int)=0),$X$3,0)+IF(IF(AND(A1304&gt;=$X$2,MOD(A1304-$X$2,int)=0),$X$3,0)+IF(MOD(A1304-$X$6,periods_per_year)=0,$X$5,0)+F1304&lt;J1303+E1304,IF(MOD(A1304-$X$6,periods_per_year)=0,$X$5,0),J1303+E1304-IF(AND(A1304&gt;=$X$2,MOD(A1304-$X$2,int)=0),$X$3,0)-F1304))))</f>
        <v/>
      </c>
      <c r="H1304" s="14"/>
      <c r="I1304" s="13" t="str">
        <f t="shared" si="156"/>
        <v/>
      </c>
      <c r="J1304" s="13" t="str">
        <f t="shared" si="157"/>
        <v/>
      </c>
      <c r="M1304" s="17" t="str">
        <f>IF(S1303="","",IF(OR(M1303&gt;=nper,ROUND(S1303,2)&lt;=0),"",M1303+1))</f>
        <v/>
      </c>
      <c r="N1304" s="18" t="str">
        <f>IF(M1304="","",IF(OR(periods_per_year=26,periods_per_year=52),IF(periods_per_year=26,IF(M1304=1,fpdate,N1303+14),IF(periods_per_year=52,IF(M1304=1,fpdate,N1303+7),"n/a")),IF(periods_per_year=24,DATE(YEAR(fpdate),MONTH(fpdate)+(M1304-1)/2+IF(AND(DAY(fpdate)&gt;=15,MOD(M1304,2)=0),1,0),IF(MOD(M1304,2)=0,IF(DAY(fpdate)&gt;=15,DAY(fpdate)-14,DAY(fpdate)+14),DAY(fpdate))),IF(DAY(DATE(YEAR(fpdate),MONTH(fpdate)+M1304-1,DAY(fpdate)))&lt;&gt;DAY(fpdate),DATE(YEAR(fpdate),MONTH(fpdate)+M1304,0),DATE(YEAR(fpdate),MONTH(fpdate)+M1304-1,DAY(fpdate))))))</f>
        <v/>
      </c>
      <c r="O1304" s="19" t="str">
        <f>IF(M1304="","",IF(variable,IF(M1304&lt;MortgageCalculator!$I$18*periods_per_year,start_rate,IF(MortgageCalculator!$I$22&gt;=0,MIN(MortgageCalculator!$I$19,start_rate+MortgageCalculator!$I$22*ROUNDUP((M1304-MortgageCalculator!$I$18*periods_per_year)/MortgageCalculator!$I$21,0)),MAX(MortgageCalculator!$I$20,start_rate+MortgageCalculator!$I$22*ROUNDUP((M1304-MortgageCalculator!$I$18*periods_per_year)/MortgageCalculator!$I$21,0)))),start_rate))</f>
        <v/>
      </c>
      <c r="P1304" s="20" t="str">
        <f>IF(M1304="","",ROUND((((1+O1304/CP)^(CP/periods_per_year))-1)*S1303,2))</f>
        <v/>
      </c>
      <c r="Q1304" s="20" t="str">
        <f>IF(M1304="","",IF(M1304=nper,S1303+P1304,MIN(S1303+P1304,IF(O1304=O1303,Q1303,ROUND(-PMT(((1+O1304/CP)^(CP/periods_per_year))-1,nper-M1304+1,S1303),2)))))</f>
        <v/>
      </c>
      <c r="R1304" s="20" t="str">
        <f t="shared" si="158"/>
        <v/>
      </c>
      <c r="S1304" s="20" t="str">
        <f t="shared" si="159"/>
        <v/>
      </c>
    </row>
    <row r="1305" spans="1:19" x14ac:dyDescent="0.2">
      <c r="A1305" s="10" t="str">
        <f t="shared" si="152"/>
        <v/>
      </c>
      <c r="B1305" s="11" t="str">
        <f t="shared" si="153"/>
        <v/>
      </c>
      <c r="C1305" s="15" t="str">
        <f t="shared" si="154"/>
        <v/>
      </c>
      <c r="D1305" s="12" t="str">
        <f>IF(A1305="","",IF(variable,IF(OR(A1305=1,A1305&lt;$I$18*periods_per_year),start_rate,MIN($I$19,IF(MOD(A1305-1,$I$21)=0,MAX($I$20,D1304+$I$22),D1304))),start_rate))</f>
        <v/>
      </c>
      <c r="E1305" s="13" t="str">
        <f t="shared" si="155"/>
        <v/>
      </c>
      <c r="F1305" s="13" t="str">
        <f>IF(A1305="","",IF(A1305=nper,J1304+E1305,MIN(J1304+E1305,IF(D1305=D1304,F1304,IF($E$8="Acc Bi-Weekly",ROUND((-PMT(((1+D1305/CP)^(CP/12))-1,(nper-A1305+1)*12/26,J1304))/2,2),IF($E$8="Acc Weekly",ROUND((-PMT(((1+D1305/CP)^(CP/12))-1,(nper-A1305+1)*12/52,J1304))/4,2),ROUND(-PMT(((1+D1305/CP)^(CP/periods_per_year))-1,nper-A1305+1,J1304),2)))))))</f>
        <v/>
      </c>
      <c r="G1305" s="13" t="str">
        <f>IF(OR(A1305="",A1305&lt;$X$2),"",IF(J1304&lt;=F1305,0,IF(IF(AND(A1305&gt;=$X$2,MOD(A1305-$X$2,int)=0),$X$3,0)+F1305&gt;=J1304+E1305,J1304+E1305-F1305,IF(AND(A1305&gt;=$X$2,MOD(A1305-$X$2,int)=0),$X$3,0)+IF(IF(AND(A1305&gt;=$X$2,MOD(A1305-$X$2,int)=0),$X$3,0)+IF(MOD(A1305-$X$6,periods_per_year)=0,$X$5,0)+F1305&lt;J1304+E1305,IF(MOD(A1305-$X$6,periods_per_year)=0,$X$5,0),J1304+E1305-IF(AND(A1305&gt;=$X$2,MOD(A1305-$X$2,int)=0),$X$3,0)-F1305))))</f>
        <v/>
      </c>
      <c r="H1305" s="14"/>
      <c r="I1305" s="13" t="str">
        <f t="shared" si="156"/>
        <v/>
      </c>
      <c r="J1305" s="13" t="str">
        <f t="shared" si="157"/>
        <v/>
      </c>
      <c r="M1305" s="17" t="str">
        <f>IF(S1304="","",IF(OR(M1304&gt;=nper,ROUND(S1304,2)&lt;=0),"",M1304+1))</f>
        <v/>
      </c>
      <c r="N1305" s="18" t="str">
        <f>IF(M1305="","",IF(OR(periods_per_year=26,periods_per_year=52),IF(periods_per_year=26,IF(M1305=1,fpdate,N1304+14),IF(periods_per_year=52,IF(M1305=1,fpdate,N1304+7),"n/a")),IF(periods_per_year=24,DATE(YEAR(fpdate),MONTH(fpdate)+(M1305-1)/2+IF(AND(DAY(fpdate)&gt;=15,MOD(M1305,2)=0),1,0),IF(MOD(M1305,2)=0,IF(DAY(fpdate)&gt;=15,DAY(fpdate)-14,DAY(fpdate)+14),DAY(fpdate))),IF(DAY(DATE(YEAR(fpdate),MONTH(fpdate)+M1305-1,DAY(fpdate)))&lt;&gt;DAY(fpdate),DATE(YEAR(fpdate),MONTH(fpdate)+M1305,0),DATE(YEAR(fpdate),MONTH(fpdate)+M1305-1,DAY(fpdate))))))</f>
        <v/>
      </c>
      <c r="O1305" s="19" t="str">
        <f>IF(M1305="","",IF(variable,IF(M1305&lt;MortgageCalculator!$I$18*periods_per_year,start_rate,IF(MortgageCalculator!$I$22&gt;=0,MIN(MortgageCalculator!$I$19,start_rate+MortgageCalculator!$I$22*ROUNDUP((M1305-MortgageCalculator!$I$18*periods_per_year)/MortgageCalculator!$I$21,0)),MAX(MortgageCalculator!$I$20,start_rate+MortgageCalculator!$I$22*ROUNDUP((M1305-MortgageCalculator!$I$18*periods_per_year)/MortgageCalculator!$I$21,0)))),start_rate))</f>
        <v/>
      </c>
      <c r="P1305" s="20" t="str">
        <f>IF(M1305="","",ROUND((((1+O1305/CP)^(CP/periods_per_year))-1)*S1304,2))</f>
        <v/>
      </c>
      <c r="Q1305" s="20" t="str">
        <f>IF(M1305="","",IF(M1305=nper,S1304+P1305,MIN(S1304+P1305,IF(O1305=O1304,Q1304,ROUND(-PMT(((1+O1305/CP)^(CP/periods_per_year))-1,nper-M1305+1,S1304),2)))))</f>
        <v/>
      </c>
      <c r="R1305" s="20" t="str">
        <f t="shared" si="158"/>
        <v/>
      </c>
      <c r="S1305" s="20" t="str">
        <f t="shared" si="159"/>
        <v/>
      </c>
    </row>
    <row r="1306" spans="1:19" x14ac:dyDescent="0.2">
      <c r="A1306" s="10" t="str">
        <f t="shared" si="152"/>
        <v/>
      </c>
      <c r="B1306" s="11" t="str">
        <f t="shared" si="153"/>
        <v/>
      </c>
      <c r="C1306" s="15" t="str">
        <f t="shared" si="154"/>
        <v/>
      </c>
      <c r="D1306" s="12" t="str">
        <f>IF(A1306="","",IF(variable,IF(OR(A1306=1,A1306&lt;$I$18*periods_per_year),start_rate,MIN($I$19,IF(MOD(A1306-1,$I$21)=0,MAX($I$20,D1305+$I$22),D1305))),start_rate))</f>
        <v/>
      </c>
      <c r="E1306" s="13" t="str">
        <f t="shared" si="155"/>
        <v/>
      </c>
      <c r="F1306" s="13" t="str">
        <f>IF(A1306="","",IF(A1306=nper,J1305+E1306,MIN(J1305+E1306,IF(D1306=D1305,F1305,IF($E$8="Acc Bi-Weekly",ROUND((-PMT(((1+D1306/CP)^(CP/12))-1,(nper-A1306+1)*12/26,J1305))/2,2),IF($E$8="Acc Weekly",ROUND((-PMT(((1+D1306/CP)^(CP/12))-1,(nper-A1306+1)*12/52,J1305))/4,2),ROUND(-PMT(((1+D1306/CP)^(CP/periods_per_year))-1,nper-A1306+1,J1305),2)))))))</f>
        <v/>
      </c>
      <c r="G1306" s="13" t="str">
        <f>IF(OR(A1306="",A1306&lt;$X$2),"",IF(J1305&lt;=F1306,0,IF(IF(AND(A1306&gt;=$X$2,MOD(A1306-$X$2,int)=0),$X$3,0)+F1306&gt;=J1305+E1306,J1305+E1306-F1306,IF(AND(A1306&gt;=$X$2,MOD(A1306-$X$2,int)=0),$X$3,0)+IF(IF(AND(A1306&gt;=$X$2,MOD(A1306-$X$2,int)=0),$X$3,0)+IF(MOD(A1306-$X$6,periods_per_year)=0,$X$5,0)+F1306&lt;J1305+E1306,IF(MOD(A1306-$X$6,periods_per_year)=0,$X$5,0),J1305+E1306-IF(AND(A1306&gt;=$X$2,MOD(A1306-$X$2,int)=0),$X$3,0)-F1306))))</f>
        <v/>
      </c>
      <c r="H1306" s="14"/>
      <c r="I1306" s="13" t="str">
        <f t="shared" si="156"/>
        <v/>
      </c>
      <c r="J1306" s="13" t="str">
        <f t="shared" si="157"/>
        <v/>
      </c>
      <c r="M1306" s="17" t="str">
        <f>IF(S1305="","",IF(OR(M1305&gt;=nper,ROUND(S1305,2)&lt;=0),"",M1305+1))</f>
        <v/>
      </c>
      <c r="N1306" s="18" t="str">
        <f>IF(M1306="","",IF(OR(periods_per_year=26,periods_per_year=52),IF(periods_per_year=26,IF(M1306=1,fpdate,N1305+14),IF(periods_per_year=52,IF(M1306=1,fpdate,N1305+7),"n/a")),IF(periods_per_year=24,DATE(YEAR(fpdate),MONTH(fpdate)+(M1306-1)/2+IF(AND(DAY(fpdate)&gt;=15,MOD(M1306,2)=0),1,0),IF(MOD(M1306,2)=0,IF(DAY(fpdate)&gt;=15,DAY(fpdate)-14,DAY(fpdate)+14),DAY(fpdate))),IF(DAY(DATE(YEAR(fpdate),MONTH(fpdate)+M1306-1,DAY(fpdate)))&lt;&gt;DAY(fpdate),DATE(YEAR(fpdate),MONTH(fpdate)+M1306,0),DATE(YEAR(fpdate),MONTH(fpdate)+M1306-1,DAY(fpdate))))))</f>
        <v/>
      </c>
      <c r="O1306" s="19" t="str">
        <f>IF(M1306="","",IF(variable,IF(M1306&lt;MortgageCalculator!$I$18*periods_per_year,start_rate,IF(MortgageCalculator!$I$22&gt;=0,MIN(MortgageCalculator!$I$19,start_rate+MortgageCalculator!$I$22*ROUNDUP((M1306-MortgageCalculator!$I$18*periods_per_year)/MortgageCalculator!$I$21,0)),MAX(MortgageCalculator!$I$20,start_rate+MortgageCalculator!$I$22*ROUNDUP((M1306-MortgageCalculator!$I$18*periods_per_year)/MortgageCalculator!$I$21,0)))),start_rate))</f>
        <v/>
      </c>
      <c r="P1306" s="20" t="str">
        <f>IF(M1306="","",ROUND((((1+O1306/CP)^(CP/periods_per_year))-1)*S1305,2))</f>
        <v/>
      </c>
      <c r="Q1306" s="20" t="str">
        <f>IF(M1306="","",IF(M1306=nper,S1305+P1306,MIN(S1305+P1306,IF(O1306=O1305,Q1305,ROUND(-PMT(((1+O1306/CP)^(CP/periods_per_year))-1,nper-M1306+1,S1305),2)))))</f>
        <v/>
      </c>
      <c r="R1306" s="20" t="str">
        <f t="shared" si="158"/>
        <v/>
      </c>
      <c r="S1306" s="20" t="str">
        <f t="shared" si="159"/>
        <v/>
      </c>
    </row>
    <row r="1307" spans="1:19" x14ac:dyDescent="0.2">
      <c r="A1307" s="10" t="str">
        <f t="shared" si="152"/>
        <v/>
      </c>
      <c r="B1307" s="11" t="str">
        <f t="shared" si="153"/>
        <v/>
      </c>
      <c r="C1307" s="15" t="str">
        <f t="shared" si="154"/>
        <v/>
      </c>
      <c r="D1307" s="12" t="str">
        <f>IF(A1307="","",IF(variable,IF(OR(A1307=1,A1307&lt;$I$18*periods_per_year),start_rate,MIN($I$19,IF(MOD(A1307-1,$I$21)=0,MAX($I$20,D1306+$I$22),D1306))),start_rate))</f>
        <v/>
      </c>
      <c r="E1307" s="13" t="str">
        <f t="shared" si="155"/>
        <v/>
      </c>
      <c r="F1307" s="13" t="str">
        <f>IF(A1307="","",IF(A1307=nper,J1306+E1307,MIN(J1306+E1307,IF(D1307=D1306,F1306,IF($E$8="Acc Bi-Weekly",ROUND((-PMT(((1+D1307/CP)^(CP/12))-1,(nper-A1307+1)*12/26,J1306))/2,2),IF($E$8="Acc Weekly",ROUND((-PMT(((1+D1307/CP)^(CP/12))-1,(nper-A1307+1)*12/52,J1306))/4,2),ROUND(-PMT(((1+D1307/CP)^(CP/periods_per_year))-1,nper-A1307+1,J1306),2)))))))</f>
        <v/>
      </c>
      <c r="G1307" s="13" t="str">
        <f>IF(OR(A1307="",A1307&lt;$X$2),"",IF(J1306&lt;=F1307,0,IF(IF(AND(A1307&gt;=$X$2,MOD(A1307-$X$2,int)=0),$X$3,0)+F1307&gt;=J1306+E1307,J1306+E1307-F1307,IF(AND(A1307&gt;=$X$2,MOD(A1307-$X$2,int)=0),$X$3,0)+IF(IF(AND(A1307&gt;=$X$2,MOD(A1307-$X$2,int)=0),$X$3,0)+IF(MOD(A1307-$X$6,periods_per_year)=0,$X$5,0)+F1307&lt;J1306+E1307,IF(MOD(A1307-$X$6,periods_per_year)=0,$X$5,0),J1306+E1307-IF(AND(A1307&gt;=$X$2,MOD(A1307-$X$2,int)=0),$X$3,0)-F1307))))</f>
        <v/>
      </c>
      <c r="H1307" s="14"/>
      <c r="I1307" s="13" t="str">
        <f t="shared" si="156"/>
        <v/>
      </c>
      <c r="J1307" s="13" t="str">
        <f t="shared" si="157"/>
        <v/>
      </c>
      <c r="M1307" s="17" t="str">
        <f>IF(S1306="","",IF(OR(M1306&gt;=nper,ROUND(S1306,2)&lt;=0),"",M1306+1))</f>
        <v/>
      </c>
      <c r="N1307" s="18" t="str">
        <f>IF(M1307="","",IF(OR(periods_per_year=26,periods_per_year=52),IF(periods_per_year=26,IF(M1307=1,fpdate,N1306+14),IF(periods_per_year=52,IF(M1307=1,fpdate,N1306+7),"n/a")),IF(periods_per_year=24,DATE(YEAR(fpdate),MONTH(fpdate)+(M1307-1)/2+IF(AND(DAY(fpdate)&gt;=15,MOD(M1307,2)=0),1,0),IF(MOD(M1307,2)=0,IF(DAY(fpdate)&gt;=15,DAY(fpdate)-14,DAY(fpdate)+14),DAY(fpdate))),IF(DAY(DATE(YEAR(fpdate),MONTH(fpdate)+M1307-1,DAY(fpdate)))&lt;&gt;DAY(fpdate),DATE(YEAR(fpdate),MONTH(fpdate)+M1307,0),DATE(YEAR(fpdate),MONTH(fpdate)+M1307-1,DAY(fpdate))))))</f>
        <v/>
      </c>
      <c r="O1307" s="19" t="str">
        <f>IF(M1307="","",IF(variable,IF(M1307&lt;MortgageCalculator!$I$18*periods_per_year,start_rate,IF(MortgageCalculator!$I$22&gt;=0,MIN(MortgageCalculator!$I$19,start_rate+MortgageCalculator!$I$22*ROUNDUP((M1307-MortgageCalculator!$I$18*periods_per_year)/MortgageCalculator!$I$21,0)),MAX(MortgageCalculator!$I$20,start_rate+MortgageCalculator!$I$22*ROUNDUP((M1307-MortgageCalculator!$I$18*periods_per_year)/MortgageCalculator!$I$21,0)))),start_rate))</f>
        <v/>
      </c>
      <c r="P1307" s="20" t="str">
        <f>IF(M1307="","",ROUND((((1+O1307/CP)^(CP/periods_per_year))-1)*S1306,2))</f>
        <v/>
      </c>
      <c r="Q1307" s="20" t="str">
        <f>IF(M1307="","",IF(M1307=nper,S1306+P1307,MIN(S1306+P1307,IF(O1307=O1306,Q1306,ROUND(-PMT(((1+O1307/CP)^(CP/periods_per_year))-1,nper-M1307+1,S1306),2)))))</f>
        <v/>
      </c>
      <c r="R1307" s="20" t="str">
        <f t="shared" si="158"/>
        <v/>
      </c>
      <c r="S1307" s="20" t="str">
        <f t="shared" si="159"/>
        <v/>
      </c>
    </row>
    <row r="1308" spans="1:19" x14ac:dyDescent="0.2">
      <c r="A1308" s="10" t="str">
        <f t="shared" si="152"/>
        <v/>
      </c>
      <c r="B1308" s="11" t="str">
        <f t="shared" si="153"/>
        <v/>
      </c>
      <c r="C1308" s="15" t="str">
        <f t="shared" si="154"/>
        <v/>
      </c>
      <c r="D1308" s="12" t="str">
        <f>IF(A1308="","",IF(variable,IF(OR(A1308=1,A1308&lt;$I$18*periods_per_year),start_rate,MIN($I$19,IF(MOD(A1308-1,$I$21)=0,MAX($I$20,D1307+$I$22),D1307))),start_rate))</f>
        <v/>
      </c>
      <c r="E1308" s="13" t="str">
        <f t="shared" si="155"/>
        <v/>
      </c>
      <c r="F1308" s="13" t="str">
        <f>IF(A1308="","",IF(A1308=nper,J1307+E1308,MIN(J1307+E1308,IF(D1308=D1307,F1307,IF($E$8="Acc Bi-Weekly",ROUND((-PMT(((1+D1308/CP)^(CP/12))-1,(nper-A1308+1)*12/26,J1307))/2,2),IF($E$8="Acc Weekly",ROUND((-PMT(((1+D1308/CP)^(CP/12))-1,(nper-A1308+1)*12/52,J1307))/4,2),ROUND(-PMT(((1+D1308/CP)^(CP/periods_per_year))-1,nper-A1308+1,J1307),2)))))))</f>
        <v/>
      </c>
      <c r="G1308" s="13" t="str">
        <f>IF(OR(A1308="",A1308&lt;$X$2),"",IF(J1307&lt;=F1308,0,IF(IF(AND(A1308&gt;=$X$2,MOD(A1308-$X$2,int)=0),$X$3,0)+F1308&gt;=J1307+E1308,J1307+E1308-F1308,IF(AND(A1308&gt;=$X$2,MOD(A1308-$X$2,int)=0),$X$3,0)+IF(IF(AND(A1308&gt;=$X$2,MOD(A1308-$X$2,int)=0),$X$3,0)+IF(MOD(A1308-$X$6,periods_per_year)=0,$X$5,0)+F1308&lt;J1307+E1308,IF(MOD(A1308-$X$6,periods_per_year)=0,$X$5,0),J1307+E1308-IF(AND(A1308&gt;=$X$2,MOD(A1308-$X$2,int)=0),$X$3,0)-F1308))))</f>
        <v/>
      </c>
      <c r="H1308" s="14"/>
      <c r="I1308" s="13" t="str">
        <f t="shared" si="156"/>
        <v/>
      </c>
      <c r="J1308" s="13" t="str">
        <f t="shared" si="157"/>
        <v/>
      </c>
      <c r="M1308" s="17" t="str">
        <f>IF(S1307="","",IF(OR(M1307&gt;=nper,ROUND(S1307,2)&lt;=0),"",M1307+1))</f>
        <v/>
      </c>
      <c r="N1308" s="18" t="str">
        <f>IF(M1308="","",IF(OR(periods_per_year=26,periods_per_year=52),IF(periods_per_year=26,IF(M1308=1,fpdate,N1307+14),IF(periods_per_year=52,IF(M1308=1,fpdate,N1307+7),"n/a")),IF(periods_per_year=24,DATE(YEAR(fpdate),MONTH(fpdate)+(M1308-1)/2+IF(AND(DAY(fpdate)&gt;=15,MOD(M1308,2)=0),1,0),IF(MOD(M1308,2)=0,IF(DAY(fpdate)&gt;=15,DAY(fpdate)-14,DAY(fpdate)+14),DAY(fpdate))),IF(DAY(DATE(YEAR(fpdate),MONTH(fpdate)+M1308-1,DAY(fpdate)))&lt;&gt;DAY(fpdate),DATE(YEAR(fpdate),MONTH(fpdate)+M1308,0),DATE(YEAR(fpdate),MONTH(fpdate)+M1308-1,DAY(fpdate))))))</f>
        <v/>
      </c>
      <c r="O1308" s="19" t="str">
        <f>IF(M1308="","",IF(variable,IF(M1308&lt;MortgageCalculator!$I$18*periods_per_year,start_rate,IF(MortgageCalculator!$I$22&gt;=0,MIN(MortgageCalculator!$I$19,start_rate+MortgageCalculator!$I$22*ROUNDUP((M1308-MortgageCalculator!$I$18*periods_per_year)/MortgageCalculator!$I$21,0)),MAX(MortgageCalculator!$I$20,start_rate+MortgageCalculator!$I$22*ROUNDUP((M1308-MortgageCalculator!$I$18*periods_per_year)/MortgageCalculator!$I$21,0)))),start_rate))</f>
        <v/>
      </c>
      <c r="P1308" s="20" t="str">
        <f>IF(M1308="","",ROUND((((1+O1308/CP)^(CP/periods_per_year))-1)*S1307,2))</f>
        <v/>
      </c>
      <c r="Q1308" s="20" t="str">
        <f>IF(M1308="","",IF(M1308=nper,S1307+P1308,MIN(S1307+P1308,IF(O1308=O1307,Q1307,ROUND(-PMT(((1+O1308/CP)^(CP/periods_per_year))-1,nper-M1308+1,S1307),2)))))</f>
        <v/>
      </c>
      <c r="R1308" s="20" t="str">
        <f t="shared" si="158"/>
        <v/>
      </c>
      <c r="S1308" s="20" t="str">
        <f t="shared" si="159"/>
        <v/>
      </c>
    </row>
    <row r="1309" spans="1:19" x14ac:dyDescent="0.2">
      <c r="A1309" s="10" t="str">
        <f t="shared" si="152"/>
        <v/>
      </c>
      <c r="B1309" s="11" t="str">
        <f t="shared" si="153"/>
        <v/>
      </c>
      <c r="C1309" s="15" t="str">
        <f t="shared" si="154"/>
        <v/>
      </c>
      <c r="D1309" s="12" t="str">
        <f>IF(A1309="","",IF(variable,IF(OR(A1309=1,A1309&lt;$I$18*periods_per_year),start_rate,MIN($I$19,IF(MOD(A1309-1,$I$21)=0,MAX($I$20,D1308+$I$22),D1308))),start_rate))</f>
        <v/>
      </c>
      <c r="E1309" s="13" t="str">
        <f t="shared" si="155"/>
        <v/>
      </c>
      <c r="F1309" s="13" t="str">
        <f>IF(A1309="","",IF(A1309=nper,J1308+E1309,MIN(J1308+E1309,IF(D1309=D1308,F1308,IF($E$8="Acc Bi-Weekly",ROUND((-PMT(((1+D1309/CP)^(CP/12))-1,(nper-A1309+1)*12/26,J1308))/2,2),IF($E$8="Acc Weekly",ROUND((-PMT(((1+D1309/CP)^(CP/12))-1,(nper-A1309+1)*12/52,J1308))/4,2),ROUND(-PMT(((1+D1309/CP)^(CP/periods_per_year))-1,nper-A1309+1,J1308),2)))))))</f>
        <v/>
      </c>
      <c r="G1309" s="13" t="str">
        <f>IF(OR(A1309="",A1309&lt;$X$2),"",IF(J1308&lt;=F1309,0,IF(IF(AND(A1309&gt;=$X$2,MOD(A1309-$X$2,int)=0),$X$3,0)+F1309&gt;=J1308+E1309,J1308+E1309-F1309,IF(AND(A1309&gt;=$X$2,MOD(A1309-$X$2,int)=0),$X$3,0)+IF(IF(AND(A1309&gt;=$X$2,MOD(A1309-$X$2,int)=0),$X$3,0)+IF(MOD(A1309-$X$6,periods_per_year)=0,$X$5,0)+F1309&lt;J1308+E1309,IF(MOD(A1309-$X$6,periods_per_year)=0,$X$5,0),J1308+E1309-IF(AND(A1309&gt;=$X$2,MOD(A1309-$X$2,int)=0),$X$3,0)-F1309))))</f>
        <v/>
      </c>
      <c r="H1309" s="14"/>
      <c r="I1309" s="13" t="str">
        <f t="shared" si="156"/>
        <v/>
      </c>
      <c r="J1309" s="13" t="str">
        <f t="shared" si="157"/>
        <v/>
      </c>
      <c r="M1309" s="17" t="str">
        <f>IF(S1308="","",IF(OR(M1308&gt;=nper,ROUND(S1308,2)&lt;=0),"",M1308+1))</f>
        <v/>
      </c>
      <c r="N1309" s="18" t="str">
        <f>IF(M1309="","",IF(OR(periods_per_year=26,periods_per_year=52),IF(periods_per_year=26,IF(M1309=1,fpdate,N1308+14),IF(periods_per_year=52,IF(M1309=1,fpdate,N1308+7),"n/a")),IF(periods_per_year=24,DATE(YEAR(fpdate),MONTH(fpdate)+(M1309-1)/2+IF(AND(DAY(fpdate)&gt;=15,MOD(M1309,2)=0),1,0),IF(MOD(M1309,2)=0,IF(DAY(fpdate)&gt;=15,DAY(fpdate)-14,DAY(fpdate)+14),DAY(fpdate))),IF(DAY(DATE(YEAR(fpdate),MONTH(fpdate)+M1309-1,DAY(fpdate)))&lt;&gt;DAY(fpdate),DATE(YEAR(fpdate),MONTH(fpdate)+M1309,0),DATE(YEAR(fpdate),MONTH(fpdate)+M1309-1,DAY(fpdate))))))</f>
        <v/>
      </c>
      <c r="O1309" s="19" t="str">
        <f>IF(M1309="","",IF(variable,IF(M1309&lt;MortgageCalculator!$I$18*periods_per_year,start_rate,IF(MortgageCalculator!$I$22&gt;=0,MIN(MortgageCalculator!$I$19,start_rate+MortgageCalculator!$I$22*ROUNDUP((M1309-MortgageCalculator!$I$18*periods_per_year)/MortgageCalculator!$I$21,0)),MAX(MortgageCalculator!$I$20,start_rate+MortgageCalculator!$I$22*ROUNDUP((M1309-MortgageCalculator!$I$18*periods_per_year)/MortgageCalculator!$I$21,0)))),start_rate))</f>
        <v/>
      </c>
      <c r="P1309" s="20" t="str">
        <f>IF(M1309="","",ROUND((((1+O1309/CP)^(CP/periods_per_year))-1)*S1308,2))</f>
        <v/>
      </c>
      <c r="Q1309" s="20" t="str">
        <f>IF(M1309="","",IF(M1309=nper,S1308+P1309,MIN(S1308+P1309,IF(O1309=O1308,Q1308,ROUND(-PMT(((1+O1309/CP)^(CP/periods_per_year))-1,nper-M1309+1,S1308),2)))))</f>
        <v/>
      </c>
      <c r="R1309" s="20" t="str">
        <f t="shared" si="158"/>
        <v/>
      </c>
      <c r="S1309" s="20" t="str">
        <f t="shared" si="159"/>
        <v/>
      </c>
    </row>
    <row r="1310" spans="1:19" x14ac:dyDescent="0.2">
      <c r="A1310" s="10" t="str">
        <f t="shared" si="152"/>
        <v/>
      </c>
      <c r="B1310" s="11" t="str">
        <f t="shared" si="153"/>
        <v/>
      </c>
      <c r="C1310" s="15" t="str">
        <f t="shared" si="154"/>
        <v/>
      </c>
      <c r="D1310" s="12" t="str">
        <f>IF(A1310="","",IF(variable,IF(OR(A1310=1,A1310&lt;$I$18*periods_per_year),start_rate,MIN($I$19,IF(MOD(A1310-1,$I$21)=0,MAX($I$20,D1309+$I$22),D1309))),start_rate))</f>
        <v/>
      </c>
      <c r="E1310" s="13" t="str">
        <f t="shared" si="155"/>
        <v/>
      </c>
      <c r="F1310" s="13" t="str">
        <f>IF(A1310="","",IF(A1310=nper,J1309+E1310,MIN(J1309+E1310,IF(D1310=D1309,F1309,IF($E$8="Acc Bi-Weekly",ROUND((-PMT(((1+D1310/CP)^(CP/12))-1,(nper-A1310+1)*12/26,J1309))/2,2),IF($E$8="Acc Weekly",ROUND((-PMT(((1+D1310/CP)^(CP/12))-1,(nper-A1310+1)*12/52,J1309))/4,2),ROUND(-PMT(((1+D1310/CP)^(CP/periods_per_year))-1,nper-A1310+1,J1309),2)))))))</f>
        <v/>
      </c>
      <c r="G1310" s="13" t="str">
        <f>IF(OR(A1310="",A1310&lt;$X$2),"",IF(J1309&lt;=F1310,0,IF(IF(AND(A1310&gt;=$X$2,MOD(A1310-$X$2,int)=0),$X$3,0)+F1310&gt;=J1309+E1310,J1309+E1310-F1310,IF(AND(A1310&gt;=$X$2,MOD(A1310-$X$2,int)=0),$X$3,0)+IF(IF(AND(A1310&gt;=$X$2,MOD(A1310-$X$2,int)=0),$X$3,0)+IF(MOD(A1310-$X$6,periods_per_year)=0,$X$5,0)+F1310&lt;J1309+E1310,IF(MOD(A1310-$X$6,periods_per_year)=0,$X$5,0),J1309+E1310-IF(AND(A1310&gt;=$X$2,MOD(A1310-$X$2,int)=0),$X$3,0)-F1310))))</f>
        <v/>
      </c>
      <c r="H1310" s="14"/>
      <c r="I1310" s="13" t="str">
        <f t="shared" si="156"/>
        <v/>
      </c>
      <c r="J1310" s="13" t="str">
        <f t="shared" si="157"/>
        <v/>
      </c>
      <c r="M1310" s="17" t="str">
        <f>IF(S1309="","",IF(OR(M1309&gt;=nper,ROUND(S1309,2)&lt;=0),"",M1309+1))</f>
        <v/>
      </c>
      <c r="N1310" s="18" t="str">
        <f>IF(M1310="","",IF(OR(periods_per_year=26,periods_per_year=52),IF(periods_per_year=26,IF(M1310=1,fpdate,N1309+14),IF(periods_per_year=52,IF(M1310=1,fpdate,N1309+7),"n/a")),IF(periods_per_year=24,DATE(YEAR(fpdate),MONTH(fpdate)+(M1310-1)/2+IF(AND(DAY(fpdate)&gt;=15,MOD(M1310,2)=0),1,0),IF(MOD(M1310,2)=0,IF(DAY(fpdate)&gt;=15,DAY(fpdate)-14,DAY(fpdate)+14),DAY(fpdate))),IF(DAY(DATE(YEAR(fpdate),MONTH(fpdate)+M1310-1,DAY(fpdate)))&lt;&gt;DAY(fpdate),DATE(YEAR(fpdate),MONTH(fpdate)+M1310,0),DATE(YEAR(fpdate),MONTH(fpdate)+M1310-1,DAY(fpdate))))))</f>
        <v/>
      </c>
      <c r="O1310" s="19" t="str">
        <f>IF(M1310="","",IF(variable,IF(M1310&lt;MortgageCalculator!$I$18*periods_per_year,start_rate,IF(MortgageCalculator!$I$22&gt;=0,MIN(MortgageCalculator!$I$19,start_rate+MortgageCalculator!$I$22*ROUNDUP((M1310-MortgageCalculator!$I$18*periods_per_year)/MortgageCalculator!$I$21,0)),MAX(MortgageCalculator!$I$20,start_rate+MortgageCalculator!$I$22*ROUNDUP((M1310-MortgageCalculator!$I$18*periods_per_year)/MortgageCalculator!$I$21,0)))),start_rate))</f>
        <v/>
      </c>
      <c r="P1310" s="20" t="str">
        <f>IF(M1310="","",ROUND((((1+O1310/CP)^(CP/periods_per_year))-1)*S1309,2))</f>
        <v/>
      </c>
      <c r="Q1310" s="20" t="str">
        <f>IF(M1310="","",IF(M1310=nper,S1309+P1310,MIN(S1309+P1310,IF(O1310=O1309,Q1309,ROUND(-PMT(((1+O1310/CP)^(CP/periods_per_year))-1,nper-M1310+1,S1309),2)))))</f>
        <v/>
      </c>
      <c r="R1310" s="20" t="str">
        <f t="shared" si="158"/>
        <v/>
      </c>
      <c r="S1310" s="20" t="str">
        <f t="shared" si="159"/>
        <v/>
      </c>
    </row>
    <row r="1311" spans="1:19" x14ac:dyDescent="0.2">
      <c r="A1311" s="10" t="str">
        <f t="shared" si="152"/>
        <v/>
      </c>
      <c r="B1311" s="11" t="str">
        <f t="shared" si="153"/>
        <v/>
      </c>
      <c r="C1311" s="15" t="str">
        <f t="shared" si="154"/>
        <v/>
      </c>
      <c r="D1311" s="12" t="str">
        <f>IF(A1311="","",IF(variable,IF(OR(A1311=1,A1311&lt;$I$18*periods_per_year),start_rate,MIN($I$19,IF(MOD(A1311-1,$I$21)=0,MAX($I$20,D1310+$I$22),D1310))),start_rate))</f>
        <v/>
      </c>
      <c r="E1311" s="13" t="str">
        <f t="shared" si="155"/>
        <v/>
      </c>
      <c r="F1311" s="13" t="str">
        <f>IF(A1311="","",IF(A1311=nper,J1310+E1311,MIN(J1310+E1311,IF(D1311=D1310,F1310,IF($E$8="Acc Bi-Weekly",ROUND((-PMT(((1+D1311/CP)^(CP/12))-1,(nper-A1311+1)*12/26,J1310))/2,2),IF($E$8="Acc Weekly",ROUND((-PMT(((1+D1311/CP)^(CP/12))-1,(nper-A1311+1)*12/52,J1310))/4,2),ROUND(-PMT(((1+D1311/CP)^(CP/periods_per_year))-1,nper-A1311+1,J1310),2)))))))</f>
        <v/>
      </c>
      <c r="G1311" s="13" t="str">
        <f>IF(OR(A1311="",A1311&lt;$X$2),"",IF(J1310&lt;=F1311,0,IF(IF(AND(A1311&gt;=$X$2,MOD(A1311-$X$2,int)=0),$X$3,0)+F1311&gt;=J1310+E1311,J1310+E1311-F1311,IF(AND(A1311&gt;=$X$2,MOD(A1311-$X$2,int)=0),$X$3,0)+IF(IF(AND(A1311&gt;=$X$2,MOD(A1311-$X$2,int)=0),$X$3,0)+IF(MOD(A1311-$X$6,periods_per_year)=0,$X$5,0)+F1311&lt;J1310+E1311,IF(MOD(A1311-$X$6,periods_per_year)=0,$X$5,0),J1310+E1311-IF(AND(A1311&gt;=$X$2,MOD(A1311-$X$2,int)=0),$X$3,0)-F1311))))</f>
        <v/>
      </c>
      <c r="H1311" s="14"/>
      <c r="I1311" s="13" t="str">
        <f t="shared" si="156"/>
        <v/>
      </c>
      <c r="J1311" s="13" t="str">
        <f t="shared" si="157"/>
        <v/>
      </c>
      <c r="M1311" s="17" t="str">
        <f>IF(S1310="","",IF(OR(M1310&gt;=nper,ROUND(S1310,2)&lt;=0),"",M1310+1))</f>
        <v/>
      </c>
      <c r="N1311" s="18" t="str">
        <f>IF(M1311="","",IF(OR(periods_per_year=26,periods_per_year=52),IF(periods_per_year=26,IF(M1311=1,fpdate,N1310+14),IF(periods_per_year=52,IF(M1311=1,fpdate,N1310+7),"n/a")),IF(periods_per_year=24,DATE(YEAR(fpdate),MONTH(fpdate)+(M1311-1)/2+IF(AND(DAY(fpdate)&gt;=15,MOD(M1311,2)=0),1,0),IF(MOD(M1311,2)=0,IF(DAY(fpdate)&gt;=15,DAY(fpdate)-14,DAY(fpdate)+14),DAY(fpdate))),IF(DAY(DATE(YEAR(fpdate),MONTH(fpdate)+M1311-1,DAY(fpdate)))&lt;&gt;DAY(fpdate),DATE(YEAR(fpdate),MONTH(fpdate)+M1311,0),DATE(YEAR(fpdate),MONTH(fpdate)+M1311-1,DAY(fpdate))))))</f>
        <v/>
      </c>
      <c r="O1311" s="19" t="str">
        <f>IF(M1311="","",IF(variable,IF(M1311&lt;MortgageCalculator!$I$18*periods_per_year,start_rate,IF(MortgageCalculator!$I$22&gt;=0,MIN(MortgageCalculator!$I$19,start_rate+MortgageCalculator!$I$22*ROUNDUP((M1311-MortgageCalculator!$I$18*periods_per_year)/MortgageCalculator!$I$21,0)),MAX(MortgageCalculator!$I$20,start_rate+MortgageCalculator!$I$22*ROUNDUP((M1311-MortgageCalculator!$I$18*periods_per_year)/MortgageCalculator!$I$21,0)))),start_rate))</f>
        <v/>
      </c>
      <c r="P1311" s="20" t="str">
        <f>IF(M1311="","",ROUND((((1+O1311/CP)^(CP/periods_per_year))-1)*S1310,2))</f>
        <v/>
      </c>
      <c r="Q1311" s="20" t="str">
        <f>IF(M1311="","",IF(M1311=nper,S1310+P1311,MIN(S1310+P1311,IF(O1311=O1310,Q1310,ROUND(-PMT(((1+O1311/CP)^(CP/periods_per_year))-1,nper-M1311+1,S1310),2)))))</f>
        <v/>
      </c>
      <c r="R1311" s="20" t="str">
        <f t="shared" si="158"/>
        <v/>
      </c>
      <c r="S1311" s="20" t="str">
        <f t="shared" si="159"/>
        <v/>
      </c>
    </row>
    <row r="1312" spans="1:19" x14ac:dyDescent="0.2">
      <c r="A1312" s="10" t="str">
        <f t="shared" si="152"/>
        <v/>
      </c>
      <c r="B1312" s="11" t="str">
        <f t="shared" si="153"/>
        <v/>
      </c>
      <c r="C1312" s="15" t="str">
        <f t="shared" si="154"/>
        <v/>
      </c>
      <c r="D1312" s="12" t="str">
        <f>IF(A1312="","",IF(variable,IF(OR(A1312=1,A1312&lt;$I$18*periods_per_year),start_rate,MIN($I$19,IF(MOD(A1312-1,$I$21)=0,MAX($I$20,D1311+$I$22),D1311))),start_rate))</f>
        <v/>
      </c>
      <c r="E1312" s="13" t="str">
        <f t="shared" si="155"/>
        <v/>
      </c>
      <c r="F1312" s="13" t="str">
        <f>IF(A1312="","",IF(A1312=nper,J1311+E1312,MIN(J1311+E1312,IF(D1312=D1311,F1311,IF($E$8="Acc Bi-Weekly",ROUND((-PMT(((1+D1312/CP)^(CP/12))-1,(nper-A1312+1)*12/26,J1311))/2,2),IF($E$8="Acc Weekly",ROUND((-PMT(((1+D1312/CP)^(CP/12))-1,(nper-A1312+1)*12/52,J1311))/4,2),ROUND(-PMT(((1+D1312/CP)^(CP/periods_per_year))-1,nper-A1312+1,J1311),2)))))))</f>
        <v/>
      </c>
      <c r="G1312" s="13" t="str">
        <f>IF(OR(A1312="",A1312&lt;$X$2),"",IF(J1311&lt;=F1312,0,IF(IF(AND(A1312&gt;=$X$2,MOD(A1312-$X$2,int)=0),$X$3,0)+F1312&gt;=J1311+E1312,J1311+E1312-F1312,IF(AND(A1312&gt;=$X$2,MOD(A1312-$X$2,int)=0),$X$3,0)+IF(IF(AND(A1312&gt;=$X$2,MOD(A1312-$X$2,int)=0),$X$3,0)+IF(MOD(A1312-$X$6,periods_per_year)=0,$X$5,0)+F1312&lt;J1311+E1312,IF(MOD(A1312-$X$6,periods_per_year)=0,$X$5,0),J1311+E1312-IF(AND(A1312&gt;=$X$2,MOD(A1312-$X$2,int)=0),$X$3,0)-F1312))))</f>
        <v/>
      </c>
      <c r="H1312" s="14"/>
      <c r="I1312" s="13" t="str">
        <f t="shared" si="156"/>
        <v/>
      </c>
      <c r="J1312" s="13" t="str">
        <f t="shared" si="157"/>
        <v/>
      </c>
      <c r="M1312" s="17" t="str">
        <f>IF(S1311="","",IF(OR(M1311&gt;=nper,ROUND(S1311,2)&lt;=0),"",M1311+1))</f>
        <v/>
      </c>
      <c r="N1312" s="18" t="str">
        <f>IF(M1312="","",IF(OR(periods_per_year=26,periods_per_year=52),IF(periods_per_year=26,IF(M1312=1,fpdate,N1311+14),IF(periods_per_year=52,IF(M1312=1,fpdate,N1311+7),"n/a")),IF(periods_per_year=24,DATE(YEAR(fpdate),MONTH(fpdate)+(M1312-1)/2+IF(AND(DAY(fpdate)&gt;=15,MOD(M1312,2)=0),1,0),IF(MOD(M1312,2)=0,IF(DAY(fpdate)&gt;=15,DAY(fpdate)-14,DAY(fpdate)+14),DAY(fpdate))),IF(DAY(DATE(YEAR(fpdate),MONTH(fpdate)+M1312-1,DAY(fpdate)))&lt;&gt;DAY(fpdate),DATE(YEAR(fpdate),MONTH(fpdate)+M1312,0),DATE(YEAR(fpdate),MONTH(fpdate)+M1312-1,DAY(fpdate))))))</f>
        <v/>
      </c>
      <c r="O1312" s="19" t="str">
        <f>IF(M1312="","",IF(variable,IF(M1312&lt;MortgageCalculator!$I$18*periods_per_year,start_rate,IF(MortgageCalculator!$I$22&gt;=0,MIN(MortgageCalculator!$I$19,start_rate+MortgageCalculator!$I$22*ROUNDUP((M1312-MortgageCalculator!$I$18*periods_per_year)/MortgageCalculator!$I$21,0)),MAX(MortgageCalculator!$I$20,start_rate+MortgageCalculator!$I$22*ROUNDUP((M1312-MortgageCalculator!$I$18*periods_per_year)/MortgageCalculator!$I$21,0)))),start_rate))</f>
        <v/>
      </c>
      <c r="P1312" s="20" t="str">
        <f>IF(M1312="","",ROUND((((1+O1312/CP)^(CP/periods_per_year))-1)*S1311,2))</f>
        <v/>
      </c>
      <c r="Q1312" s="20" t="str">
        <f>IF(M1312="","",IF(M1312=nper,S1311+P1312,MIN(S1311+P1312,IF(O1312=O1311,Q1311,ROUND(-PMT(((1+O1312/CP)^(CP/periods_per_year))-1,nper-M1312+1,S1311),2)))))</f>
        <v/>
      </c>
      <c r="R1312" s="20" t="str">
        <f t="shared" si="158"/>
        <v/>
      </c>
      <c r="S1312" s="20" t="str">
        <f t="shared" si="159"/>
        <v/>
      </c>
    </row>
    <row r="1313" spans="1:19" x14ac:dyDescent="0.2">
      <c r="A1313" s="10" t="str">
        <f t="shared" si="152"/>
        <v/>
      </c>
      <c r="B1313" s="11" t="str">
        <f t="shared" si="153"/>
        <v/>
      </c>
      <c r="C1313" s="15" t="str">
        <f t="shared" si="154"/>
        <v/>
      </c>
      <c r="D1313" s="12" t="str">
        <f>IF(A1313="","",IF(variable,IF(OR(A1313=1,A1313&lt;$I$18*periods_per_year),start_rate,MIN($I$19,IF(MOD(A1313-1,$I$21)=0,MAX($I$20,D1312+$I$22),D1312))),start_rate))</f>
        <v/>
      </c>
      <c r="E1313" s="13" t="str">
        <f t="shared" si="155"/>
        <v/>
      </c>
      <c r="F1313" s="13" t="str">
        <f>IF(A1313="","",IF(A1313=nper,J1312+E1313,MIN(J1312+E1313,IF(D1313=D1312,F1312,IF($E$8="Acc Bi-Weekly",ROUND((-PMT(((1+D1313/CP)^(CP/12))-1,(nper-A1313+1)*12/26,J1312))/2,2),IF($E$8="Acc Weekly",ROUND((-PMT(((1+D1313/CP)^(CP/12))-1,(nper-A1313+1)*12/52,J1312))/4,2),ROUND(-PMT(((1+D1313/CP)^(CP/periods_per_year))-1,nper-A1313+1,J1312),2)))))))</f>
        <v/>
      </c>
      <c r="G1313" s="13" t="str">
        <f>IF(OR(A1313="",A1313&lt;$X$2),"",IF(J1312&lt;=F1313,0,IF(IF(AND(A1313&gt;=$X$2,MOD(A1313-$X$2,int)=0),$X$3,0)+F1313&gt;=J1312+E1313,J1312+E1313-F1313,IF(AND(A1313&gt;=$X$2,MOD(A1313-$X$2,int)=0),$X$3,0)+IF(IF(AND(A1313&gt;=$X$2,MOD(A1313-$X$2,int)=0),$X$3,0)+IF(MOD(A1313-$X$6,periods_per_year)=0,$X$5,0)+F1313&lt;J1312+E1313,IF(MOD(A1313-$X$6,periods_per_year)=0,$X$5,0),J1312+E1313-IF(AND(A1313&gt;=$X$2,MOD(A1313-$X$2,int)=0),$X$3,0)-F1313))))</f>
        <v/>
      </c>
      <c r="H1313" s="14"/>
      <c r="I1313" s="13" t="str">
        <f t="shared" si="156"/>
        <v/>
      </c>
      <c r="J1313" s="13" t="str">
        <f t="shared" si="157"/>
        <v/>
      </c>
      <c r="M1313" s="17" t="str">
        <f>IF(S1312="","",IF(OR(M1312&gt;=nper,ROUND(S1312,2)&lt;=0),"",M1312+1))</f>
        <v/>
      </c>
      <c r="N1313" s="18" t="str">
        <f>IF(M1313="","",IF(OR(periods_per_year=26,periods_per_year=52),IF(periods_per_year=26,IF(M1313=1,fpdate,N1312+14),IF(periods_per_year=52,IF(M1313=1,fpdate,N1312+7),"n/a")),IF(periods_per_year=24,DATE(YEAR(fpdate),MONTH(fpdate)+(M1313-1)/2+IF(AND(DAY(fpdate)&gt;=15,MOD(M1313,2)=0),1,0),IF(MOD(M1313,2)=0,IF(DAY(fpdate)&gt;=15,DAY(fpdate)-14,DAY(fpdate)+14),DAY(fpdate))),IF(DAY(DATE(YEAR(fpdate),MONTH(fpdate)+M1313-1,DAY(fpdate)))&lt;&gt;DAY(fpdate),DATE(YEAR(fpdate),MONTH(fpdate)+M1313,0),DATE(YEAR(fpdate),MONTH(fpdate)+M1313-1,DAY(fpdate))))))</f>
        <v/>
      </c>
      <c r="O1313" s="19" t="str">
        <f>IF(M1313="","",IF(variable,IF(M1313&lt;MortgageCalculator!$I$18*periods_per_year,start_rate,IF(MortgageCalculator!$I$22&gt;=0,MIN(MortgageCalculator!$I$19,start_rate+MortgageCalculator!$I$22*ROUNDUP((M1313-MortgageCalculator!$I$18*periods_per_year)/MortgageCalculator!$I$21,0)),MAX(MortgageCalculator!$I$20,start_rate+MortgageCalculator!$I$22*ROUNDUP((M1313-MortgageCalculator!$I$18*periods_per_year)/MortgageCalculator!$I$21,0)))),start_rate))</f>
        <v/>
      </c>
      <c r="P1313" s="20" t="str">
        <f>IF(M1313="","",ROUND((((1+O1313/CP)^(CP/periods_per_year))-1)*S1312,2))</f>
        <v/>
      </c>
      <c r="Q1313" s="20" t="str">
        <f>IF(M1313="","",IF(M1313=nper,S1312+P1313,MIN(S1312+P1313,IF(O1313=O1312,Q1312,ROUND(-PMT(((1+O1313/CP)^(CP/periods_per_year))-1,nper-M1313+1,S1312),2)))))</f>
        <v/>
      </c>
      <c r="R1313" s="20" t="str">
        <f t="shared" si="158"/>
        <v/>
      </c>
      <c r="S1313" s="20" t="str">
        <f t="shared" si="159"/>
        <v/>
      </c>
    </row>
    <row r="1314" spans="1:19" x14ac:dyDescent="0.2">
      <c r="A1314" s="10" t="str">
        <f t="shared" si="152"/>
        <v/>
      </c>
      <c r="B1314" s="11" t="str">
        <f t="shared" si="153"/>
        <v/>
      </c>
      <c r="C1314" s="15" t="str">
        <f t="shared" si="154"/>
        <v/>
      </c>
      <c r="D1314" s="12" t="str">
        <f>IF(A1314="","",IF(variable,IF(OR(A1314=1,A1314&lt;$I$18*periods_per_year),start_rate,MIN($I$19,IF(MOD(A1314-1,$I$21)=0,MAX($I$20,D1313+$I$22),D1313))),start_rate))</f>
        <v/>
      </c>
      <c r="E1314" s="13" t="str">
        <f t="shared" si="155"/>
        <v/>
      </c>
      <c r="F1314" s="13" t="str">
        <f>IF(A1314="","",IF(A1314=nper,J1313+E1314,MIN(J1313+E1314,IF(D1314=D1313,F1313,IF($E$8="Acc Bi-Weekly",ROUND((-PMT(((1+D1314/CP)^(CP/12))-1,(nper-A1314+1)*12/26,J1313))/2,2),IF($E$8="Acc Weekly",ROUND((-PMT(((1+D1314/CP)^(CP/12))-1,(nper-A1314+1)*12/52,J1313))/4,2),ROUND(-PMT(((1+D1314/CP)^(CP/periods_per_year))-1,nper-A1314+1,J1313),2)))))))</f>
        <v/>
      </c>
      <c r="G1314" s="13" t="str">
        <f>IF(OR(A1314="",A1314&lt;$X$2),"",IF(J1313&lt;=F1314,0,IF(IF(AND(A1314&gt;=$X$2,MOD(A1314-$X$2,int)=0),$X$3,0)+F1314&gt;=J1313+E1314,J1313+E1314-F1314,IF(AND(A1314&gt;=$X$2,MOD(A1314-$X$2,int)=0),$X$3,0)+IF(IF(AND(A1314&gt;=$X$2,MOD(A1314-$X$2,int)=0),$X$3,0)+IF(MOD(A1314-$X$6,periods_per_year)=0,$X$5,0)+F1314&lt;J1313+E1314,IF(MOD(A1314-$X$6,periods_per_year)=0,$X$5,0),J1313+E1314-IF(AND(A1314&gt;=$X$2,MOD(A1314-$X$2,int)=0),$X$3,0)-F1314))))</f>
        <v/>
      </c>
      <c r="H1314" s="14"/>
      <c r="I1314" s="13" t="str">
        <f t="shared" si="156"/>
        <v/>
      </c>
      <c r="J1314" s="13" t="str">
        <f t="shared" si="157"/>
        <v/>
      </c>
      <c r="M1314" s="17" t="str">
        <f>IF(S1313="","",IF(OR(M1313&gt;=nper,ROUND(S1313,2)&lt;=0),"",M1313+1))</f>
        <v/>
      </c>
      <c r="N1314" s="18" t="str">
        <f>IF(M1314="","",IF(OR(periods_per_year=26,periods_per_year=52),IF(periods_per_year=26,IF(M1314=1,fpdate,N1313+14),IF(periods_per_year=52,IF(M1314=1,fpdate,N1313+7),"n/a")),IF(periods_per_year=24,DATE(YEAR(fpdate),MONTH(fpdate)+(M1314-1)/2+IF(AND(DAY(fpdate)&gt;=15,MOD(M1314,2)=0),1,0),IF(MOD(M1314,2)=0,IF(DAY(fpdate)&gt;=15,DAY(fpdate)-14,DAY(fpdate)+14),DAY(fpdate))),IF(DAY(DATE(YEAR(fpdate),MONTH(fpdate)+M1314-1,DAY(fpdate)))&lt;&gt;DAY(fpdate),DATE(YEAR(fpdate),MONTH(fpdate)+M1314,0),DATE(YEAR(fpdate),MONTH(fpdate)+M1314-1,DAY(fpdate))))))</f>
        <v/>
      </c>
      <c r="O1314" s="19" t="str">
        <f>IF(M1314="","",IF(variable,IF(M1314&lt;MortgageCalculator!$I$18*periods_per_year,start_rate,IF(MortgageCalculator!$I$22&gt;=0,MIN(MortgageCalculator!$I$19,start_rate+MortgageCalculator!$I$22*ROUNDUP((M1314-MortgageCalculator!$I$18*periods_per_year)/MortgageCalculator!$I$21,0)),MAX(MortgageCalculator!$I$20,start_rate+MortgageCalculator!$I$22*ROUNDUP((M1314-MortgageCalculator!$I$18*periods_per_year)/MortgageCalculator!$I$21,0)))),start_rate))</f>
        <v/>
      </c>
      <c r="P1314" s="20" t="str">
        <f>IF(M1314="","",ROUND((((1+O1314/CP)^(CP/periods_per_year))-1)*S1313,2))</f>
        <v/>
      </c>
      <c r="Q1314" s="20" t="str">
        <f>IF(M1314="","",IF(M1314=nper,S1313+P1314,MIN(S1313+P1314,IF(O1314=O1313,Q1313,ROUND(-PMT(((1+O1314/CP)^(CP/periods_per_year))-1,nper-M1314+1,S1313),2)))))</f>
        <v/>
      </c>
      <c r="R1314" s="20" t="str">
        <f t="shared" si="158"/>
        <v/>
      </c>
      <c r="S1314" s="20" t="str">
        <f t="shared" si="159"/>
        <v/>
      </c>
    </row>
    <row r="1315" spans="1:19" x14ac:dyDescent="0.2">
      <c r="A1315" s="10" t="str">
        <f t="shared" si="152"/>
        <v/>
      </c>
      <c r="B1315" s="11" t="str">
        <f t="shared" si="153"/>
        <v/>
      </c>
      <c r="C1315" s="15" t="str">
        <f t="shared" si="154"/>
        <v/>
      </c>
      <c r="D1315" s="12" t="str">
        <f>IF(A1315="","",IF(variable,IF(OR(A1315=1,A1315&lt;$I$18*periods_per_year),start_rate,MIN($I$19,IF(MOD(A1315-1,$I$21)=0,MAX($I$20,D1314+$I$22),D1314))),start_rate))</f>
        <v/>
      </c>
      <c r="E1315" s="13" t="str">
        <f t="shared" si="155"/>
        <v/>
      </c>
      <c r="F1315" s="13" t="str">
        <f>IF(A1315="","",IF(A1315=nper,J1314+E1315,MIN(J1314+E1315,IF(D1315=D1314,F1314,IF($E$8="Acc Bi-Weekly",ROUND((-PMT(((1+D1315/CP)^(CP/12))-1,(nper-A1315+1)*12/26,J1314))/2,2),IF($E$8="Acc Weekly",ROUND((-PMT(((1+D1315/CP)^(CP/12))-1,(nper-A1315+1)*12/52,J1314))/4,2),ROUND(-PMT(((1+D1315/CP)^(CP/periods_per_year))-1,nper-A1315+1,J1314),2)))))))</f>
        <v/>
      </c>
      <c r="G1315" s="13" t="str">
        <f>IF(OR(A1315="",A1315&lt;$X$2),"",IF(J1314&lt;=F1315,0,IF(IF(AND(A1315&gt;=$X$2,MOD(A1315-$X$2,int)=0),$X$3,0)+F1315&gt;=J1314+E1315,J1314+E1315-F1315,IF(AND(A1315&gt;=$X$2,MOD(A1315-$X$2,int)=0),$X$3,0)+IF(IF(AND(A1315&gt;=$X$2,MOD(A1315-$X$2,int)=0),$X$3,0)+IF(MOD(A1315-$X$6,periods_per_year)=0,$X$5,0)+F1315&lt;J1314+E1315,IF(MOD(A1315-$X$6,periods_per_year)=0,$X$5,0),J1314+E1315-IF(AND(A1315&gt;=$X$2,MOD(A1315-$X$2,int)=0),$X$3,0)-F1315))))</f>
        <v/>
      </c>
      <c r="H1315" s="14"/>
      <c r="I1315" s="13" t="str">
        <f t="shared" si="156"/>
        <v/>
      </c>
      <c r="J1315" s="13" t="str">
        <f t="shared" si="157"/>
        <v/>
      </c>
      <c r="M1315" s="17" t="str">
        <f>IF(S1314="","",IF(OR(M1314&gt;=nper,ROUND(S1314,2)&lt;=0),"",M1314+1))</f>
        <v/>
      </c>
      <c r="N1315" s="18" t="str">
        <f>IF(M1315="","",IF(OR(periods_per_year=26,periods_per_year=52),IF(periods_per_year=26,IF(M1315=1,fpdate,N1314+14),IF(periods_per_year=52,IF(M1315=1,fpdate,N1314+7),"n/a")),IF(periods_per_year=24,DATE(YEAR(fpdate),MONTH(fpdate)+(M1315-1)/2+IF(AND(DAY(fpdate)&gt;=15,MOD(M1315,2)=0),1,0),IF(MOD(M1315,2)=0,IF(DAY(fpdate)&gt;=15,DAY(fpdate)-14,DAY(fpdate)+14),DAY(fpdate))),IF(DAY(DATE(YEAR(fpdate),MONTH(fpdate)+M1315-1,DAY(fpdate)))&lt;&gt;DAY(fpdate),DATE(YEAR(fpdate),MONTH(fpdate)+M1315,0),DATE(YEAR(fpdate),MONTH(fpdate)+M1315-1,DAY(fpdate))))))</f>
        <v/>
      </c>
      <c r="O1315" s="19" t="str">
        <f>IF(M1315="","",IF(variable,IF(M1315&lt;MortgageCalculator!$I$18*periods_per_year,start_rate,IF(MortgageCalculator!$I$22&gt;=0,MIN(MortgageCalculator!$I$19,start_rate+MortgageCalculator!$I$22*ROUNDUP((M1315-MortgageCalculator!$I$18*periods_per_year)/MortgageCalculator!$I$21,0)),MAX(MortgageCalculator!$I$20,start_rate+MortgageCalculator!$I$22*ROUNDUP((M1315-MortgageCalculator!$I$18*periods_per_year)/MortgageCalculator!$I$21,0)))),start_rate))</f>
        <v/>
      </c>
      <c r="P1315" s="20" t="str">
        <f>IF(M1315="","",ROUND((((1+O1315/CP)^(CP/periods_per_year))-1)*S1314,2))</f>
        <v/>
      </c>
      <c r="Q1315" s="20" t="str">
        <f>IF(M1315="","",IF(M1315=nper,S1314+P1315,MIN(S1314+P1315,IF(O1315=O1314,Q1314,ROUND(-PMT(((1+O1315/CP)^(CP/periods_per_year))-1,nper-M1315+1,S1314),2)))))</f>
        <v/>
      </c>
      <c r="R1315" s="20" t="str">
        <f t="shared" si="158"/>
        <v/>
      </c>
      <c r="S1315" s="20" t="str">
        <f t="shared" si="159"/>
        <v/>
      </c>
    </row>
    <row r="1316" spans="1:19" x14ac:dyDescent="0.2">
      <c r="A1316" s="10" t="str">
        <f t="shared" si="152"/>
        <v/>
      </c>
      <c r="B1316" s="11" t="str">
        <f t="shared" si="153"/>
        <v/>
      </c>
      <c r="C1316" s="15" t="str">
        <f t="shared" si="154"/>
        <v/>
      </c>
      <c r="D1316" s="12" t="str">
        <f>IF(A1316="","",IF(variable,IF(OR(A1316=1,A1316&lt;$I$18*periods_per_year),start_rate,MIN($I$19,IF(MOD(A1316-1,$I$21)=0,MAX($I$20,D1315+$I$22),D1315))),start_rate))</f>
        <v/>
      </c>
      <c r="E1316" s="13" t="str">
        <f t="shared" si="155"/>
        <v/>
      </c>
      <c r="F1316" s="13" t="str">
        <f>IF(A1316="","",IF(A1316=nper,J1315+E1316,MIN(J1315+E1316,IF(D1316=D1315,F1315,IF($E$8="Acc Bi-Weekly",ROUND((-PMT(((1+D1316/CP)^(CP/12))-1,(nper-A1316+1)*12/26,J1315))/2,2),IF($E$8="Acc Weekly",ROUND((-PMT(((1+D1316/CP)^(CP/12))-1,(nper-A1316+1)*12/52,J1315))/4,2),ROUND(-PMT(((1+D1316/CP)^(CP/periods_per_year))-1,nper-A1316+1,J1315),2)))))))</f>
        <v/>
      </c>
      <c r="G1316" s="13" t="str">
        <f>IF(OR(A1316="",A1316&lt;$X$2),"",IF(J1315&lt;=F1316,0,IF(IF(AND(A1316&gt;=$X$2,MOD(A1316-$X$2,int)=0),$X$3,0)+F1316&gt;=J1315+E1316,J1315+E1316-F1316,IF(AND(A1316&gt;=$X$2,MOD(A1316-$X$2,int)=0),$X$3,0)+IF(IF(AND(A1316&gt;=$X$2,MOD(A1316-$X$2,int)=0),$X$3,0)+IF(MOD(A1316-$X$6,periods_per_year)=0,$X$5,0)+F1316&lt;J1315+E1316,IF(MOD(A1316-$X$6,periods_per_year)=0,$X$5,0),J1315+E1316-IF(AND(A1316&gt;=$X$2,MOD(A1316-$X$2,int)=0),$X$3,0)-F1316))))</f>
        <v/>
      </c>
      <c r="H1316" s="14"/>
      <c r="I1316" s="13" t="str">
        <f t="shared" si="156"/>
        <v/>
      </c>
      <c r="J1316" s="13" t="str">
        <f t="shared" si="157"/>
        <v/>
      </c>
      <c r="M1316" s="17" t="str">
        <f>IF(S1315="","",IF(OR(M1315&gt;=nper,ROUND(S1315,2)&lt;=0),"",M1315+1))</f>
        <v/>
      </c>
      <c r="N1316" s="18" t="str">
        <f>IF(M1316="","",IF(OR(periods_per_year=26,periods_per_year=52),IF(periods_per_year=26,IF(M1316=1,fpdate,N1315+14),IF(periods_per_year=52,IF(M1316=1,fpdate,N1315+7),"n/a")),IF(periods_per_year=24,DATE(YEAR(fpdate),MONTH(fpdate)+(M1316-1)/2+IF(AND(DAY(fpdate)&gt;=15,MOD(M1316,2)=0),1,0),IF(MOD(M1316,2)=0,IF(DAY(fpdate)&gt;=15,DAY(fpdate)-14,DAY(fpdate)+14),DAY(fpdate))),IF(DAY(DATE(YEAR(fpdate),MONTH(fpdate)+M1316-1,DAY(fpdate)))&lt;&gt;DAY(fpdate),DATE(YEAR(fpdate),MONTH(fpdate)+M1316,0),DATE(YEAR(fpdate),MONTH(fpdate)+M1316-1,DAY(fpdate))))))</f>
        <v/>
      </c>
      <c r="O1316" s="19" t="str">
        <f>IF(M1316="","",IF(variable,IF(M1316&lt;MortgageCalculator!$I$18*periods_per_year,start_rate,IF(MortgageCalculator!$I$22&gt;=0,MIN(MortgageCalculator!$I$19,start_rate+MortgageCalculator!$I$22*ROUNDUP((M1316-MortgageCalculator!$I$18*periods_per_year)/MortgageCalculator!$I$21,0)),MAX(MortgageCalculator!$I$20,start_rate+MortgageCalculator!$I$22*ROUNDUP((M1316-MortgageCalculator!$I$18*periods_per_year)/MortgageCalculator!$I$21,0)))),start_rate))</f>
        <v/>
      </c>
      <c r="P1316" s="20" t="str">
        <f>IF(M1316="","",ROUND((((1+O1316/CP)^(CP/periods_per_year))-1)*S1315,2))</f>
        <v/>
      </c>
      <c r="Q1316" s="20" t="str">
        <f>IF(M1316="","",IF(M1316=nper,S1315+P1316,MIN(S1315+P1316,IF(O1316=O1315,Q1315,ROUND(-PMT(((1+O1316/CP)^(CP/periods_per_year))-1,nper-M1316+1,S1315),2)))))</f>
        <v/>
      </c>
      <c r="R1316" s="20" t="str">
        <f t="shared" si="158"/>
        <v/>
      </c>
      <c r="S1316" s="20" t="str">
        <f t="shared" si="159"/>
        <v/>
      </c>
    </row>
    <row r="1317" spans="1:19" x14ac:dyDescent="0.2">
      <c r="A1317" s="10" t="str">
        <f t="shared" si="152"/>
        <v/>
      </c>
      <c r="B1317" s="11" t="str">
        <f t="shared" si="153"/>
        <v/>
      </c>
      <c r="C1317" s="15" t="str">
        <f t="shared" si="154"/>
        <v/>
      </c>
      <c r="D1317" s="12" t="str">
        <f>IF(A1317="","",IF(variable,IF(OR(A1317=1,A1317&lt;$I$18*periods_per_year),start_rate,MIN($I$19,IF(MOD(A1317-1,$I$21)=0,MAX($I$20,D1316+$I$22),D1316))),start_rate))</f>
        <v/>
      </c>
      <c r="E1317" s="13" t="str">
        <f t="shared" si="155"/>
        <v/>
      </c>
      <c r="F1317" s="13" t="str">
        <f>IF(A1317="","",IF(A1317=nper,J1316+E1317,MIN(J1316+E1317,IF(D1317=D1316,F1316,IF($E$8="Acc Bi-Weekly",ROUND((-PMT(((1+D1317/CP)^(CP/12))-1,(nper-A1317+1)*12/26,J1316))/2,2),IF($E$8="Acc Weekly",ROUND((-PMT(((1+D1317/CP)^(CP/12))-1,(nper-A1317+1)*12/52,J1316))/4,2),ROUND(-PMT(((1+D1317/CP)^(CP/periods_per_year))-1,nper-A1317+1,J1316),2)))))))</f>
        <v/>
      </c>
      <c r="G1317" s="13" t="str">
        <f>IF(OR(A1317="",A1317&lt;$X$2),"",IF(J1316&lt;=F1317,0,IF(IF(AND(A1317&gt;=$X$2,MOD(A1317-$X$2,int)=0),$X$3,0)+F1317&gt;=J1316+E1317,J1316+E1317-F1317,IF(AND(A1317&gt;=$X$2,MOD(A1317-$X$2,int)=0),$X$3,0)+IF(IF(AND(A1317&gt;=$X$2,MOD(A1317-$X$2,int)=0),$X$3,0)+IF(MOD(A1317-$X$6,periods_per_year)=0,$X$5,0)+F1317&lt;J1316+E1317,IF(MOD(A1317-$X$6,periods_per_year)=0,$X$5,0),J1316+E1317-IF(AND(A1317&gt;=$X$2,MOD(A1317-$X$2,int)=0),$X$3,0)-F1317))))</f>
        <v/>
      </c>
      <c r="H1317" s="14"/>
      <c r="I1317" s="13" t="str">
        <f t="shared" si="156"/>
        <v/>
      </c>
      <c r="J1317" s="13" t="str">
        <f t="shared" si="157"/>
        <v/>
      </c>
      <c r="M1317" s="17" t="str">
        <f>IF(S1316="","",IF(OR(M1316&gt;=nper,ROUND(S1316,2)&lt;=0),"",M1316+1))</f>
        <v/>
      </c>
      <c r="N1317" s="18" t="str">
        <f>IF(M1317="","",IF(OR(periods_per_year=26,periods_per_year=52),IF(periods_per_year=26,IF(M1317=1,fpdate,N1316+14),IF(periods_per_year=52,IF(M1317=1,fpdate,N1316+7),"n/a")),IF(periods_per_year=24,DATE(YEAR(fpdate),MONTH(fpdate)+(M1317-1)/2+IF(AND(DAY(fpdate)&gt;=15,MOD(M1317,2)=0),1,0),IF(MOD(M1317,2)=0,IF(DAY(fpdate)&gt;=15,DAY(fpdate)-14,DAY(fpdate)+14),DAY(fpdate))),IF(DAY(DATE(YEAR(fpdate),MONTH(fpdate)+M1317-1,DAY(fpdate)))&lt;&gt;DAY(fpdate),DATE(YEAR(fpdate),MONTH(fpdate)+M1317,0),DATE(YEAR(fpdate),MONTH(fpdate)+M1317-1,DAY(fpdate))))))</f>
        <v/>
      </c>
      <c r="O1317" s="19" t="str">
        <f>IF(M1317="","",IF(variable,IF(M1317&lt;MortgageCalculator!$I$18*periods_per_year,start_rate,IF(MortgageCalculator!$I$22&gt;=0,MIN(MortgageCalculator!$I$19,start_rate+MortgageCalculator!$I$22*ROUNDUP((M1317-MortgageCalculator!$I$18*periods_per_year)/MortgageCalculator!$I$21,0)),MAX(MortgageCalculator!$I$20,start_rate+MortgageCalculator!$I$22*ROUNDUP((M1317-MortgageCalculator!$I$18*periods_per_year)/MortgageCalculator!$I$21,0)))),start_rate))</f>
        <v/>
      </c>
      <c r="P1317" s="20" t="str">
        <f>IF(M1317="","",ROUND((((1+O1317/CP)^(CP/periods_per_year))-1)*S1316,2))</f>
        <v/>
      </c>
      <c r="Q1317" s="20" t="str">
        <f>IF(M1317="","",IF(M1317=nper,S1316+P1317,MIN(S1316+P1317,IF(O1317=O1316,Q1316,ROUND(-PMT(((1+O1317/CP)^(CP/periods_per_year))-1,nper-M1317+1,S1316),2)))))</f>
        <v/>
      </c>
      <c r="R1317" s="20" t="str">
        <f t="shared" si="158"/>
        <v/>
      </c>
      <c r="S1317" s="20" t="str">
        <f t="shared" si="159"/>
        <v/>
      </c>
    </row>
    <row r="1318" spans="1:19" x14ac:dyDescent="0.2">
      <c r="A1318" s="10" t="str">
        <f t="shared" si="152"/>
        <v/>
      </c>
      <c r="B1318" s="11" t="str">
        <f t="shared" si="153"/>
        <v/>
      </c>
      <c r="C1318" s="15" t="str">
        <f t="shared" si="154"/>
        <v/>
      </c>
      <c r="D1318" s="12" t="str">
        <f>IF(A1318="","",IF(variable,IF(OR(A1318=1,A1318&lt;$I$18*periods_per_year),start_rate,MIN($I$19,IF(MOD(A1318-1,$I$21)=0,MAX($I$20,D1317+$I$22),D1317))),start_rate))</f>
        <v/>
      </c>
      <c r="E1318" s="13" t="str">
        <f t="shared" si="155"/>
        <v/>
      </c>
      <c r="F1318" s="13" t="str">
        <f>IF(A1318="","",IF(A1318=nper,J1317+E1318,MIN(J1317+E1318,IF(D1318=D1317,F1317,IF($E$8="Acc Bi-Weekly",ROUND((-PMT(((1+D1318/CP)^(CP/12))-1,(nper-A1318+1)*12/26,J1317))/2,2),IF($E$8="Acc Weekly",ROUND((-PMT(((1+D1318/CP)^(CP/12))-1,(nper-A1318+1)*12/52,J1317))/4,2),ROUND(-PMT(((1+D1318/CP)^(CP/periods_per_year))-1,nper-A1318+1,J1317),2)))))))</f>
        <v/>
      </c>
      <c r="G1318" s="13" t="str">
        <f>IF(OR(A1318="",A1318&lt;$X$2),"",IF(J1317&lt;=F1318,0,IF(IF(AND(A1318&gt;=$X$2,MOD(A1318-$X$2,int)=0),$X$3,0)+F1318&gt;=J1317+E1318,J1317+E1318-F1318,IF(AND(A1318&gt;=$X$2,MOD(A1318-$X$2,int)=0),$X$3,0)+IF(IF(AND(A1318&gt;=$X$2,MOD(A1318-$X$2,int)=0),$X$3,0)+IF(MOD(A1318-$X$6,periods_per_year)=0,$X$5,0)+F1318&lt;J1317+E1318,IF(MOD(A1318-$X$6,periods_per_year)=0,$X$5,0),J1317+E1318-IF(AND(A1318&gt;=$X$2,MOD(A1318-$X$2,int)=0),$X$3,0)-F1318))))</f>
        <v/>
      </c>
      <c r="H1318" s="14"/>
      <c r="I1318" s="13" t="str">
        <f t="shared" si="156"/>
        <v/>
      </c>
      <c r="J1318" s="13" t="str">
        <f t="shared" si="157"/>
        <v/>
      </c>
      <c r="M1318" s="17" t="str">
        <f>IF(S1317="","",IF(OR(M1317&gt;=nper,ROUND(S1317,2)&lt;=0),"",M1317+1))</f>
        <v/>
      </c>
      <c r="N1318" s="18" t="str">
        <f>IF(M1318="","",IF(OR(periods_per_year=26,periods_per_year=52),IF(periods_per_year=26,IF(M1318=1,fpdate,N1317+14),IF(periods_per_year=52,IF(M1318=1,fpdate,N1317+7),"n/a")),IF(periods_per_year=24,DATE(YEAR(fpdate),MONTH(fpdate)+(M1318-1)/2+IF(AND(DAY(fpdate)&gt;=15,MOD(M1318,2)=0),1,0),IF(MOD(M1318,2)=0,IF(DAY(fpdate)&gt;=15,DAY(fpdate)-14,DAY(fpdate)+14),DAY(fpdate))),IF(DAY(DATE(YEAR(fpdate),MONTH(fpdate)+M1318-1,DAY(fpdate)))&lt;&gt;DAY(fpdate),DATE(YEAR(fpdate),MONTH(fpdate)+M1318,0),DATE(YEAR(fpdate),MONTH(fpdate)+M1318-1,DAY(fpdate))))))</f>
        <v/>
      </c>
      <c r="O1318" s="19" t="str">
        <f>IF(M1318="","",IF(variable,IF(M1318&lt;MortgageCalculator!$I$18*periods_per_year,start_rate,IF(MortgageCalculator!$I$22&gt;=0,MIN(MortgageCalculator!$I$19,start_rate+MortgageCalculator!$I$22*ROUNDUP((M1318-MortgageCalculator!$I$18*periods_per_year)/MortgageCalculator!$I$21,0)),MAX(MortgageCalculator!$I$20,start_rate+MortgageCalculator!$I$22*ROUNDUP((M1318-MortgageCalculator!$I$18*periods_per_year)/MortgageCalculator!$I$21,0)))),start_rate))</f>
        <v/>
      </c>
      <c r="P1318" s="20" t="str">
        <f>IF(M1318="","",ROUND((((1+O1318/CP)^(CP/periods_per_year))-1)*S1317,2))</f>
        <v/>
      </c>
      <c r="Q1318" s="20" t="str">
        <f>IF(M1318="","",IF(M1318=nper,S1317+P1318,MIN(S1317+P1318,IF(O1318=O1317,Q1317,ROUND(-PMT(((1+O1318/CP)^(CP/periods_per_year))-1,nper-M1318+1,S1317),2)))))</f>
        <v/>
      </c>
      <c r="R1318" s="20" t="str">
        <f t="shared" si="158"/>
        <v/>
      </c>
      <c r="S1318" s="20" t="str">
        <f t="shared" si="159"/>
        <v/>
      </c>
    </row>
    <row r="1319" spans="1:19" x14ac:dyDescent="0.2">
      <c r="A1319" s="10" t="str">
        <f t="shared" si="152"/>
        <v/>
      </c>
      <c r="B1319" s="11" t="str">
        <f t="shared" si="153"/>
        <v/>
      </c>
      <c r="C1319" s="15" t="str">
        <f t="shared" si="154"/>
        <v/>
      </c>
      <c r="D1319" s="12" t="str">
        <f>IF(A1319="","",IF(variable,IF(OR(A1319=1,A1319&lt;$I$18*periods_per_year),start_rate,MIN($I$19,IF(MOD(A1319-1,$I$21)=0,MAX($I$20,D1318+$I$22),D1318))),start_rate))</f>
        <v/>
      </c>
      <c r="E1319" s="13" t="str">
        <f t="shared" si="155"/>
        <v/>
      </c>
      <c r="F1319" s="13" t="str">
        <f>IF(A1319="","",IF(A1319=nper,J1318+E1319,MIN(J1318+E1319,IF(D1319=D1318,F1318,IF($E$8="Acc Bi-Weekly",ROUND((-PMT(((1+D1319/CP)^(CP/12))-1,(nper-A1319+1)*12/26,J1318))/2,2),IF($E$8="Acc Weekly",ROUND((-PMT(((1+D1319/CP)^(CP/12))-1,(nper-A1319+1)*12/52,J1318))/4,2),ROUND(-PMT(((1+D1319/CP)^(CP/periods_per_year))-1,nper-A1319+1,J1318),2)))))))</f>
        <v/>
      </c>
      <c r="G1319" s="13" t="str">
        <f>IF(OR(A1319="",A1319&lt;$X$2),"",IF(J1318&lt;=F1319,0,IF(IF(AND(A1319&gt;=$X$2,MOD(A1319-$X$2,int)=0),$X$3,0)+F1319&gt;=J1318+E1319,J1318+E1319-F1319,IF(AND(A1319&gt;=$X$2,MOD(A1319-$X$2,int)=0),$X$3,0)+IF(IF(AND(A1319&gt;=$X$2,MOD(A1319-$X$2,int)=0),$X$3,0)+IF(MOD(A1319-$X$6,periods_per_year)=0,$X$5,0)+F1319&lt;J1318+E1319,IF(MOD(A1319-$X$6,periods_per_year)=0,$X$5,0),J1318+E1319-IF(AND(A1319&gt;=$X$2,MOD(A1319-$X$2,int)=0),$X$3,0)-F1319))))</f>
        <v/>
      </c>
      <c r="H1319" s="14"/>
      <c r="I1319" s="13" t="str">
        <f t="shared" si="156"/>
        <v/>
      </c>
      <c r="J1319" s="13" t="str">
        <f t="shared" si="157"/>
        <v/>
      </c>
      <c r="M1319" s="17" t="str">
        <f>IF(S1318="","",IF(OR(M1318&gt;=nper,ROUND(S1318,2)&lt;=0),"",M1318+1))</f>
        <v/>
      </c>
      <c r="N1319" s="18" t="str">
        <f>IF(M1319="","",IF(OR(periods_per_year=26,periods_per_year=52),IF(periods_per_year=26,IF(M1319=1,fpdate,N1318+14),IF(periods_per_year=52,IF(M1319=1,fpdate,N1318+7),"n/a")),IF(periods_per_year=24,DATE(YEAR(fpdate),MONTH(fpdate)+(M1319-1)/2+IF(AND(DAY(fpdate)&gt;=15,MOD(M1319,2)=0),1,0),IF(MOD(M1319,2)=0,IF(DAY(fpdate)&gt;=15,DAY(fpdate)-14,DAY(fpdate)+14),DAY(fpdate))),IF(DAY(DATE(YEAR(fpdate),MONTH(fpdate)+M1319-1,DAY(fpdate)))&lt;&gt;DAY(fpdate),DATE(YEAR(fpdate),MONTH(fpdate)+M1319,0),DATE(YEAR(fpdate),MONTH(fpdate)+M1319-1,DAY(fpdate))))))</f>
        <v/>
      </c>
      <c r="O1319" s="19" t="str">
        <f>IF(M1319="","",IF(variable,IF(M1319&lt;MortgageCalculator!$I$18*periods_per_year,start_rate,IF(MortgageCalculator!$I$22&gt;=0,MIN(MortgageCalculator!$I$19,start_rate+MortgageCalculator!$I$22*ROUNDUP((M1319-MortgageCalculator!$I$18*periods_per_year)/MortgageCalculator!$I$21,0)),MAX(MortgageCalculator!$I$20,start_rate+MortgageCalculator!$I$22*ROUNDUP((M1319-MortgageCalculator!$I$18*periods_per_year)/MortgageCalculator!$I$21,0)))),start_rate))</f>
        <v/>
      </c>
      <c r="P1319" s="20" t="str">
        <f>IF(M1319="","",ROUND((((1+O1319/CP)^(CP/periods_per_year))-1)*S1318,2))</f>
        <v/>
      </c>
      <c r="Q1319" s="20" t="str">
        <f>IF(M1319="","",IF(M1319=nper,S1318+P1319,MIN(S1318+P1319,IF(O1319=O1318,Q1318,ROUND(-PMT(((1+O1319/CP)^(CP/periods_per_year))-1,nper-M1319+1,S1318),2)))))</f>
        <v/>
      </c>
      <c r="R1319" s="20" t="str">
        <f t="shared" si="158"/>
        <v/>
      </c>
      <c r="S1319" s="20" t="str">
        <f t="shared" si="159"/>
        <v/>
      </c>
    </row>
    <row r="1320" spans="1:19" x14ac:dyDescent="0.2">
      <c r="A1320" s="10" t="str">
        <f t="shared" si="152"/>
        <v/>
      </c>
      <c r="B1320" s="11" t="str">
        <f t="shared" si="153"/>
        <v/>
      </c>
      <c r="C1320" s="15" t="str">
        <f t="shared" si="154"/>
        <v/>
      </c>
      <c r="D1320" s="12" t="str">
        <f>IF(A1320="","",IF(variable,IF(OR(A1320=1,A1320&lt;$I$18*periods_per_year),start_rate,MIN($I$19,IF(MOD(A1320-1,$I$21)=0,MAX($I$20,D1319+$I$22),D1319))),start_rate))</f>
        <v/>
      </c>
      <c r="E1320" s="13" t="str">
        <f t="shared" si="155"/>
        <v/>
      </c>
      <c r="F1320" s="13" t="str">
        <f>IF(A1320="","",IF(A1320=nper,J1319+E1320,MIN(J1319+E1320,IF(D1320=D1319,F1319,IF($E$8="Acc Bi-Weekly",ROUND((-PMT(((1+D1320/CP)^(CP/12))-1,(nper-A1320+1)*12/26,J1319))/2,2),IF($E$8="Acc Weekly",ROUND((-PMT(((1+D1320/CP)^(CP/12))-1,(nper-A1320+1)*12/52,J1319))/4,2),ROUND(-PMT(((1+D1320/CP)^(CP/periods_per_year))-1,nper-A1320+1,J1319),2)))))))</f>
        <v/>
      </c>
      <c r="G1320" s="13" t="str">
        <f>IF(OR(A1320="",A1320&lt;$X$2),"",IF(J1319&lt;=F1320,0,IF(IF(AND(A1320&gt;=$X$2,MOD(A1320-$X$2,int)=0),$X$3,0)+F1320&gt;=J1319+E1320,J1319+E1320-F1320,IF(AND(A1320&gt;=$X$2,MOD(A1320-$X$2,int)=0),$X$3,0)+IF(IF(AND(A1320&gt;=$X$2,MOD(A1320-$X$2,int)=0),$X$3,0)+IF(MOD(A1320-$X$6,periods_per_year)=0,$X$5,0)+F1320&lt;J1319+E1320,IF(MOD(A1320-$X$6,periods_per_year)=0,$X$5,0),J1319+E1320-IF(AND(A1320&gt;=$X$2,MOD(A1320-$X$2,int)=0),$X$3,0)-F1320))))</f>
        <v/>
      </c>
      <c r="H1320" s="14"/>
      <c r="I1320" s="13" t="str">
        <f t="shared" si="156"/>
        <v/>
      </c>
      <c r="J1320" s="13" t="str">
        <f t="shared" si="157"/>
        <v/>
      </c>
      <c r="M1320" s="17" t="str">
        <f>IF(S1319="","",IF(OR(M1319&gt;=nper,ROUND(S1319,2)&lt;=0),"",M1319+1))</f>
        <v/>
      </c>
      <c r="N1320" s="18" t="str">
        <f>IF(M1320="","",IF(OR(periods_per_year=26,periods_per_year=52),IF(periods_per_year=26,IF(M1320=1,fpdate,N1319+14),IF(periods_per_year=52,IF(M1320=1,fpdate,N1319+7),"n/a")),IF(periods_per_year=24,DATE(YEAR(fpdate),MONTH(fpdate)+(M1320-1)/2+IF(AND(DAY(fpdate)&gt;=15,MOD(M1320,2)=0),1,0),IF(MOD(M1320,2)=0,IF(DAY(fpdate)&gt;=15,DAY(fpdate)-14,DAY(fpdate)+14),DAY(fpdate))),IF(DAY(DATE(YEAR(fpdate),MONTH(fpdate)+M1320-1,DAY(fpdate)))&lt;&gt;DAY(fpdate),DATE(YEAR(fpdate),MONTH(fpdate)+M1320,0),DATE(YEAR(fpdate),MONTH(fpdate)+M1320-1,DAY(fpdate))))))</f>
        <v/>
      </c>
      <c r="O1320" s="19" t="str">
        <f>IF(M1320="","",IF(variable,IF(M1320&lt;MortgageCalculator!$I$18*periods_per_year,start_rate,IF(MortgageCalculator!$I$22&gt;=0,MIN(MortgageCalculator!$I$19,start_rate+MortgageCalculator!$I$22*ROUNDUP((M1320-MortgageCalculator!$I$18*periods_per_year)/MortgageCalculator!$I$21,0)),MAX(MortgageCalculator!$I$20,start_rate+MortgageCalculator!$I$22*ROUNDUP((M1320-MortgageCalculator!$I$18*periods_per_year)/MortgageCalculator!$I$21,0)))),start_rate))</f>
        <v/>
      </c>
      <c r="P1320" s="20" t="str">
        <f>IF(M1320="","",ROUND((((1+O1320/CP)^(CP/periods_per_year))-1)*S1319,2))</f>
        <v/>
      </c>
      <c r="Q1320" s="20" t="str">
        <f>IF(M1320="","",IF(M1320=nper,S1319+P1320,MIN(S1319+P1320,IF(O1320=O1319,Q1319,ROUND(-PMT(((1+O1320/CP)^(CP/periods_per_year))-1,nper-M1320+1,S1319),2)))))</f>
        <v/>
      </c>
      <c r="R1320" s="20" t="str">
        <f t="shared" si="158"/>
        <v/>
      </c>
      <c r="S1320" s="20" t="str">
        <f t="shared" si="159"/>
        <v/>
      </c>
    </row>
    <row r="1321" spans="1:19" x14ac:dyDescent="0.2">
      <c r="A1321" s="10" t="str">
        <f t="shared" si="152"/>
        <v/>
      </c>
      <c r="B1321" s="11" t="str">
        <f t="shared" si="153"/>
        <v/>
      </c>
      <c r="C1321" s="15" t="str">
        <f t="shared" si="154"/>
        <v/>
      </c>
      <c r="D1321" s="12" t="str">
        <f>IF(A1321="","",IF(variable,IF(OR(A1321=1,A1321&lt;$I$18*periods_per_year),start_rate,MIN($I$19,IF(MOD(A1321-1,$I$21)=0,MAX($I$20,D1320+$I$22),D1320))),start_rate))</f>
        <v/>
      </c>
      <c r="E1321" s="13" t="str">
        <f t="shared" si="155"/>
        <v/>
      </c>
      <c r="F1321" s="13" t="str">
        <f>IF(A1321="","",IF(A1321=nper,J1320+E1321,MIN(J1320+E1321,IF(D1321=D1320,F1320,IF($E$8="Acc Bi-Weekly",ROUND((-PMT(((1+D1321/CP)^(CP/12))-1,(nper-A1321+1)*12/26,J1320))/2,2),IF($E$8="Acc Weekly",ROUND((-PMT(((1+D1321/CP)^(CP/12))-1,(nper-A1321+1)*12/52,J1320))/4,2),ROUND(-PMT(((1+D1321/CP)^(CP/periods_per_year))-1,nper-A1321+1,J1320),2)))))))</f>
        <v/>
      </c>
      <c r="G1321" s="13" t="str">
        <f>IF(OR(A1321="",A1321&lt;$X$2),"",IF(J1320&lt;=F1321,0,IF(IF(AND(A1321&gt;=$X$2,MOD(A1321-$X$2,int)=0),$X$3,0)+F1321&gt;=J1320+E1321,J1320+E1321-F1321,IF(AND(A1321&gt;=$X$2,MOD(A1321-$X$2,int)=0),$X$3,0)+IF(IF(AND(A1321&gt;=$X$2,MOD(A1321-$X$2,int)=0),$X$3,0)+IF(MOD(A1321-$X$6,periods_per_year)=0,$X$5,0)+F1321&lt;J1320+E1321,IF(MOD(A1321-$X$6,periods_per_year)=0,$X$5,0),J1320+E1321-IF(AND(A1321&gt;=$X$2,MOD(A1321-$X$2,int)=0),$X$3,0)-F1321))))</f>
        <v/>
      </c>
      <c r="H1321" s="14"/>
      <c r="I1321" s="13" t="str">
        <f t="shared" si="156"/>
        <v/>
      </c>
      <c r="J1321" s="13" t="str">
        <f t="shared" si="157"/>
        <v/>
      </c>
      <c r="M1321" s="17" t="str">
        <f>IF(S1320="","",IF(OR(M1320&gt;=nper,ROUND(S1320,2)&lt;=0),"",M1320+1))</f>
        <v/>
      </c>
      <c r="N1321" s="18" t="str">
        <f>IF(M1321="","",IF(OR(periods_per_year=26,periods_per_year=52),IF(periods_per_year=26,IF(M1321=1,fpdate,N1320+14),IF(periods_per_year=52,IF(M1321=1,fpdate,N1320+7),"n/a")),IF(periods_per_year=24,DATE(YEAR(fpdate),MONTH(fpdate)+(M1321-1)/2+IF(AND(DAY(fpdate)&gt;=15,MOD(M1321,2)=0),1,0),IF(MOD(M1321,2)=0,IF(DAY(fpdate)&gt;=15,DAY(fpdate)-14,DAY(fpdate)+14),DAY(fpdate))),IF(DAY(DATE(YEAR(fpdate),MONTH(fpdate)+M1321-1,DAY(fpdate)))&lt;&gt;DAY(fpdate),DATE(YEAR(fpdate),MONTH(fpdate)+M1321,0),DATE(YEAR(fpdate),MONTH(fpdate)+M1321-1,DAY(fpdate))))))</f>
        <v/>
      </c>
      <c r="O1321" s="19" t="str">
        <f>IF(M1321="","",IF(variable,IF(M1321&lt;MortgageCalculator!$I$18*periods_per_year,start_rate,IF(MortgageCalculator!$I$22&gt;=0,MIN(MortgageCalculator!$I$19,start_rate+MortgageCalculator!$I$22*ROUNDUP((M1321-MortgageCalculator!$I$18*periods_per_year)/MortgageCalculator!$I$21,0)),MAX(MortgageCalculator!$I$20,start_rate+MortgageCalculator!$I$22*ROUNDUP((M1321-MortgageCalculator!$I$18*periods_per_year)/MortgageCalculator!$I$21,0)))),start_rate))</f>
        <v/>
      </c>
      <c r="P1321" s="20" t="str">
        <f>IF(M1321="","",ROUND((((1+O1321/CP)^(CP/periods_per_year))-1)*S1320,2))</f>
        <v/>
      </c>
      <c r="Q1321" s="20" t="str">
        <f>IF(M1321="","",IF(M1321=nper,S1320+P1321,MIN(S1320+P1321,IF(O1321=O1320,Q1320,ROUND(-PMT(((1+O1321/CP)^(CP/periods_per_year))-1,nper-M1321+1,S1320),2)))))</f>
        <v/>
      </c>
      <c r="R1321" s="20" t="str">
        <f t="shared" si="158"/>
        <v/>
      </c>
      <c r="S1321" s="20" t="str">
        <f t="shared" si="159"/>
        <v/>
      </c>
    </row>
    <row r="1322" spans="1:19" x14ac:dyDescent="0.2">
      <c r="A1322" s="10" t="str">
        <f t="shared" si="152"/>
        <v/>
      </c>
      <c r="B1322" s="11" t="str">
        <f t="shared" si="153"/>
        <v/>
      </c>
      <c r="C1322" s="15" t="str">
        <f t="shared" si="154"/>
        <v/>
      </c>
      <c r="D1322" s="12" t="str">
        <f>IF(A1322="","",IF(variable,IF(OR(A1322=1,A1322&lt;$I$18*periods_per_year),start_rate,MIN($I$19,IF(MOD(A1322-1,$I$21)=0,MAX($I$20,D1321+$I$22),D1321))),start_rate))</f>
        <v/>
      </c>
      <c r="E1322" s="13" t="str">
        <f t="shared" si="155"/>
        <v/>
      </c>
      <c r="F1322" s="13" t="str">
        <f>IF(A1322="","",IF(A1322=nper,J1321+E1322,MIN(J1321+E1322,IF(D1322=D1321,F1321,IF($E$8="Acc Bi-Weekly",ROUND((-PMT(((1+D1322/CP)^(CP/12))-1,(nper-A1322+1)*12/26,J1321))/2,2),IF($E$8="Acc Weekly",ROUND((-PMT(((1+D1322/CP)^(CP/12))-1,(nper-A1322+1)*12/52,J1321))/4,2),ROUND(-PMT(((1+D1322/CP)^(CP/periods_per_year))-1,nper-A1322+1,J1321),2)))))))</f>
        <v/>
      </c>
      <c r="G1322" s="13" t="str">
        <f>IF(OR(A1322="",A1322&lt;$X$2),"",IF(J1321&lt;=F1322,0,IF(IF(AND(A1322&gt;=$X$2,MOD(A1322-$X$2,int)=0),$X$3,0)+F1322&gt;=J1321+E1322,J1321+E1322-F1322,IF(AND(A1322&gt;=$X$2,MOD(A1322-$X$2,int)=0),$X$3,0)+IF(IF(AND(A1322&gt;=$X$2,MOD(A1322-$X$2,int)=0),$X$3,0)+IF(MOD(A1322-$X$6,periods_per_year)=0,$X$5,0)+F1322&lt;J1321+E1322,IF(MOD(A1322-$X$6,periods_per_year)=0,$X$5,0),J1321+E1322-IF(AND(A1322&gt;=$X$2,MOD(A1322-$X$2,int)=0),$X$3,0)-F1322))))</f>
        <v/>
      </c>
      <c r="H1322" s="14"/>
      <c r="I1322" s="13" t="str">
        <f t="shared" si="156"/>
        <v/>
      </c>
      <c r="J1322" s="13" t="str">
        <f t="shared" si="157"/>
        <v/>
      </c>
      <c r="M1322" s="17" t="str">
        <f>IF(S1321="","",IF(OR(M1321&gt;=nper,ROUND(S1321,2)&lt;=0),"",M1321+1))</f>
        <v/>
      </c>
      <c r="N1322" s="18" t="str">
        <f>IF(M1322="","",IF(OR(periods_per_year=26,periods_per_year=52),IF(periods_per_year=26,IF(M1322=1,fpdate,N1321+14),IF(periods_per_year=52,IF(M1322=1,fpdate,N1321+7),"n/a")),IF(periods_per_year=24,DATE(YEAR(fpdate),MONTH(fpdate)+(M1322-1)/2+IF(AND(DAY(fpdate)&gt;=15,MOD(M1322,2)=0),1,0),IF(MOD(M1322,2)=0,IF(DAY(fpdate)&gt;=15,DAY(fpdate)-14,DAY(fpdate)+14),DAY(fpdate))),IF(DAY(DATE(YEAR(fpdate),MONTH(fpdate)+M1322-1,DAY(fpdate)))&lt;&gt;DAY(fpdate),DATE(YEAR(fpdate),MONTH(fpdate)+M1322,0),DATE(YEAR(fpdate),MONTH(fpdate)+M1322-1,DAY(fpdate))))))</f>
        <v/>
      </c>
      <c r="O1322" s="19" t="str">
        <f>IF(M1322="","",IF(variable,IF(M1322&lt;MortgageCalculator!$I$18*periods_per_year,start_rate,IF(MortgageCalculator!$I$22&gt;=0,MIN(MortgageCalculator!$I$19,start_rate+MortgageCalculator!$I$22*ROUNDUP((M1322-MortgageCalculator!$I$18*periods_per_year)/MortgageCalculator!$I$21,0)),MAX(MortgageCalculator!$I$20,start_rate+MortgageCalculator!$I$22*ROUNDUP((M1322-MortgageCalculator!$I$18*periods_per_year)/MortgageCalculator!$I$21,0)))),start_rate))</f>
        <v/>
      </c>
      <c r="P1322" s="20" t="str">
        <f>IF(M1322="","",ROUND((((1+O1322/CP)^(CP/periods_per_year))-1)*S1321,2))</f>
        <v/>
      </c>
      <c r="Q1322" s="20" t="str">
        <f>IF(M1322="","",IF(M1322=nper,S1321+P1322,MIN(S1321+P1322,IF(O1322=O1321,Q1321,ROUND(-PMT(((1+O1322/CP)^(CP/periods_per_year))-1,nper-M1322+1,S1321),2)))))</f>
        <v/>
      </c>
      <c r="R1322" s="20" t="str">
        <f t="shared" si="158"/>
        <v/>
      </c>
      <c r="S1322" s="20" t="str">
        <f t="shared" si="159"/>
        <v/>
      </c>
    </row>
    <row r="1323" spans="1:19" x14ac:dyDescent="0.2">
      <c r="A1323" s="10" t="str">
        <f t="shared" si="152"/>
        <v/>
      </c>
      <c r="B1323" s="11" t="str">
        <f t="shared" si="153"/>
        <v/>
      </c>
      <c r="C1323" s="15" t="str">
        <f t="shared" si="154"/>
        <v/>
      </c>
      <c r="D1323" s="12" t="str">
        <f>IF(A1323="","",IF(variable,IF(OR(A1323=1,A1323&lt;$I$18*periods_per_year),start_rate,MIN($I$19,IF(MOD(A1323-1,$I$21)=0,MAX($I$20,D1322+$I$22),D1322))),start_rate))</f>
        <v/>
      </c>
      <c r="E1323" s="13" t="str">
        <f t="shared" si="155"/>
        <v/>
      </c>
      <c r="F1323" s="13" t="str">
        <f>IF(A1323="","",IF(A1323=nper,J1322+E1323,MIN(J1322+E1323,IF(D1323=D1322,F1322,IF($E$8="Acc Bi-Weekly",ROUND((-PMT(((1+D1323/CP)^(CP/12))-1,(nper-A1323+1)*12/26,J1322))/2,2),IF($E$8="Acc Weekly",ROUND((-PMT(((1+D1323/CP)^(CP/12))-1,(nper-A1323+1)*12/52,J1322))/4,2),ROUND(-PMT(((1+D1323/CP)^(CP/periods_per_year))-1,nper-A1323+1,J1322),2)))))))</f>
        <v/>
      </c>
      <c r="G1323" s="13" t="str">
        <f>IF(OR(A1323="",A1323&lt;$X$2),"",IF(J1322&lt;=F1323,0,IF(IF(AND(A1323&gt;=$X$2,MOD(A1323-$X$2,int)=0),$X$3,0)+F1323&gt;=J1322+E1323,J1322+E1323-F1323,IF(AND(A1323&gt;=$X$2,MOD(A1323-$X$2,int)=0),$X$3,0)+IF(IF(AND(A1323&gt;=$X$2,MOD(A1323-$X$2,int)=0),$X$3,0)+IF(MOD(A1323-$X$6,periods_per_year)=0,$X$5,0)+F1323&lt;J1322+E1323,IF(MOD(A1323-$X$6,periods_per_year)=0,$X$5,0),J1322+E1323-IF(AND(A1323&gt;=$X$2,MOD(A1323-$X$2,int)=0),$X$3,0)-F1323))))</f>
        <v/>
      </c>
      <c r="H1323" s="14"/>
      <c r="I1323" s="13" t="str">
        <f t="shared" si="156"/>
        <v/>
      </c>
      <c r="J1323" s="13" t="str">
        <f t="shared" si="157"/>
        <v/>
      </c>
      <c r="M1323" s="17" t="str">
        <f>IF(S1322="","",IF(OR(M1322&gt;=nper,ROUND(S1322,2)&lt;=0),"",M1322+1))</f>
        <v/>
      </c>
      <c r="N1323" s="18" t="str">
        <f>IF(M1323="","",IF(OR(periods_per_year=26,periods_per_year=52),IF(periods_per_year=26,IF(M1323=1,fpdate,N1322+14),IF(periods_per_year=52,IF(M1323=1,fpdate,N1322+7),"n/a")),IF(periods_per_year=24,DATE(YEAR(fpdate),MONTH(fpdate)+(M1323-1)/2+IF(AND(DAY(fpdate)&gt;=15,MOD(M1323,2)=0),1,0),IF(MOD(M1323,2)=0,IF(DAY(fpdate)&gt;=15,DAY(fpdate)-14,DAY(fpdate)+14),DAY(fpdate))),IF(DAY(DATE(YEAR(fpdate),MONTH(fpdate)+M1323-1,DAY(fpdate)))&lt;&gt;DAY(fpdate),DATE(YEAR(fpdate),MONTH(fpdate)+M1323,0),DATE(YEAR(fpdate),MONTH(fpdate)+M1323-1,DAY(fpdate))))))</f>
        <v/>
      </c>
      <c r="O1323" s="19" t="str">
        <f>IF(M1323="","",IF(variable,IF(M1323&lt;MortgageCalculator!$I$18*periods_per_year,start_rate,IF(MortgageCalculator!$I$22&gt;=0,MIN(MortgageCalculator!$I$19,start_rate+MortgageCalculator!$I$22*ROUNDUP((M1323-MortgageCalculator!$I$18*periods_per_year)/MortgageCalculator!$I$21,0)),MAX(MortgageCalculator!$I$20,start_rate+MortgageCalculator!$I$22*ROUNDUP((M1323-MortgageCalculator!$I$18*periods_per_year)/MortgageCalculator!$I$21,0)))),start_rate))</f>
        <v/>
      </c>
      <c r="P1323" s="20" t="str">
        <f>IF(M1323="","",ROUND((((1+O1323/CP)^(CP/periods_per_year))-1)*S1322,2))</f>
        <v/>
      </c>
      <c r="Q1323" s="20" t="str">
        <f>IF(M1323="","",IF(M1323=nper,S1322+P1323,MIN(S1322+P1323,IF(O1323=O1322,Q1322,ROUND(-PMT(((1+O1323/CP)^(CP/periods_per_year))-1,nper-M1323+1,S1322),2)))))</f>
        <v/>
      </c>
      <c r="R1323" s="20" t="str">
        <f t="shared" si="158"/>
        <v/>
      </c>
      <c r="S1323" s="20" t="str">
        <f t="shared" si="159"/>
        <v/>
      </c>
    </row>
    <row r="1324" spans="1:19" x14ac:dyDescent="0.2">
      <c r="A1324" s="10" t="str">
        <f t="shared" ref="A1324:A1387" si="160">IF(J1323="","",IF(OR(A1323&gt;=nper,ROUND(J1323,2)&lt;=0),"",A1323+1))</f>
        <v/>
      </c>
      <c r="B1324" s="11" t="str">
        <f t="shared" ref="B1324:B1387" si="161">IF(A1324="","",IF(OR(periods_per_year=26,periods_per_year=52),IF(periods_per_year=26,IF(A1324=1,fpdate,B1323+14),IF(periods_per_year=52,IF(A1324=1,fpdate,B1323+7),"n/a")),IF(periods_per_year=24,DATE(YEAR(fpdate),MONTH(fpdate)+(A1324-1)/2+IF(AND(DAY(fpdate)&gt;=15,MOD(A1324,2)=0),1,0),IF(MOD(A1324,2)=0,IF(DAY(fpdate)&gt;=15,DAY(fpdate)-14,DAY(fpdate)+14),DAY(fpdate))),IF(DAY(DATE(YEAR(fpdate),MONTH(fpdate)+A1324-1,DAY(fpdate)))&lt;&gt;DAY(fpdate),DATE(YEAR(fpdate),MONTH(fpdate)+A1324,0),DATE(YEAR(fpdate),MONTH(fpdate)+A1324-1,DAY(fpdate))))))</f>
        <v/>
      </c>
      <c r="C1324" s="15" t="str">
        <f t="shared" ref="C1324:C1387" si="162">IF(A1324="","",IF(MOD(A1324,periods_per_year)=0,A1324/periods_per_year,""))</f>
        <v/>
      </c>
      <c r="D1324" s="12" t="str">
        <f>IF(A1324="","",IF(variable,IF(OR(A1324=1,A1324&lt;$I$18*periods_per_year),start_rate,MIN($I$19,IF(MOD(A1324-1,$I$21)=0,MAX($I$20,D1323+$I$22),D1323))),start_rate))</f>
        <v/>
      </c>
      <c r="E1324" s="13" t="str">
        <f t="shared" ref="E1324:E1387" si="163">IF(A1324="","",ROUND((((1+D1324/CP)^(CP/periods_per_year))-1)*J1323,2))</f>
        <v/>
      </c>
      <c r="F1324" s="13" t="str">
        <f>IF(A1324="","",IF(A1324=nper,J1323+E1324,MIN(J1323+E1324,IF(D1324=D1323,F1323,IF($E$8="Acc Bi-Weekly",ROUND((-PMT(((1+D1324/CP)^(CP/12))-1,(nper-A1324+1)*12/26,J1323))/2,2),IF($E$8="Acc Weekly",ROUND((-PMT(((1+D1324/CP)^(CP/12))-1,(nper-A1324+1)*12/52,J1323))/4,2),ROUND(-PMT(((1+D1324/CP)^(CP/periods_per_year))-1,nper-A1324+1,J1323),2)))))))</f>
        <v/>
      </c>
      <c r="G1324" s="13" t="str">
        <f>IF(OR(A1324="",A1324&lt;$X$2),"",IF(J1323&lt;=F1324,0,IF(IF(AND(A1324&gt;=$X$2,MOD(A1324-$X$2,int)=0),$X$3,0)+F1324&gt;=J1323+E1324,J1323+E1324-F1324,IF(AND(A1324&gt;=$X$2,MOD(A1324-$X$2,int)=0),$X$3,0)+IF(IF(AND(A1324&gt;=$X$2,MOD(A1324-$X$2,int)=0),$X$3,0)+IF(MOD(A1324-$X$6,periods_per_year)=0,$X$5,0)+F1324&lt;J1323+E1324,IF(MOD(A1324-$X$6,periods_per_year)=0,$X$5,0),J1323+E1324-IF(AND(A1324&gt;=$X$2,MOD(A1324-$X$2,int)=0),$X$3,0)-F1324))))</f>
        <v/>
      </c>
      <c r="H1324" s="14"/>
      <c r="I1324" s="13" t="str">
        <f t="shared" ref="I1324:I1387" si="164">IF(A1324="","",F1324-E1324+H1324+IF(G1324="",0,G1324))</f>
        <v/>
      </c>
      <c r="J1324" s="13" t="str">
        <f t="shared" ref="J1324:J1387" si="165">IF(A1324="","",J1323-I1324)</f>
        <v/>
      </c>
      <c r="M1324" s="17" t="str">
        <f>IF(S1323="","",IF(OR(M1323&gt;=nper,ROUND(S1323,2)&lt;=0),"",M1323+1))</f>
        <v/>
      </c>
      <c r="N1324" s="18" t="str">
        <f>IF(M1324="","",IF(OR(periods_per_year=26,periods_per_year=52),IF(periods_per_year=26,IF(M1324=1,fpdate,N1323+14),IF(periods_per_year=52,IF(M1324=1,fpdate,N1323+7),"n/a")),IF(periods_per_year=24,DATE(YEAR(fpdate),MONTH(fpdate)+(M1324-1)/2+IF(AND(DAY(fpdate)&gt;=15,MOD(M1324,2)=0),1,0),IF(MOD(M1324,2)=0,IF(DAY(fpdate)&gt;=15,DAY(fpdate)-14,DAY(fpdate)+14),DAY(fpdate))),IF(DAY(DATE(YEAR(fpdate),MONTH(fpdate)+M1324-1,DAY(fpdate)))&lt;&gt;DAY(fpdate),DATE(YEAR(fpdate),MONTH(fpdate)+M1324,0),DATE(YEAR(fpdate),MONTH(fpdate)+M1324-1,DAY(fpdate))))))</f>
        <v/>
      </c>
      <c r="O1324" s="19" t="str">
        <f>IF(M1324="","",IF(variable,IF(M1324&lt;MortgageCalculator!$I$18*periods_per_year,start_rate,IF(MortgageCalculator!$I$22&gt;=0,MIN(MortgageCalculator!$I$19,start_rate+MortgageCalculator!$I$22*ROUNDUP((M1324-MortgageCalculator!$I$18*periods_per_year)/MortgageCalculator!$I$21,0)),MAX(MortgageCalculator!$I$20,start_rate+MortgageCalculator!$I$22*ROUNDUP((M1324-MortgageCalculator!$I$18*periods_per_year)/MortgageCalculator!$I$21,0)))),start_rate))</f>
        <v/>
      </c>
      <c r="P1324" s="20" t="str">
        <f>IF(M1324="","",ROUND((((1+O1324/CP)^(CP/periods_per_year))-1)*S1323,2))</f>
        <v/>
      </c>
      <c r="Q1324" s="20" t="str">
        <f>IF(M1324="","",IF(M1324=nper,S1323+P1324,MIN(S1323+P1324,IF(O1324=O1323,Q1323,ROUND(-PMT(((1+O1324/CP)^(CP/periods_per_year))-1,nper-M1324+1,S1323),2)))))</f>
        <v/>
      </c>
      <c r="R1324" s="20" t="str">
        <f t="shared" ref="R1324:R1387" si="166">IF(M1324="","",Q1324-P1324)</f>
        <v/>
      </c>
      <c r="S1324" s="20" t="str">
        <f t="shared" ref="S1324:S1387" si="167">IF(M1324="","",S1323-R1324)</f>
        <v/>
      </c>
    </row>
    <row r="1325" spans="1:19" x14ac:dyDescent="0.2">
      <c r="A1325" s="10" t="str">
        <f t="shared" si="160"/>
        <v/>
      </c>
      <c r="B1325" s="11" t="str">
        <f t="shared" si="161"/>
        <v/>
      </c>
      <c r="C1325" s="15" t="str">
        <f t="shared" si="162"/>
        <v/>
      </c>
      <c r="D1325" s="12" t="str">
        <f>IF(A1325="","",IF(variable,IF(OR(A1325=1,A1325&lt;$I$18*periods_per_year),start_rate,MIN($I$19,IF(MOD(A1325-1,$I$21)=0,MAX($I$20,D1324+$I$22),D1324))),start_rate))</f>
        <v/>
      </c>
      <c r="E1325" s="13" t="str">
        <f t="shared" si="163"/>
        <v/>
      </c>
      <c r="F1325" s="13" t="str">
        <f>IF(A1325="","",IF(A1325=nper,J1324+E1325,MIN(J1324+E1325,IF(D1325=D1324,F1324,IF($E$8="Acc Bi-Weekly",ROUND((-PMT(((1+D1325/CP)^(CP/12))-1,(nper-A1325+1)*12/26,J1324))/2,2),IF($E$8="Acc Weekly",ROUND((-PMT(((1+D1325/CP)^(CP/12))-1,(nper-A1325+1)*12/52,J1324))/4,2),ROUND(-PMT(((1+D1325/CP)^(CP/periods_per_year))-1,nper-A1325+1,J1324),2)))))))</f>
        <v/>
      </c>
      <c r="G1325" s="13" t="str">
        <f>IF(OR(A1325="",A1325&lt;$X$2),"",IF(J1324&lt;=F1325,0,IF(IF(AND(A1325&gt;=$X$2,MOD(A1325-$X$2,int)=0),$X$3,0)+F1325&gt;=J1324+E1325,J1324+E1325-F1325,IF(AND(A1325&gt;=$X$2,MOD(A1325-$X$2,int)=0),$X$3,0)+IF(IF(AND(A1325&gt;=$X$2,MOD(A1325-$X$2,int)=0),$X$3,0)+IF(MOD(A1325-$X$6,periods_per_year)=0,$X$5,0)+F1325&lt;J1324+E1325,IF(MOD(A1325-$X$6,periods_per_year)=0,$X$5,0),J1324+E1325-IF(AND(A1325&gt;=$X$2,MOD(A1325-$X$2,int)=0),$X$3,0)-F1325))))</f>
        <v/>
      </c>
      <c r="H1325" s="14"/>
      <c r="I1325" s="13" t="str">
        <f t="shared" si="164"/>
        <v/>
      </c>
      <c r="J1325" s="13" t="str">
        <f t="shared" si="165"/>
        <v/>
      </c>
      <c r="M1325" s="17" t="str">
        <f>IF(S1324="","",IF(OR(M1324&gt;=nper,ROUND(S1324,2)&lt;=0),"",M1324+1))</f>
        <v/>
      </c>
      <c r="N1325" s="18" t="str">
        <f>IF(M1325="","",IF(OR(periods_per_year=26,periods_per_year=52),IF(periods_per_year=26,IF(M1325=1,fpdate,N1324+14),IF(periods_per_year=52,IF(M1325=1,fpdate,N1324+7),"n/a")),IF(periods_per_year=24,DATE(YEAR(fpdate),MONTH(fpdate)+(M1325-1)/2+IF(AND(DAY(fpdate)&gt;=15,MOD(M1325,2)=0),1,0),IF(MOD(M1325,2)=0,IF(DAY(fpdate)&gt;=15,DAY(fpdate)-14,DAY(fpdate)+14),DAY(fpdate))),IF(DAY(DATE(YEAR(fpdate),MONTH(fpdate)+M1325-1,DAY(fpdate)))&lt;&gt;DAY(fpdate),DATE(YEAR(fpdate),MONTH(fpdate)+M1325,0),DATE(YEAR(fpdate),MONTH(fpdate)+M1325-1,DAY(fpdate))))))</f>
        <v/>
      </c>
      <c r="O1325" s="19" t="str">
        <f>IF(M1325="","",IF(variable,IF(M1325&lt;MortgageCalculator!$I$18*periods_per_year,start_rate,IF(MortgageCalculator!$I$22&gt;=0,MIN(MortgageCalculator!$I$19,start_rate+MortgageCalculator!$I$22*ROUNDUP((M1325-MortgageCalculator!$I$18*periods_per_year)/MortgageCalculator!$I$21,0)),MAX(MortgageCalculator!$I$20,start_rate+MortgageCalculator!$I$22*ROUNDUP((M1325-MortgageCalculator!$I$18*periods_per_year)/MortgageCalculator!$I$21,0)))),start_rate))</f>
        <v/>
      </c>
      <c r="P1325" s="20" t="str">
        <f>IF(M1325="","",ROUND((((1+O1325/CP)^(CP/periods_per_year))-1)*S1324,2))</f>
        <v/>
      </c>
      <c r="Q1325" s="20" t="str">
        <f>IF(M1325="","",IF(M1325=nper,S1324+P1325,MIN(S1324+P1325,IF(O1325=O1324,Q1324,ROUND(-PMT(((1+O1325/CP)^(CP/periods_per_year))-1,nper-M1325+1,S1324),2)))))</f>
        <v/>
      </c>
      <c r="R1325" s="20" t="str">
        <f t="shared" si="166"/>
        <v/>
      </c>
      <c r="S1325" s="20" t="str">
        <f t="shared" si="167"/>
        <v/>
      </c>
    </row>
    <row r="1326" spans="1:19" x14ac:dyDescent="0.2">
      <c r="A1326" s="10" t="str">
        <f t="shared" si="160"/>
        <v/>
      </c>
      <c r="B1326" s="11" t="str">
        <f t="shared" si="161"/>
        <v/>
      </c>
      <c r="C1326" s="15" t="str">
        <f t="shared" si="162"/>
        <v/>
      </c>
      <c r="D1326" s="12" t="str">
        <f>IF(A1326="","",IF(variable,IF(OR(A1326=1,A1326&lt;$I$18*periods_per_year),start_rate,MIN($I$19,IF(MOD(A1326-1,$I$21)=0,MAX($I$20,D1325+$I$22),D1325))),start_rate))</f>
        <v/>
      </c>
      <c r="E1326" s="13" t="str">
        <f t="shared" si="163"/>
        <v/>
      </c>
      <c r="F1326" s="13" t="str">
        <f>IF(A1326="","",IF(A1326=nper,J1325+E1326,MIN(J1325+E1326,IF(D1326=D1325,F1325,IF($E$8="Acc Bi-Weekly",ROUND((-PMT(((1+D1326/CP)^(CP/12))-1,(nper-A1326+1)*12/26,J1325))/2,2),IF($E$8="Acc Weekly",ROUND((-PMT(((1+D1326/CP)^(CP/12))-1,(nper-A1326+1)*12/52,J1325))/4,2),ROUND(-PMT(((1+D1326/CP)^(CP/periods_per_year))-1,nper-A1326+1,J1325),2)))))))</f>
        <v/>
      </c>
      <c r="G1326" s="13" t="str">
        <f>IF(OR(A1326="",A1326&lt;$X$2),"",IF(J1325&lt;=F1326,0,IF(IF(AND(A1326&gt;=$X$2,MOD(A1326-$X$2,int)=0),$X$3,0)+F1326&gt;=J1325+E1326,J1325+E1326-F1326,IF(AND(A1326&gt;=$X$2,MOD(A1326-$X$2,int)=0),$X$3,0)+IF(IF(AND(A1326&gt;=$X$2,MOD(A1326-$X$2,int)=0),$X$3,0)+IF(MOD(A1326-$X$6,periods_per_year)=0,$X$5,0)+F1326&lt;J1325+E1326,IF(MOD(A1326-$X$6,periods_per_year)=0,$X$5,0),J1325+E1326-IF(AND(A1326&gt;=$X$2,MOD(A1326-$X$2,int)=0),$X$3,0)-F1326))))</f>
        <v/>
      </c>
      <c r="H1326" s="14"/>
      <c r="I1326" s="13" t="str">
        <f t="shared" si="164"/>
        <v/>
      </c>
      <c r="J1326" s="13" t="str">
        <f t="shared" si="165"/>
        <v/>
      </c>
      <c r="M1326" s="17" t="str">
        <f>IF(S1325="","",IF(OR(M1325&gt;=nper,ROUND(S1325,2)&lt;=0),"",M1325+1))</f>
        <v/>
      </c>
      <c r="N1326" s="18" t="str">
        <f>IF(M1326="","",IF(OR(periods_per_year=26,periods_per_year=52),IF(periods_per_year=26,IF(M1326=1,fpdate,N1325+14),IF(periods_per_year=52,IF(M1326=1,fpdate,N1325+7),"n/a")),IF(periods_per_year=24,DATE(YEAR(fpdate),MONTH(fpdate)+(M1326-1)/2+IF(AND(DAY(fpdate)&gt;=15,MOD(M1326,2)=0),1,0),IF(MOD(M1326,2)=0,IF(DAY(fpdate)&gt;=15,DAY(fpdate)-14,DAY(fpdate)+14),DAY(fpdate))),IF(DAY(DATE(YEAR(fpdate),MONTH(fpdate)+M1326-1,DAY(fpdate)))&lt;&gt;DAY(fpdate),DATE(YEAR(fpdate),MONTH(fpdate)+M1326,0),DATE(YEAR(fpdate),MONTH(fpdate)+M1326-1,DAY(fpdate))))))</f>
        <v/>
      </c>
      <c r="O1326" s="19" t="str">
        <f>IF(M1326="","",IF(variable,IF(M1326&lt;MortgageCalculator!$I$18*periods_per_year,start_rate,IF(MortgageCalculator!$I$22&gt;=0,MIN(MortgageCalculator!$I$19,start_rate+MortgageCalculator!$I$22*ROUNDUP((M1326-MortgageCalculator!$I$18*periods_per_year)/MortgageCalculator!$I$21,0)),MAX(MortgageCalculator!$I$20,start_rate+MortgageCalculator!$I$22*ROUNDUP((M1326-MortgageCalculator!$I$18*periods_per_year)/MortgageCalculator!$I$21,0)))),start_rate))</f>
        <v/>
      </c>
      <c r="P1326" s="20" t="str">
        <f>IF(M1326="","",ROUND((((1+O1326/CP)^(CP/periods_per_year))-1)*S1325,2))</f>
        <v/>
      </c>
      <c r="Q1326" s="20" t="str">
        <f>IF(M1326="","",IF(M1326=nper,S1325+P1326,MIN(S1325+P1326,IF(O1326=O1325,Q1325,ROUND(-PMT(((1+O1326/CP)^(CP/periods_per_year))-1,nper-M1326+1,S1325),2)))))</f>
        <v/>
      </c>
      <c r="R1326" s="20" t="str">
        <f t="shared" si="166"/>
        <v/>
      </c>
      <c r="S1326" s="20" t="str">
        <f t="shared" si="167"/>
        <v/>
      </c>
    </row>
    <row r="1327" spans="1:19" x14ac:dyDescent="0.2">
      <c r="A1327" s="10" t="str">
        <f t="shared" si="160"/>
        <v/>
      </c>
      <c r="B1327" s="11" t="str">
        <f t="shared" si="161"/>
        <v/>
      </c>
      <c r="C1327" s="15" t="str">
        <f t="shared" si="162"/>
        <v/>
      </c>
      <c r="D1327" s="12" t="str">
        <f>IF(A1327="","",IF(variable,IF(OR(A1327=1,A1327&lt;$I$18*periods_per_year),start_rate,MIN($I$19,IF(MOD(A1327-1,$I$21)=0,MAX($I$20,D1326+$I$22),D1326))),start_rate))</f>
        <v/>
      </c>
      <c r="E1327" s="13" t="str">
        <f t="shared" si="163"/>
        <v/>
      </c>
      <c r="F1327" s="13" t="str">
        <f>IF(A1327="","",IF(A1327=nper,J1326+E1327,MIN(J1326+E1327,IF(D1327=D1326,F1326,IF($E$8="Acc Bi-Weekly",ROUND((-PMT(((1+D1327/CP)^(CP/12))-1,(nper-A1327+1)*12/26,J1326))/2,2),IF($E$8="Acc Weekly",ROUND((-PMT(((1+D1327/CP)^(CP/12))-1,(nper-A1327+1)*12/52,J1326))/4,2),ROUND(-PMT(((1+D1327/CP)^(CP/periods_per_year))-1,nper-A1327+1,J1326),2)))))))</f>
        <v/>
      </c>
      <c r="G1327" s="13" t="str">
        <f>IF(OR(A1327="",A1327&lt;$X$2),"",IF(J1326&lt;=F1327,0,IF(IF(AND(A1327&gt;=$X$2,MOD(A1327-$X$2,int)=0),$X$3,0)+F1327&gt;=J1326+E1327,J1326+E1327-F1327,IF(AND(A1327&gt;=$X$2,MOD(A1327-$X$2,int)=0),$X$3,0)+IF(IF(AND(A1327&gt;=$X$2,MOD(A1327-$X$2,int)=0),$X$3,0)+IF(MOD(A1327-$X$6,periods_per_year)=0,$X$5,0)+F1327&lt;J1326+E1327,IF(MOD(A1327-$X$6,periods_per_year)=0,$X$5,0),J1326+E1327-IF(AND(A1327&gt;=$X$2,MOD(A1327-$X$2,int)=0),$X$3,0)-F1327))))</f>
        <v/>
      </c>
      <c r="H1327" s="14"/>
      <c r="I1327" s="13" t="str">
        <f t="shared" si="164"/>
        <v/>
      </c>
      <c r="J1327" s="13" t="str">
        <f t="shared" si="165"/>
        <v/>
      </c>
      <c r="M1327" s="17" t="str">
        <f>IF(S1326="","",IF(OR(M1326&gt;=nper,ROUND(S1326,2)&lt;=0),"",M1326+1))</f>
        <v/>
      </c>
      <c r="N1327" s="18" t="str">
        <f>IF(M1327="","",IF(OR(periods_per_year=26,periods_per_year=52),IF(periods_per_year=26,IF(M1327=1,fpdate,N1326+14),IF(periods_per_year=52,IF(M1327=1,fpdate,N1326+7),"n/a")),IF(periods_per_year=24,DATE(YEAR(fpdate),MONTH(fpdate)+(M1327-1)/2+IF(AND(DAY(fpdate)&gt;=15,MOD(M1327,2)=0),1,0),IF(MOD(M1327,2)=0,IF(DAY(fpdate)&gt;=15,DAY(fpdate)-14,DAY(fpdate)+14),DAY(fpdate))),IF(DAY(DATE(YEAR(fpdate),MONTH(fpdate)+M1327-1,DAY(fpdate)))&lt;&gt;DAY(fpdate),DATE(YEAR(fpdate),MONTH(fpdate)+M1327,0),DATE(YEAR(fpdate),MONTH(fpdate)+M1327-1,DAY(fpdate))))))</f>
        <v/>
      </c>
      <c r="O1327" s="19" t="str">
        <f>IF(M1327="","",IF(variable,IF(M1327&lt;MortgageCalculator!$I$18*periods_per_year,start_rate,IF(MortgageCalculator!$I$22&gt;=0,MIN(MortgageCalculator!$I$19,start_rate+MortgageCalculator!$I$22*ROUNDUP((M1327-MortgageCalculator!$I$18*periods_per_year)/MortgageCalculator!$I$21,0)),MAX(MortgageCalculator!$I$20,start_rate+MortgageCalculator!$I$22*ROUNDUP((M1327-MortgageCalculator!$I$18*periods_per_year)/MortgageCalculator!$I$21,0)))),start_rate))</f>
        <v/>
      </c>
      <c r="P1327" s="20" t="str">
        <f>IF(M1327="","",ROUND((((1+O1327/CP)^(CP/periods_per_year))-1)*S1326,2))</f>
        <v/>
      </c>
      <c r="Q1327" s="20" t="str">
        <f>IF(M1327="","",IF(M1327=nper,S1326+P1327,MIN(S1326+P1327,IF(O1327=O1326,Q1326,ROUND(-PMT(((1+O1327/CP)^(CP/periods_per_year))-1,nper-M1327+1,S1326),2)))))</f>
        <v/>
      </c>
      <c r="R1327" s="20" t="str">
        <f t="shared" si="166"/>
        <v/>
      </c>
      <c r="S1327" s="20" t="str">
        <f t="shared" si="167"/>
        <v/>
      </c>
    </row>
    <row r="1328" spans="1:19" x14ac:dyDescent="0.2">
      <c r="A1328" s="10" t="str">
        <f t="shared" si="160"/>
        <v/>
      </c>
      <c r="B1328" s="11" t="str">
        <f t="shared" si="161"/>
        <v/>
      </c>
      <c r="C1328" s="15" t="str">
        <f t="shared" si="162"/>
        <v/>
      </c>
      <c r="D1328" s="12" t="str">
        <f>IF(A1328="","",IF(variable,IF(OR(A1328=1,A1328&lt;$I$18*periods_per_year),start_rate,MIN($I$19,IF(MOD(A1328-1,$I$21)=0,MAX($I$20,D1327+$I$22),D1327))),start_rate))</f>
        <v/>
      </c>
      <c r="E1328" s="13" t="str">
        <f t="shared" si="163"/>
        <v/>
      </c>
      <c r="F1328" s="13" t="str">
        <f>IF(A1328="","",IF(A1328=nper,J1327+E1328,MIN(J1327+E1328,IF(D1328=D1327,F1327,IF($E$8="Acc Bi-Weekly",ROUND((-PMT(((1+D1328/CP)^(CP/12))-1,(nper-A1328+1)*12/26,J1327))/2,2),IF($E$8="Acc Weekly",ROUND((-PMT(((1+D1328/CP)^(CP/12))-1,(nper-A1328+1)*12/52,J1327))/4,2),ROUND(-PMT(((1+D1328/CP)^(CP/periods_per_year))-1,nper-A1328+1,J1327),2)))))))</f>
        <v/>
      </c>
      <c r="G1328" s="13" t="str">
        <f>IF(OR(A1328="",A1328&lt;$X$2),"",IF(J1327&lt;=F1328,0,IF(IF(AND(A1328&gt;=$X$2,MOD(A1328-$X$2,int)=0),$X$3,0)+F1328&gt;=J1327+E1328,J1327+E1328-F1328,IF(AND(A1328&gt;=$X$2,MOD(A1328-$X$2,int)=0),$X$3,0)+IF(IF(AND(A1328&gt;=$X$2,MOD(A1328-$X$2,int)=0),$X$3,0)+IF(MOD(A1328-$X$6,periods_per_year)=0,$X$5,0)+F1328&lt;J1327+E1328,IF(MOD(A1328-$X$6,periods_per_year)=0,$X$5,0),J1327+E1328-IF(AND(A1328&gt;=$X$2,MOD(A1328-$X$2,int)=0),$X$3,0)-F1328))))</f>
        <v/>
      </c>
      <c r="H1328" s="14"/>
      <c r="I1328" s="13" t="str">
        <f t="shared" si="164"/>
        <v/>
      </c>
      <c r="J1328" s="13" t="str">
        <f t="shared" si="165"/>
        <v/>
      </c>
      <c r="M1328" s="17" t="str">
        <f>IF(S1327="","",IF(OR(M1327&gt;=nper,ROUND(S1327,2)&lt;=0),"",M1327+1))</f>
        <v/>
      </c>
      <c r="N1328" s="18" t="str">
        <f>IF(M1328="","",IF(OR(periods_per_year=26,periods_per_year=52),IF(periods_per_year=26,IF(M1328=1,fpdate,N1327+14),IF(periods_per_year=52,IF(M1328=1,fpdate,N1327+7),"n/a")),IF(periods_per_year=24,DATE(YEAR(fpdate),MONTH(fpdate)+(M1328-1)/2+IF(AND(DAY(fpdate)&gt;=15,MOD(M1328,2)=0),1,0),IF(MOD(M1328,2)=0,IF(DAY(fpdate)&gt;=15,DAY(fpdate)-14,DAY(fpdate)+14),DAY(fpdate))),IF(DAY(DATE(YEAR(fpdate),MONTH(fpdate)+M1328-1,DAY(fpdate)))&lt;&gt;DAY(fpdate),DATE(YEAR(fpdate),MONTH(fpdate)+M1328,0),DATE(YEAR(fpdate),MONTH(fpdate)+M1328-1,DAY(fpdate))))))</f>
        <v/>
      </c>
      <c r="O1328" s="19" t="str">
        <f>IF(M1328="","",IF(variable,IF(M1328&lt;MortgageCalculator!$I$18*periods_per_year,start_rate,IF(MortgageCalculator!$I$22&gt;=0,MIN(MortgageCalculator!$I$19,start_rate+MortgageCalculator!$I$22*ROUNDUP((M1328-MortgageCalculator!$I$18*periods_per_year)/MortgageCalculator!$I$21,0)),MAX(MortgageCalculator!$I$20,start_rate+MortgageCalculator!$I$22*ROUNDUP((M1328-MortgageCalculator!$I$18*periods_per_year)/MortgageCalculator!$I$21,0)))),start_rate))</f>
        <v/>
      </c>
      <c r="P1328" s="20" t="str">
        <f>IF(M1328="","",ROUND((((1+O1328/CP)^(CP/periods_per_year))-1)*S1327,2))</f>
        <v/>
      </c>
      <c r="Q1328" s="20" t="str">
        <f>IF(M1328="","",IF(M1328=nper,S1327+P1328,MIN(S1327+P1328,IF(O1328=O1327,Q1327,ROUND(-PMT(((1+O1328/CP)^(CP/periods_per_year))-1,nper-M1328+1,S1327),2)))))</f>
        <v/>
      </c>
      <c r="R1328" s="20" t="str">
        <f t="shared" si="166"/>
        <v/>
      </c>
      <c r="S1328" s="20" t="str">
        <f t="shared" si="167"/>
        <v/>
      </c>
    </row>
    <row r="1329" spans="1:19" x14ac:dyDescent="0.2">
      <c r="A1329" s="10" t="str">
        <f t="shared" si="160"/>
        <v/>
      </c>
      <c r="B1329" s="11" t="str">
        <f t="shared" si="161"/>
        <v/>
      </c>
      <c r="C1329" s="15" t="str">
        <f t="shared" si="162"/>
        <v/>
      </c>
      <c r="D1329" s="12" t="str">
        <f>IF(A1329="","",IF(variable,IF(OR(A1329=1,A1329&lt;$I$18*periods_per_year),start_rate,MIN($I$19,IF(MOD(A1329-1,$I$21)=0,MAX($I$20,D1328+$I$22),D1328))),start_rate))</f>
        <v/>
      </c>
      <c r="E1329" s="13" t="str">
        <f t="shared" si="163"/>
        <v/>
      </c>
      <c r="F1329" s="13" t="str">
        <f>IF(A1329="","",IF(A1329=nper,J1328+E1329,MIN(J1328+E1329,IF(D1329=D1328,F1328,IF($E$8="Acc Bi-Weekly",ROUND((-PMT(((1+D1329/CP)^(CP/12))-1,(nper-A1329+1)*12/26,J1328))/2,2),IF($E$8="Acc Weekly",ROUND((-PMT(((1+D1329/CP)^(CP/12))-1,(nper-A1329+1)*12/52,J1328))/4,2),ROUND(-PMT(((1+D1329/CP)^(CP/periods_per_year))-1,nper-A1329+1,J1328),2)))))))</f>
        <v/>
      </c>
      <c r="G1329" s="13" t="str">
        <f>IF(OR(A1329="",A1329&lt;$X$2),"",IF(J1328&lt;=F1329,0,IF(IF(AND(A1329&gt;=$X$2,MOD(A1329-$X$2,int)=0),$X$3,0)+F1329&gt;=J1328+E1329,J1328+E1329-F1329,IF(AND(A1329&gt;=$X$2,MOD(A1329-$X$2,int)=0),$X$3,0)+IF(IF(AND(A1329&gt;=$X$2,MOD(A1329-$X$2,int)=0),$X$3,0)+IF(MOD(A1329-$X$6,periods_per_year)=0,$X$5,0)+F1329&lt;J1328+E1329,IF(MOD(A1329-$X$6,periods_per_year)=0,$X$5,0),J1328+E1329-IF(AND(A1329&gt;=$X$2,MOD(A1329-$X$2,int)=0),$X$3,0)-F1329))))</f>
        <v/>
      </c>
      <c r="H1329" s="14"/>
      <c r="I1329" s="13" t="str">
        <f t="shared" si="164"/>
        <v/>
      </c>
      <c r="J1329" s="13" t="str">
        <f t="shared" si="165"/>
        <v/>
      </c>
      <c r="M1329" s="17" t="str">
        <f>IF(S1328="","",IF(OR(M1328&gt;=nper,ROUND(S1328,2)&lt;=0),"",M1328+1))</f>
        <v/>
      </c>
      <c r="N1329" s="18" t="str">
        <f>IF(M1329="","",IF(OR(periods_per_year=26,periods_per_year=52),IF(periods_per_year=26,IF(M1329=1,fpdate,N1328+14),IF(periods_per_year=52,IF(M1329=1,fpdate,N1328+7),"n/a")),IF(periods_per_year=24,DATE(YEAR(fpdate),MONTH(fpdate)+(M1329-1)/2+IF(AND(DAY(fpdate)&gt;=15,MOD(M1329,2)=0),1,0),IF(MOD(M1329,2)=0,IF(DAY(fpdate)&gt;=15,DAY(fpdate)-14,DAY(fpdate)+14),DAY(fpdate))),IF(DAY(DATE(YEAR(fpdate),MONTH(fpdate)+M1329-1,DAY(fpdate)))&lt;&gt;DAY(fpdate),DATE(YEAR(fpdate),MONTH(fpdate)+M1329,0),DATE(YEAR(fpdate),MONTH(fpdate)+M1329-1,DAY(fpdate))))))</f>
        <v/>
      </c>
      <c r="O1329" s="19" t="str">
        <f>IF(M1329="","",IF(variable,IF(M1329&lt;MortgageCalculator!$I$18*periods_per_year,start_rate,IF(MortgageCalculator!$I$22&gt;=0,MIN(MortgageCalculator!$I$19,start_rate+MortgageCalculator!$I$22*ROUNDUP((M1329-MortgageCalculator!$I$18*periods_per_year)/MortgageCalculator!$I$21,0)),MAX(MortgageCalculator!$I$20,start_rate+MortgageCalculator!$I$22*ROUNDUP((M1329-MortgageCalculator!$I$18*periods_per_year)/MortgageCalculator!$I$21,0)))),start_rate))</f>
        <v/>
      </c>
      <c r="P1329" s="20" t="str">
        <f>IF(M1329="","",ROUND((((1+O1329/CP)^(CP/periods_per_year))-1)*S1328,2))</f>
        <v/>
      </c>
      <c r="Q1329" s="20" t="str">
        <f>IF(M1329="","",IF(M1329=nper,S1328+P1329,MIN(S1328+P1329,IF(O1329=O1328,Q1328,ROUND(-PMT(((1+O1329/CP)^(CP/periods_per_year))-1,nper-M1329+1,S1328),2)))))</f>
        <v/>
      </c>
      <c r="R1329" s="20" t="str">
        <f t="shared" si="166"/>
        <v/>
      </c>
      <c r="S1329" s="20" t="str">
        <f t="shared" si="167"/>
        <v/>
      </c>
    </row>
    <row r="1330" spans="1:19" x14ac:dyDescent="0.2">
      <c r="A1330" s="10" t="str">
        <f t="shared" si="160"/>
        <v/>
      </c>
      <c r="B1330" s="11" t="str">
        <f t="shared" si="161"/>
        <v/>
      </c>
      <c r="C1330" s="15" t="str">
        <f t="shared" si="162"/>
        <v/>
      </c>
      <c r="D1330" s="12" t="str">
        <f>IF(A1330="","",IF(variable,IF(OR(A1330=1,A1330&lt;$I$18*periods_per_year),start_rate,MIN($I$19,IF(MOD(A1330-1,$I$21)=0,MAX($I$20,D1329+$I$22),D1329))),start_rate))</f>
        <v/>
      </c>
      <c r="E1330" s="13" t="str">
        <f t="shared" si="163"/>
        <v/>
      </c>
      <c r="F1330" s="13" t="str">
        <f>IF(A1330="","",IF(A1330=nper,J1329+E1330,MIN(J1329+E1330,IF(D1330=D1329,F1329,IF($E$8="Acc Bi-Weekly",ROUND((-PMT(((1+D1330/CP)^(CP/12))-1,(nper-A1330+1)*12/26,J1329))/2,2),IF($E$8="Acc Weekly",ROUND((-PMT(((1+D1330/CP)^(CP/12))-1,(nper-A1330+1)*12/52,J1329))/4,2),ROUND(-PMT(((1+D1330/CP)^(CP/periods_per_year))-1,nper-A1330+1,J1329),2)))))))</f>
        <v/>
      </c>
      <c r="G1330" s="13" t="str">
        <f>IF(OR(A1330="",A1330&lt;$X$2),"",IF(J1329&lt;=F1330,0,IF(IF(AND(A1330&gt;=$X$2,MOD(A1330-$X$2,int)=0),$X$3,0)+F1330&gt;=J1329+E1330,J1329+E1330-F1330,IF(AND(A1330&gt;=$X$2,MOD(A1330-$X$2,int)=0),$X$3,0)+IF(IF(AND(A1330&gt;=$X$2,MOD(A1330-$X$2,int)=0),$X$3,0)+IF(MOD(A1330-$X$6,periods_per_year)=0,$X$5,0)+F1330&lt;J1329+E1330,IF(MOD(A1330-$X$6,periods_per_year)=0,$X$5,0),J1329+E1330-IF(AND(A1330&gt;=$X$2,MOD(A1330-$X$2,int)=0),$X$3,0)-F1330))))</f>
        <v/>
      </c>
      <c r="H1330" s="14"/>
      <c r="I1330" s="13" t="str">
        <f t="shared" si="164"/>
        <v/>
      </c>
      <c r="J1330" s="13" t="str">
        <f t="shared" si="165"/>
        <v/>
      </c>
      <c r="M1330" s="17" t="str">
        <f>IF(S1329="","",IF(OR(M1329&gt;=nper,ROUND(S1329,2)&lt;=0),"",M1329+1))</f>
        <v/>
      </c>
      <c r="N1330" s="18" t="str">
        <f>IF(M1330="","",IF(OR(periods_per_year=26,periods_per_year=52),IF(periods_per_year=26,IF(M1330=1,fpdate,N1329+14),IF(periods_per_year=52,IF(M1330=1,fpdate,N1329+7),"n/a")),IF(periods_per_year=24,DATE(YEAR(fpdate),MONTH(fpdate)+(M1330-1)/2+IF(AND(DAY(fpdate)&gt;=15,MOD(M1330,2)=0),1,0),IF(MOD(M1330,2)=0,IF(DAY(fpdate)&gt;=15,DAY(fpdate)-14,DAY(fpdate)+14),DAY(fpdate))),IF(DAY(DATE(YEAR(fpdate),MONTH(fpdate)+M1330-1,DAY(fpdate)))&lt;&gt;DAY(fpdate),DATE(YEAR(fpdate),MONTH(fpdate)+M1330,0),DATE(YEAR(fpdate),MONTH(fpdate)+M1330-1,DAY(fpdate))))))</f>
        <v/>
      </c>
      <c r="O1330" s="19" t="str">
        <f>IF(M1330="","",IF(variable,IF(M1330&lt;MortgageCalculator!$I$18*periods_per_year,start_rate,IF(MortgageCalculator!$I$22&gt;=0,MIN(MortgageCalculator!$I$19,start_rate+MortgageCalculator!$I$22*ROUNDUP((M1330-MortgageCalculator!$I$18*periods_per_year)/MortgageCalculator!$I$21,0)),MAX(MortgageCalculator!$I$20,start_rate+MortgageCalculator!$I$22*ROUNDUP((M1330-MortgageCalculator!$I$18*periods_per_year)/MortgageCalculator!$I$21,0)))),start_rate))</f>
        <v/>
      </c>
      <c r="P1330" s="20" t="str">
        <f>IF(M1330="","",ROUND((((1+O1330/CP)^(CP/periods_per_year))-1)*S1329,2))</f>
        <v/>
      </c>
      <c r="Q1330" s="20" t="str">
        <f>IF(M1330="","",IF(M1330=nper,S1329+P1330,MIN(S1329+P1330,IF(O1330=O1329,Q1329,ROUND(-PMT(((1+O1330/CP)^(CP/periods_per_year))-1,nper-M1330+1,S1329),2)))))</f>
        <v/>
      </c>
      <c r="R1330" s="20" t="str">
        <f t="shared" si="166"/>
        <v/>
      </c>
      <c r="S1330" s="20" t="str">
        <f t="shared" si="167"/>
        <v/>
      </c>
    </row>
    <row r="1331" spans="1:19" x14ac:dyDescent="0.2">
      <c r="A1331" s="10" t="str">
        <f t="shared" si="160"/>
        <v/>
      </c>
      <c r="B1331" s="11" t="str">
        <f t="shared" si="161"/>
        <v/>
      </c>
      <c r="C1331" s="15" t="str">
        <f t="shared" si="162"/>
        <v/>
      </c>
      <c r="D1331" s="12" t="str">
        <f>IF(A1331="","",IF(variable,IF(OR(A1331=1,A1331&lt;$I$18*periods_per_year),start_rate,MIN($I$19,IF(MOD(A1331-1,$I$21)=0,MAX($I$20,D1330+$I$22),D1330))),start_rate))</f>
        <v/>
      </c>
      <c r="E1331" s="13" t="str">
        <f t="shared" si="163"/>
        <v/>
      </c>
      <c r="F1331" s="13" t="str">
        <f>IF(A1331="","",IF(A1331=nper,J1330+E1331,MIN(J1330+E1331,IF(D1331=D1330,F1330,IF($E$8="Acc Bi-Weekly",ROUND((-PMT(((1+D1331/CP)^(CP/12))-1,(nper-A1331+1)*12/26,J1330))/2,2),IF($E$8="Acc Weekly",ROUND((-PMT(((1+D1331/CP)^(CP/12))-1,(nper-A1331+1)*12/52,J1330))/4,2),ROUND(-PMT(((1+D1331/CP)^(CP/periods_per_year))-1,nper-A1331+1,J1330),2)))))))</f>
        <v/>
      </c>
      <c r="G1331" s="13" t="str">
        <f>IF(OR(A1331="",A1331&lt;$X$2),"",IF(J1330&lt;=F1331,0,IF(IF(AND(A1331&gt;=$X$2,MOD(A1331-$X$2,int)=0),$X$3,0)+F1331&gt;=J1330+E1331,J1330+E1331-F1331,IF(AND(A1331&gt;=$X$2,MOD(A1331-$X$2,int)=0),$X$3,0)+IF(IF(AND(A1331&gt;=$X$2,MOD(A1331-$X$2,int)=0),$X$3,0)+IF(MOD(A1331-$X$6,periods_per_year)=0,$X$5,0)+F1331&lt;J1330+E1331,IF(MOD(A1331-$X$6,periods_per_year)=0,$X$5,0),J1330+E1331-IF(AND(A1331&gt;=$X$2,MOD(A1331-$X$2,int)=0),$X$3,0)-F1331))))</f>
        <v/>
      </c>
      <c r="H1331" s="14"/>
      <c r="I1331" s="13" t="str">
        <f t="shared" si="164"/>
        <v/>
      </c>
      <c r="J1331" s="13" t="str">
        <f t="shared" si="165"/>
        <v/>
      </c>
      <c r="M1331" s="17" t="str">
        <f>IF(S1330="","",IF(OR(M1330&gt;=nper,ROUND(S1330,2)&lt;=0),"",M1330+1))</f>
        <v/>
      </c>
      <c r="N1331" s="18" t="str">
        <f>IF(M1331="","",IF(OR(periods_per_year=26,periods_per_year=52),IF(periods_per_year=26,IF(M1331=1,fpdate,N1330+14),IF(periods_per_year=52,IF(M1331=1,fpdate,N1330+7),"n/a")),IF(periods_per_year=24,DATE(YEAR(fpdate),MONTH(fpdate)+(M1331-1)/2+IF(AND(DAY(fpdate)&gt;=15,MOD(M1331,2)=0),1,0),IF(MOD(M1331,2)=0,IF(DAY(fpdate)&gt;=15,DAY(fpdate)-14,DAY(fpdate)+14),DAY(fpdate))),IF(DAY(DATE(YEAR(fpdate),MONTH(fpdate)+M1331-1,DAY(fpdate)))&lt;&gt;DAY(fpdate),DATE(YEAR(fpdate),MONTH(fpdate)+M1331,0),DATE(YEAR(fpdate),MONTH(fpdate)+M1331-1,DAY(fpdate))))))</f>
        <v/>
      </c>
      <c r="O1331" s="19" t="str">
        <f>IF(M1331="","",IF(variable,IF(M1331&lt;MortgageCalculator!$I$18*periods_per_year,start_rate,IF(MortgageCalculator!$I$22&gt;=0,MIN(MortgageCalculator!$I$19,start_rate+MortgageCalculator!$I$22*ROUNDUP((M1331-MortgageCalculator!$I$18*periods_per_year)/MortgageCalculator!$I$21,0)),MAX(MortgageCalculator!$I$20,start_rate+MortgageCalculator!$I$22*ROUNDUP((M1331-MortgageCalculator!$I$18*periods_per_year)/MortgageCalculator!$I$21,0)))),start_rate))</f>
        <v/>
      </c>
      <c r="P1331" s="20" t="str">
        <f>IF(M1331="","",ROUND((((1+O1331/CP)^(CP/periods_per_year))-1)*S1330,2))</f>
        <v/>
      </c>
      <c r="Q1331" s="20" t="str">
        <f>IF(M1331="","",IF(M1331=nper,S1330+P1331,MIN(S1330+P1331,IF(O1331=O1330,Q1330,ROUND(-PMT(((1+O1331/CP)^(CP/periods_per_year))-1,nper-M1331+1,S1330),2)))))</f>
        <v/>
      </c>
      <c r="R1331" s="20" t="str">
        <f t="shared" si="166"/>
        <v/>
      </c>
      <c r="S1331" s="20" t="str">
        <f t="shared" si="167"/>
        <v/>
      </c>
    </row>
    <row r="1332" spans="1:19" x14ac:dyDescent="0.2">
      <c r="A1332" s="10" t="str">
        <f t="shared" si="160"/>
        <v/>
      </c>
      <c r="B1332" s="11" t="str">
        <f t="shared" si="161"/>
        <v/>
      </c>
      <c r="C1332" s="15" t="str">
        <f t="shared" si="162"/>
        <v/>
      </c>
      <c r="D1332" s="12" t="str">
        <f>IF(A1332="","",IF(variable,IF(OR(A1332=1,A1332&lt;$I$18*periods_per_year),start_rate,MIN($I$19,IF(MOD(A1332-1,$I$21)=0,MAX($I$20,D1331+$I$22),D1331))),start_rate))</f>
        <v/>
      </c>
      <c r="E1332" s="13" t="str">
        <f t="shared" si="163"/>
        <v/>
      </c>
      <c r="F1332" s="13" t="str">
        <f>IF(A1332="","",IF(A1332=nper,J1331+E1332,MIN(J1331+E1332,IF(D1332=D1331,F1331,IF($E$8="Acc Bi-Weekly",ROUND((-PMT(((1+D1332/CP)^(CP/12))-1,(nper-A1332+1)*12/26,J1331))/2,2),IF($E$8="Acc Weekly",ROUND((-PMT(((1+D1332/CP)^(CP/12))-1,(nper-A1332+1)*12/52,J1331))/4,2),ROUND(-PMT(((1+D1332/CP)^(CP/periods_per_year))-1,nper-A1332+1,J1331),2)))))))</f>
        <v/>
      </c>
      <c r="G1332" s="13" t="str">
        <f>IF(OR(A1332="",A1332&lt;$X$2),"",IF(J1331&lt;=F1332,0,IF(IF(AND(A1332&gt;=$X$2,MOD(A1332-$X$2,int)=0),$X$3,0)+F1332&gt;=J1331+E1332,J1331+E1332-F1332,IF(AND(A1332&gt;=$X$2,MOD(A1332-$X$2,int)=0),$X$3,0)+IF(IF(AND(A1332&gt;=$X$2,MOD(A1332-$X$2,int)=0),$X$3,0)+IF(MOD(A1332-$X$6,periods_per_year)=0,$X$5,0)+F1332&lt;J1331+E1332,IF(MOD(A1332-$X$6,periods_per_year)=0,$X$5,0),J1331+E1332-IF(AND(A1332&gt;=$X$2,MOD(A1332-$X$2,int)=0),$X$3,0)-F1332))))</f>
        <v/>
      </c>
      <c r="H1332" s="14"/>
      <c r="I1332" s="13" t="str">
        <f t="shared" si="164"/>
        <v/>
      </c>
      <c r="J1332" s="13" t="str">
        <f t="shared" si="165"/>
        <v/>
      </c>
      <c r="M1332" s="17" t="str">
        <f>IF(S1331="","",IF(OR(M1331&gt;=nper,ROUND(S1331,2)&lt;=0),"",M1331+1))</f>
        <v/>
      </c>
      <c r="N1332" s="18" t="str">
        <f>IF(M1332="","",IF(OR(periods_per_year=26,periods_per_year=52),IF(periods_per_year=26,IF(M1332=1,fpdate,N1331+14),IF(periods_per_year=52,IF(M1332=1,fpdate,N1331+7),"n/a")),IF(periods_per_year=24,DATE(YEAR(fpdate),MONTH(fpdate)+(M1332-1)/2+IF(AND(DAY(fpdate)&gt;=15,MOD(M1332,2)=0),1,0),IF(MOD(M1332,2)=0,IF(DAY(fpdate)&gt;=15,DAY(fpdate)-14,DAY(fpdate)+14),DAY(fpdate))),IF(DAY(DATE(YEAR(fpdate),MONTH(fpdate)+M1332-1,DAY(fpdate)))&lt;&gt;DAY(fpdate),DATE(YEAR(fpdate),MONTH(fpdate)+M1332,0),DATE(YEAR(fpdate),MONTH(fpdate)+M1332-1,DAY(fpdate))))))</f>
        <v/>
      </c>
      <c r="O1332" s="19" t="str">
        <f>IF(M1332="","",IF(variable,IF(M1332&lt;MortgageCalculator!$I$18*periods_per_year,start_rate,IF(MortgageCalculator!$I$22&gt;=0,MIN(MortgageCalculator!$I$19,start_rate+MortgageCalculator!$I$22*ROUNDUP((M1332-MortgageCalculator!$I$18*periods_per_year)/MortgageCalculator!$I$21,0)),MAX(MortgageCalculator!$I$20,start_rate+MortgageCalculator!$I$22*ROUNDUP((M1332-MortgageCalculator!$I$18*periods_per_year)/MortgageCalculator!$I$21,0)))),start_rate))</f>
        <v/>
      </c>
      <c r="P1332" s="20" t="str">
        <f>IF(M1332="","",ROUND((((1+O1332/CP)^(CP/periods_per_year))-1)*S1331,2))</f>
        <v/>
      </c>
      <c r="Q1332" s="20" t="str">
        <f>IF(M1332="","",IF(M1332=nper,S1331+P1332,MIN(S1331+P1332,IF(O1332=O1331,Q1331,ROUND(-PMT(((1+O1332/CP)^(CP/periods_per_year))-1,nper-M1332+1,S1331),2)))))</f>
        <v/>
      </c>
      <c r="R1332" s="20" t="str">
        <f t="shared" si="166"/>
        <v/>
      </c>
      <c r="S1332" s="20" t="str">
        <f t="shared" si="167"/>
        <v/>
      </c>
    </row>
    <row r="1333" spans="1:19" x14ac:dyDescent="0.2">
      <c r="A1333" s="10" t="str">
        <f t="shared" si="160"/>
        <v/>
      </c>
      <c r="B1333" s="11" t="str">
        <f t="shared" si="161"/>
        <v/>
      </c>
      <c r="C1333" s="15" t="str">
        <f t="shared" si="162"/>
        <v/>
      </c>
      <c r="D1333" s="12" t="str">
        <f>IF(A1333="","",IF(variable,IF(OR(A1333=1,A1333&lt;$I$18*periods_per_year),start_rate,MIN($I$19,IF(MOD(A1333-1,$I$21)=0,MAX($I$20,D1332+$I$22),D1332))),start_rate))</f>
        <v/>
      </c>
      <c r="E1333" s="13" t="str">
        <f t="shared" si="163"/>
        <v/>
      </c>
      <c r="F1333" s="13" t="str">
        <f>IF(A1333="","",IF(A1333=nper,J1332+E1333,MIN(J1332+E1333,IF(D1333=D1332,F1332,IF($E$8="Acc Bi-Weekly",ROUND((-PMT(((1+D1333/CP)^(CP/12))-1,(nper-A1333+1)*12/26,J1332))/2,2),IF($E$8="Acc Weekly",ROUND((-PMT(((1+D1333/CP)^(CP/12))-1,(nper-A1333+1)*12/52,J1332))/4,2),ROUND(-PMT(((1+D1333/CP)^(CP/periods_per_year))-1,nper-A1333+1,J1332),2)))))))</f>
        <v/>
      </c>
      <c r="G1333" s="13" t="str">
        <f>IF(OR(A1333="",A1333&lt;$X$2),"",IF(J1332&lt;=F1333,0,IF(IF(AND(A1333&gt;=$X$2,MOD(A1333-$X$2,int)=0),$X$3,0)+F1333&gt;=J1332+E1333,J1332+E1333-F1333,IF(AND(A1333&gt;=$X$2,MOD(A1333-$X$2,int)=0),$X$3,0)+IF(IF(AND(A1333&gt;=$X$2,MOD(A1333-$X$2,int)=0),$X$3,0)+IF(MOD(A1333-$X$6,periods_per_year)=0,$X$5,0)+F1333&lt;J1332+E1333,IF(MOD(A1333-$X$6,periods_per_year)=0,$X$5,0),J1332+E1333-IF(AND(A1333&gt;=$X$2,MOD(A1333-$X$2,int)=0),$X$3,0)-F1333))))</f>
        <v/>
      </c>
      <c r="H1333" s="14"/>
      <c r="I1333" s="13" t="str">
        <f t="shared" si="164"/>
        <v/>
      </c>
      <c r="J1333" s="13" t="str">
        <f t="shared" si="165"/>
        <v/>
      </c>
      <c r="M1333" s="17" t="str">
        <f>IF(S1332="","",IF(OR(M1332&gt;=nper,ROUND(S1332,2)&lt;=0),"",M1332+1))</f>
        <v/>
      </c>
      <c r="N1333" s="18" t="str">
        <f>IF(M1333="","",IF(OR(periods_per_year=26,periods_per_year=52),IF(periods_per_year=26,IF(M1333=1,fpdate,N1332+14),IF(periods_per_year=52,IF(M1333=1,fpdate,N1332+7),"n/a")),IF(periods_per_year=24,DATE(YEAR(fpdate),MONTH(fpdate)+(M1333-1)/2+IF(AND(DAY(fpdate)&gt;=15,MOD(M1333,2)=0),1,0),IF(MOD(M1333,2)=0,IF(DAY(fpdate)&gt;=15,DAY(fpdate)-14,DAY(fpdate)+14),DAY(fpdate))),IF(DAY(DATE(YEAR(fpdate),MONTH(fpdate)+M1333-1,DAY(fpdate)))&lt;&gt;DAY(fpdate),DATE(YEAR(fpdate),MONTH(fpdate)+M1333,0),DATE(YEAR(fpdate),MONTH(fpdate)+M1333-1,DAY(fpdate))))))</f>
        <v/>
      </c>
      <c r="O1333" s="19" t="str">
        <f>IF(M1333="","",IF(variable,IF(M1333&lt;MortgageCalculator!$I$18*periods_per_year,start_rate,IF(MortgageCalculator!$I$22&gt;=0,MIN(MortgageCalculator!$I$19,start_rate+MortgageCalculator!$I$22*ROUNDUP((M1333-MortgageCalculator!$I$18*periods_per_year)/MortgageCalculator!$I$21,0)),MAX(MortgageCalculator!$I$20,start_rate+MortgageCalculator!$I$22*ROUNDUP((M1333-MortgageCalculator!$I$18*periods_per_year)/MortgageCalculator!$I$21,0)))),start_rate))</f>
        <v/>
      </c>
      <c r="P1333" s="20" t="str">
        <f>IF(M1333="","",ROUND((((1+O1333/CP)^(CP/periods_per_year))-1)*S1332,2))</f>
        <v/>
      </c>
      <c r="Q1333" s="20" t="str">
        <f>IF(M1333="","",IF(M1333=nper,S1332+P1333,MIN(S1332+P1333,IF(O1333=O1332,Q1332,ROUND(-PMT(((1+O1333/CP)^(CP/periods_per_year))-1,nper-M1333+1,S1332),2)))))</f>
        <v/>
      </c>
      <c r="R1333" s="20" t="str">
        <f t="shared" si="166"/>
        <v/>
      </c>
      <c r="S1333" s="20" t="str">
        <f t="shared" si="167"/>
        <v/>
      </c>
    </row>
    <row r="1334" spans="1:19" x14ac:dyDescent="0.2">
      <c r="A1334" s="10" t="str">
        <f t="shared" si="160"/>
        <v/>
      </c>
      <c r="B1334" s="11" t="str">
        <f t="shared" si="161"/>
        <v/>
      </c>
      <c r="C1334" s="15" t="str">
        <f t="shared" si="162"/>
        <v/>
      </c>
      <c r="D1334" s="12" t="str">
        <f>IF(A1334="","",IF(variable,IF(OR(A1334=1,A1334&lt;$I$18*periods_per_year),start_rate,MIN($I$19,IF(MOD(A1334-1,$I$21)=0,MAX($I$20,D1333+$I$22),D1333))),start_rate))</f>
        <v/>
      </c>
      <c r="E1334" s="13" t="str">
        <f t="shared" si="163"/>
        <v/>
      </c>
      <c r="F1334" s="13" t="str">
        <f>IF(A1334="","",IF(A1334=nper,J1333+E1334,MIN(J1333+E1334,IF(D1334=D1333,F1333,IF($E$8="Acc Bi-Weekly",ROUND((-PMT(((1+D1334/CP)^(CP/12))-1,(nper-A1334+1)*12/26,J1333))/2,2),IF($E$8="Acc Weekly",ROUND((-PMT(((1+D1334/CP)^(CP/12))-1,(nper-A1334+1)*12/52,J1333))/4,2),ROUND(-PMT(((1+D1334/CP)^(CP/periods_per_year))-1,nper-A1334+1,J1333),2)))))))</f>
        <v/>
      </c>
      <c r="G1334" s="13" t="str">
        <f>IF(OR(A1334="",A1334&lt;$X$2),"",IF(J1333&lt;=F1334,0,IF(IF(AND(A1334&gt;=$X$2,MOD(A1334-$X$2,int)=0),$X$3,0)+F1334&gt;=J1333+E1334,J1333+E1334-F1334,IF(AND(A1334&gt;=$X$2,MOD(A1334-$X$2,int)=0),$X$3,0)+IF(IF(AND(A1334&gt;=$X$2,MOD(A1334-$X$2,int)=0),$X$3,0)+IF(MOD(A1334-$X$6,periods_per_year)=0,$X$5,0)+F1334&lt;J1333+E1334,IF(MOD(A1334-$X$6,periods_per_year)=0,$X$5,0),J1333+E1334-IF(AND(A1334&gt;=$X$2,MOD(A1334-$X$2,int)=0),$X$3,0)-F1334))))</f>
        <v/>
      </c>
      <c r="H1334" s="14"/>
      <c r="I1334" s="13" t="str">
        <f t="shared" si="164"/>
        <v/>
      </c>
      <c r="J1334" s="13" t="str">
        <f t="shared" si="165"/>
        <v/>
      </c>
      <c r="M1334" s="17" t="str">
        <f>IF(S1333="","",IF(OR(M1333&gt;=nper,ROUND(S1333,2)&lt;=0),"",M1333+1))</f>
        <v/>
      </c>
      <c r="N1334" s="18" t="str">
        <f>IF(M1334="","",IF(OR(periods_per_year=26,periods_per_year=52),IF(periods_per_year=26,IF(M1334=1,fpdate,N1333+14),IF(periods_per_year=52,IF(M1334=1,fpdate,N1333+7),"n/a")),IF(periods_per_year=24,DATE(YEAR(fpdate),MONTH(fpdate)+(M1334-1)/2+IF(AND(DAY(fpdate)&gt;=15,MOD(M1334,2)=0),1,0),IF(MOD(M1334,2)=0,IF(DAY(fpdate)&gt;=15,DAY(fpdate)-14,DAY(fpdate)+14),DAY(fpdate))),IF(DAY(DATE(YEAR(fpdate),MONTH(fpdate)+M1334-1,DAY(fpdate)))&lt;&gt;DAY(fpdate),DATE(YEAR(fpdate),MONTH(fpdate)+M1334,0),DATE(YEAR(fpdate),MONTH(fpdate)+M1334-1,DAY(fpdate))))))</f>
        <v/>
      </c>
      <c r="O1334" s="19" t="str">
        <f>IF(M1334="","",IF(variable,IF(M1334&lt;MortgageCalculator!$I$18*periods_per_year,start_rate,IF(MortgageCalculator!$I$22&gt;=0,MIN(MortgageCalculator!$I$19,start_rate+MortgageCalculator!$I$22*ROUNDUP((M1334-MortgageCalculator!$I$18*periods_per_year)/MortgageCalculator!$I$21,0)),MAX(MortgageCalculator!$I$20,start_rate+MortgageCalculator!$I$22*ROUNDUP((M1334-MortgageCalculator!$I$18*periods_per_year)/MortgageCalculator!$I$21,0)))),start_rate))</f>
        <v/>
      </c>
      <c r="P1334" s="20" t="str">
        <f>IF(M1334="","",ROUND((((1+O1334/CP)^(CP/periods_per_year))-1)*S1333,2))</f>
        <v/>
      </c>
      <c r="Q1334" s="20" t="str">
        <f>IF(M1334="","",IF(M1334=nper,S1333+P1334,MIN(S1333+P1334,IF(O1334=O1333,Q1333,ROUND(-PMT(((1+O1334/CP)^(CP/periods_per_year))-1,nper-M1334+1,S1333),2)))))</f>
        <v/>
      </c>
      <c r="R1334" s="20" t="str">
        <f t="shared" si="166"/>
        <v/>
      </c>
      <c r="S1334" s="20" t="str">
        <f t="shared" si="167"/>
        <v/>
      </c>
    </row>
    <row r="1335" spans="1:19" x14ac:dyDescent="0.2">
      <c r="A1335" s="10" t="str">
        <f t="shared" si="160"/>
        <v/>
      </c>
      <c r="B1335" s="11" t="str">
        <f t="shared" si="161"/>
        <v/>
      </c>
      <c r="C1335" s="15" t="str">
        <f t="shared" si="162"/>
        <v/>
      </c>
      <c r="D1335" s="12" t="str">
        <f>IF(A1335="","",IF(variable,IF(OR(A1335=1,A1335&lt;$I$18*periods_per_year),start_rate,MIN($I$19,IF(MOD(A1335-1,$I$21)=0,MAX($I$20,D1334+$I$22),D1334))),start_rate))</f>
        <v/>
      </c>
      <c r="E1335" s="13" t="str">
        <f t="shared" si="163"/>
        <v/>
      </c>
      <c r="F1335" s="13" t="str">
        <f>IF(A1335="","",IF(A1335=nper,J1334+E1335,MIN(J1334+E1335,IF(D1335=D1334,F1334,IF($E$8="Acc Bi-Weekly",ROUND((-PMT(((1+D1335/CP)^(CP/12))-1,(nper-A1335+1)*12/26,J1334))/2,2),IF($E$8="Acc Weekly",ROUND((-PMT(((1+D1335/CP)^(CP/12))-1,(nper-A1335+1)*12/52,J1334))/4,2),ROUND(-PMT(((1+D1335/CP)^(CP/periods_per_year))-1,nper-A1335+1,J1334),2)))))))</f>
        <v/>
      </c>
      <c r="G1335" s="13" t="str">
        <f>IF(OR(A1335="",A1335&lt;$X$2),"",IF(J1334&lt;=F1335,0,IF(IF(AND(A1335&gt;=$X$2,MOD(A1335-$X$2,int)=0),$X$3,0)+F1335&gt;=J1334+E1335,J1334+E1335-F1335,IF(AND(A1335&gt;=$X$2,MOD(A1335-$X$2,int)=0),$X$3,0)+IF(IF(AND(A1335&gt;=$X$2,MOD(A1335-$X$2,int)=0),$X$3,0)+IF(MOD(A1335-$X$6,periods_per_year)=0,$X$5,0)+F1335&lt;J1334+E1335,IF(MOD(A1335-$X$6,periods_per_year)=0,$X$5,0),J1334+E1335-IF(AND(A1335&gt;=$X$2,MOD(A1335-$X$2,int)=0),$X$3,0)-F1335))))</f>
        <v/>
      </c>
      <c r="H1335" s="14"/>
      <c r="I1335" s="13" t="str">
        <f t="shared" si="164"/>
        <v/>
      </c>
      <c r="J1335" s="13" t="str">
        <f t="shared" si="165"/>
        <v/>
      </c>
      <c r="M1335" s="17" t="str">
        <f>IF(S1334="","",IF(OR(M1334&gt;=nper,ROUND(S1334,2)&lt;=0),"",M1334+1))</f>
        <v/>
      </c>
      <c r="N1335" s="18" t="str">
        <f>IF(M1335="","",IF(OR(periods_per_year=26,periods_per_year=52),IF(periods_per_year=26,IF(M1335=1,fpdate,N1334+14),IF(periods_per_year=52,IF(M1335=1,fpdate,N1334+7),"n/a")),IF(periods_per_year=24,DATE(YEAR(fpdate),MONTH(fpdate)+(M1335-1)/2+IF(AND(DAY(fpdate)&gt;=15,MOD(M1335,2)=0),1,0),IF(MOD(M1335,2)=0,IF(DAY(fpdate)&gt;=15,DAY(fpdate)-14,DAY(fpdate)+14),DAY(fpdate))),IF(DAY(DATE(YEAR(fpdate),MONTH(fpdate)+M1335-1,DAY(fpdate)))&lt;&gt;DAY(fpdate),DATE(YEAR(fpdate),MONTH(fpdate)+M1335,0),DATE(YEAR(fpdate),MONTH(fpdate)+M1335-1,DAY(fpdate))))))</f>
        <v/>
      </c>
      <c r="O1335" s="19" t="str">
        <f>IF(M1335="","",IF(variable,IF(M1335&lt;MortgageCalculator!$I$18*periods_per_year,start_rate,IF(MortgageCalculator!$I$22&gt;=0,MIN(MortgageCalculator!$I$19,start_rate+MortgageCalculator!$I$22*ROUNDUP((M1335-MortgageCalculator!$I$18*periods_per_year)/MortgageCalculator!$I$21,0)),MAX(MortgageCalculator!$I$20,start_rate+MortgageCalculator!$I$22*ROUNDUP((M1335-MortgageCalculator!$I$18*periods_per_year)/MortgageCalculator!$I$21,0)))),start_rate))</f>
        <v/>
      </c>
      <c r="P1335" s="20" t="str">
        <f>IF(M1335="","",ROUND((((1+O1335/CP)^(CP/periods_per_year))-1)*S1334,2))</f>
        <v/>
      </c>
      <c r="Q1335" s="20" t="str">
        <f>IF(M1335="","",IF(M1335=nper,S1334+P1335,MIN(S1334+P1335,IF(O1335=O1334,Q1334,ROUND(-PMT(((1+O1335/CP)^(CP/periods_per_year))-1,nper-M1335+1,S1334),2)))))</f>
        <v/>
      </c>
      <c r="R1335" s="20" t="str">
        <f t="shared" si="166"/>
        <v/>
      </c>
      <c r="S1335" s="20" t="str">
        <f t="shared" si="167"/>
        <v/>
      </c>
    </row>
    <row r="1336" spans="1:19" x14ac:dyDescent="0.2">
      <c r="A1336" s="10" t="str">
        <f t="shared" si="160"/>
        <v/>
      </c>
      <c r="B1336" s="11" t="str">
        <f t="shared" si="161"/>
        <v/>
      </c>
      <c r="C1336" s="15" t="str">
        <f t="shared" si="162"/>
        <v/>
      </c>
      <c r="D1336" s="12" t="str">
        <f>IF(A1336="","",IF(variable,IF(OR(A1336=1,A1336&lt;$I$18*periods_per_year),start_rate,MIN($I$19,IF(MOD(A1336-1,$I$21)=0,MAX($I$20,D1335+$I$22),D1335))),start_rate))</f>
        <v/>
      </c>
      <c r="E1336" s="13" t="str">
        <f t="shared" si="163"/>
        <v/>
      </c>
      <c r="F1336" s="13" t="str">
        <f>IF(A1336="","",IF(A1336=nper,J1335+E1336,MIN(J1335+E1336,IF(D1336=D1335,F1335,IF($E$8="Acc Bi-Weekly",ROUND((-PMT(((1+D1336/CP)^(CP/12))-1,(nper-A1336+1)*12/26,J1335))/2,2),IF($E$8="Acc Weekly",ROUND((-PMT(((1+D1336/CP)^(CP/12))-1,(nper-A1336+1)*12/52,J1335))/4,2),ROUND(-PMT(((1+D1336/CP)^(CP/periods_per_year))-1,nper-A1336+1,J1335),2)))))))</f>
        <v/>
      </c>
      <c r="G1336" s="13" t="str">
        <f>IF(OR(A1336="",A1336&lt;$X$2),"",IF(J1335&lt;=F1336,0,IF(IF(AND(A1336&gt;=$X$2,MOD(A1336-$X$2,int)=0),$X$3,0)+F1336&gt;=J1335+E1336,J1335+E1336-F1336,IF(AND(A1336&gt;=$X$2,MOD(A1336-$X$2,int)=0),$X$3,0)+IF(IF(AND(A1336&gt;=$X$2,MOD(A1336-$X$2,int)=0),$X$3,0)+IF(MOD(A1336-$X$6,periods_per_year)=0,$X$5,0)+F1336&lt;J1335+E1336,IF(MOD(A1336-$X$6,periods_per_year)=0,$X$5,0),J1335+E1336-IF(AND(A1336&gt;=$X$2,MOD(A1336-$X$2,int)=0),$X$3,0)-F1336))))</f>
        <v/>
      </c>
      <c r="H1336" s="14"/>
      <c r="I1336" s="13" t="str">
        <f t="shared" si="164"/>
        <v/>
      </c>
      <c r="J1336" s="13" t="str">
        <f t="shared" si="165"/>
        <v/>
      </c>
      <c r="M1336" s="17" t="str">
        <f>IF(S1335="","",IF(OR(M1335&gt;=nper,ROUND(S1335,2)&lt;=0),"",M1335+1))</f>
        <v/>
      </c>
      <c r="N1336" s="18" t="str">
        <f>IF(M1336="","",IF(OR(periods_per_year=26,periods_per_year=52),IF(periods_per_year=26,IF(M1336=1,fpdate,N1335+14),IF(periods_per_year=52,IF(M1336=1,fpdate,N1335+7),"n/a")),IF(periods_per_year=24,DATE(YEAR(fpdate),MONTH(fpdate)+(M1336-1)/2+IF(AND(DAY(fpdate)&gt;=15,MOD(M1336,2)=0),1,0),IF(MOD(M1336,2)=0,IF(DAY(fpdate)&gt;=15,DAY(fpdate)-14,DAY(fpdate)+14),DAY(fpdate))),IF(DAY(DATE(YEAR(fpdate),MONTH(fpdate)+M1336-1,DAY(fpdate)))&lt;&gt;DAY(fpdate),DATE(YEAR(fpdate),MONTH(fpdate)+M1336,0),DATE(YEAR(fpdate),MONTH(fpdate)+M1336-1,DAY(fpdate))))))</f>
        <v/>
      </c>
      <c r="O1336" s="19" t="str">
        <f>IF(M1336="","",IF(variable,IF(M1336&lt;MortgageCalculator!$I$18*periods_per_year,start_rate,IF(MortgageCalculator!$I$22&gt;=0,MIN(MortgageCalculator!$I$19,start_rate+MortgageCalculator!$I$22*ROUNDUP((M1336-MortgageCalculator!$I$18*periods_per_year)/MortgageCalculator!$I$21,0)),MAX(MortgageCalculator!$I$20,start_rate+MortgageCalculator!$I$22*ROUNDUP((M1336-MortgageCalculator!$I$18*periods_per_year)/MortgageCalculator!$I$21,0)))),start_rate))</f>
        <v/>
      </c>
      <c r="P1336" s="20" t="str">
        <f>IF(M1336="","",ROUND((((1+O1336/CP)^(CP/periods_per_year))-1)*S1335,2))</f>
        <v/>
      </c>
      <c r="Q1336" s="20" t="str">
        <f>IF(M1336="","",IF(M1336=nper,S1335+P1336,MIN(S1335+P1336,IF(O1336=O1335,Q1335,ROUND(-PMT(((1+O1336/CP)^(CP/periods_per_year))-1,nper-M1336+1,S1335),2)))))</f>
        <v/>
      </c>
      <c r="R1336" s="20" t="str">
        <f t="shared" si="166"/>
        <v/>
      </c>
      <c r="S1336" s="20" t="str">
        <f t="shared" si="167"/>
        <v/>
      </c>
    </row>
    <row r="1337" spans="1:19" x14ac:dyDescent="0.2">
      <c r="A1337" s="10" t="str">
        <f t="shared" si="160"/>
        <v/>
      </c>
      <c r="B1337" s="11" t="str">
        <f t="shared" si="161"/>
        <v/>
      </c>
      <c r="C1337" s="15" t="str">
        <f t="shared" si="162"/>
        <v/>
      </c>
      <c r="D1337" s="12" t="str">
        <f>IF(A1337="","",IF(variable,IF(OR(A1337=1,A1337&lt;$I$18*periods_per_year),start_rate,MIN($I$19,IF(MOD(A1337-1,$I$21)=0,MAX($I$20,D1336+$I$22),D1336))),start_rate))</f>
        <v/>
      </c>
      <c r="E1337" s="13" t="str">
        <f t="shared" si="163"/>
        <v/>
      </c>
      <c r="F1337" s="13" t="str">
        <f>IF(A1337="","",IF(A1337=nper,J1336+E1337,MIN(J1336+E1337,IF(D1337=D1336,F1336,IF($E$8="Acc Bi-Weekly",ROUND((-PMT(((1+D1337/CP)^(CP/12))-1,(nper-A1337+1)*12/26,J1336))/2,2),IF($E$8="Acc Weekly",ROUND((-PMT(((1+D1337/CP)^(CP/12))-1,(nper-A1337+1)*12/52,J1336))/4,2),ROUND(-PMT(((1+D1337/CP)^(CP/periods_per_year))-1,nper-A1337+1,J1336),2)))))))</f>
        <v/>
      </c>
      <c r="G1337" s="13" t="str">
        <f>IF(OR(A1337="",A1337&lt;$X$2),"",IF(J1336&lt;=F1337,0,IF(IF(AND(A1337&gt;=$X$2,MOD(A1337-$X$2,int)=0),$X$3,0)+F1337&gt;=J1336+E1337,J1336+E1337-F1337,IF(AND(A1337&gt;=$X$2,MOD(A1337-$X$2,int)=0),$X$3,0)+IF(IF(AND(A1337&gt;=$X$2,MOD(A1337-$X$2,int)=0),$X$3,0)+IF(MOD(A1337-$X$6,periods_per_year)=0,$X$5,0)+F1337&lt;J1336+E1337,IF(MOD(A1337-$X$6,periods_per_year)=0,$X$5,0),J1336+E1337-IF(AND(A1337&gt;=$X$2,MOD(A1337-$X$2,int)=0),$X$3,0)-F1337))))</f>
        <v/>
      </c>
      <c r="H1337" s="14"/>
      <c r="I1337" s="13" t="str">
        <f t="shared" si="164"/>
        <v/>
      </c>
      <c r="J1337" s="13" t="str">
        <f t="shared" si="165"/>
        <v/>
      </c>
      <c r="M1337" s="17" t="str">
        <f>IF(S1336="","",IF(OR(M1336&gt;=nper,ROUND(S1336,2)&lt;=0),"",M1336+1))</f>
        <v/>
      </c>
      <c r="N1337" s="18" t="str">
        <f>IF(M1337="","",IF(OR(periods_per_year=26,periods_per_year=52),IF(periods_per_year=26,IF(M1337=1,fpdate,N1336+14),IF(periods_per_year=52,IF(M1337=1,fpdate,N1336+7),"n/a")),IF(periods_per_year=24,DATE(YEAR(fpdate),MONTH(fpdate)+(M1337-1)/2+IF(AND(DAY(fpdate)&gt;=15,MOD(M1337,2)=0),1,0),IF(MOD(M1337,2)=0,IF(DAY(fpdate)&gt;=15,DAY(fpdate)-14,DAY(fpdate)+14),DAY(fpdate))),IF(DAY(DATE(YEAR(fpdate),MONTH(fpdate)+M1337-1,DAY(fpdate)))&lt;&gt;DAY(fpdate),DATE(YEAR(fpdate),MONTH(fpdate)+M1337,0),DATE(YEAR(fpdate),MONTH(fpdate)+M1337-1,DAY(fpdate))))))</f>
        <v/>
      </c>
      <c r="O1337" s="19" t="str">
        <f>IF(M1337="","",IF(variable,IF(M1337&lt;MortgageCalculator!$I$18*periods_per_year,start_rate,IF(MortgageCalculator!$I$22&gt;=0,MIN(MortgageCalculator!$I$19,start_rate+MortgageCalculator!$I$22*ROUNDUP((M1337-MortgageCalculator!$I$18*periods_per_year)/MortgageCalculator!$I$21,0)),MAX(MortgageCalculator!$I$20,start_rate+MortgageCalculator!$I$22*ROUNDUP((M1337-MortgageCalculator!$I$18*periods_per_year)/MortgageCalculator!$I$21,0)))),start_rate))</f>
        <v/>
      </c>
      <c r="P1337" s="20" t="str">
        <f>IF(M1337="","",ROUND((((1+O1337/CP)^(CP/periods_per_year))-1)*S1336,2))</f>
        <v/>
      </c>
      <c r="Q1337" s="20" t="str">
        <f>IF(M1337="","",IF(M1337=nper,S1336+P1337,MIN(S1336+P1337,IF(O1337=O1336,Q1336,ROUND(-PMT(((1+O1337/CP)^(CP/periods_per_year))-1,nper-M1337+1,S1336),2)))))</f>
        <v/>
      </c>
      <c r="R1337" s="20" t="str">
        <f t="shared" si="166"/>
        <v/>
      </c>
      <c r="S1337" s="20" t="str">
        <f t="shared" si="167"/>
        <v/>
      </c>
    </row>
    <row r="1338" spans="1:19" x14ac:dyDescent="0.2">
      <c r="A1338" s="10" t="str">
        <f t="shared" si="160"/>
        <v/>
      </c>
      <c r="B1338" s="11" t="str">
        <f t="shared" si="161"/>
        <v/>
      </c>
      <c r="C1338" s="15" t="str">
        <f t="shared" si="162"/>
        <v/>
      </c>
      <c r="D1338" s="12" t="str">
        <f>IF(A1338="","",IF(variable,IF(OR(A1338=1,A1338&lt;$I$18*periods_per_year),start_rate,MIN($I$19,IF(MOD(A1338-1,$I$21)=0,MAX($I$20,D1337+$I$22),D1337))),start_rate))</f>
        <v/>
      </c>
      <c r="E1338" s="13" t="str">
        <f t="shared" si="163"/>
        <v/>
      </c>
      <c r="F1338" s="13" t="str">
        <f>IF(A1338="","",IF(A1338=nper,J1337+E1338,MIN(J1337+E1338,IF(D1338=D1337,F1337,IF($E$8="Acc Bi-Weekly",ROUND((-PMT(((1+D1338/CP)^(CP/12))-1,(nper-A1338+1)*12/26,J1337))/2,2),IF($E$8="Acc Weekly",ROUND((-PMT(((1+D1338/CP)^(CP/12))-1,(nper-A1338+1)*12/52,J1337))/4,2),ROUND(-PMT(((1+D1338/CP)^(CP/periods_per_year))-1,nper-A1338+1,J1337),2)))))))</f>
        <v/>
      </c>
      <c r="G1338" s="13" t="str">
        <f>IF(OR(A1338="",A1338&lt;$X$2),"",IF(J1337&lt;=F1338,0,IF(IF(AND(A1338&gt;=$X$2,MOD(A1338-$X$2,int)=0),$X$3,0)+F1338&gt;=J1337+E1338,J1337+E1338-F1338,IF(AND(A1338&gt;=$X$2,MOD(A1338-$X$2,int)=0),$X$3,0)+IF(IF(AND(A1338&gt;=$X$2,MOD(A1338-$X$2,int)=0),$X$3,0)+IF(MOD(A1338-$X$6,periods_per_year)=0,$X$5,0)+F1338&lt;J1337+E1338,IF(MOD(A1338-$X$6,periods_per_year)=0,$X$5,0),J1337+E1338-IF(AND(A1338&gt;=$X$2,MOD(A1338-$X$2,int)=0),$X$3,0)-F1338))))</f>
        <v/>
      </c>
      <c r="H1338" s="14"/>
      <c r="I1338" s="13" t="str">
        <f t="shared" si="164"/>
        <v/>
      </c>
      <c r="J1338" s="13" t="str">
        <f t="shared" si="165"/>
        <v/>
      </c>
      <c r="M1338" s="17" t="str">
        <f>IF(S1337="","",IF(OR(M1337&gt;=nper,ROUND(S1337,2)&lt;=0),"",M1337+1))</f>
        <v/>
      </c>
      <c r="N1338" s="18" t="str">
        <f>IF(M1338="","",IF(OR(periods_per_year=26,periods_per_year=52),IF(periods_per_year=26,IF(M1338=1,fpdate,N1337+14),IF(periods_per_year=52,IF(M1338=1,fpdate,N1337+7),"n/a")),IF(periods_per_year=24,DATE(YEAR(fpdate),MONTH(fpdate)+(M1338-1)/2+IF(AND(DAY(fpdate)&gt;=15,MOD(M1338,2)=0),1,0),IF(MOD(M1338,2)=0,IF(DAY(fpdate)&gt;=15,DAY(fpdate)-14,DAY(fpdate)+14),DAY(fpdate))),IF(DAY(DATE(YEAR(fpdate),MONTH(fpdate)+M1338-1,DAY(fpdate)))&lt;&gt;DAY(fpdate),DATE(YEAR(fpdate),MONTH(fpdate)+M1338,0),DATE(YEAR(fpdate),MONTH(fpdate)+M1338-1,DAY(fpdate))))))</f>
        <v/>
      </c>
      <c r="O1338" s="19" t="str">
        <f>IF(M1338="","",IF(variable,IF(M1338&lt;MortgageCalculator!$I$18*periods_per_year,start_rate,IF(MortgageCalculator!$I$22&gt;=0,MIN(MortgageCalculator!$I$19,start_rate+MortgageCalculator!$I$22*ROUNDUP((M1338-MortgageCalculator!$I$18*periods_per_year)/MortgageCalculator!$I$21,0)),MAX(MortgageCalculator!$I$20,start_rate+MortgageCalculator!$I$22*ROUNDUP((M1338-MortgageCalculator!$I$18*periods_per_year)/MortgageCalculator!$I$21,0)))),start_rate))</f>
        <v/>
      </c>
      <c r="P1338" s="20" t="str">
        <f>IF(M1338="","",ROUND((((1+O1338/CP)^(CP/periods_per_year))-1)*S1337,2))</f>
        <v/>
      </c>
      <c r="Q1338" s="20" t="str">
        <f>IF(M1338="","",IF(M1338=nper,S1337+P1338,MIN(S1337+P1338,IF(O1338=O1337,Q1337,ROUND(-PMT(((1+O1338/CP)^(CP/periods_per_year))-1,nper-M1338+1,S1337),2)))))</f>
        <v/>
      </c>
      <c r="R1338" s="20" t="str">
        <f t="shared" si="166"/>
        <v/>
      </c>
      <c r="S1338" s="20" t="str">
        <f t="shared" si="167"/>
        <v/>
      </c>
    </row>
    <row r="1339" spans="1:19" x14ac:dyDescent="0.2">
      <c r="A1339" s="10" t="str">
        <f t="shared" si="160"/>
        <v/>
      </c>
      <c r="B1339" s="11" t="str">
        <f t="shared" si="161"/>
        <v/>
      </c>
      <c r="C1339" s="15" t="str">
        <f t="shared" si="162"/>
        <v/>
      </c>
      <c r="D1339" s="12" t="str">
        <f>IF(A1339="","",IF(variable,IF(OR(A1339=1,A1339&lt;$I$18*periods_per_year),start_rate,MIN($I$19,IF(MOD(A1339-1,$I$21)=0,MAX($I$20,D1338+$I$22),D1338))),start_rate))</f>
        <v/>
      </c>
      <c r="E1339" s="13" t="str">
        <f t="shared" si="163"/>
        <v/>
      </c>
      <c r="F1339" s="13" t="str">
        <f>IF(A1339="","",IF(A1339=nper,J1338+E1339,MIN(J1338+E1339,IF(D1339=D1338,F1338,IF($E$8="Acc Bi-Weekly",ROUND((-PMT(((1+D1339/CP)^(CP/12))-1,(nper-A1339+1)*12/26,J1338))/2,2),IF($E$8="Acc Weekly",ROUND((-PMT(((1+D1339/CP)^(CP/12))-1,(nper-A1339+1)*12/52,J1338))/4,2),ROUND(-PMT(((1+D1339/CP)^(CP/periods_per_year))-1,nper-A1339+1,J1338),2)))))))</f>
        <v/>
      </c>
      <c r="G1339" s="13" t="str">
        <f>IF(OR(A1339="",A1339&lt;$X$2),"",IF(J1338&lt;=F1339,0,IF(IF(AND(A1339&gt;=$X$2,MOD(A1339-$X$2,int)=0),$X$3,0)+F1339&gt;=J1338+E1339,J1338+E1339-F1339,IF(AND(A1339&gt;=$X$2,MOD(A1339-$X$2,int)=0),$X$3,0)+IF(IF(AND(A1339&gt;=$X$2,MOD(A1339-$X$2,int)=0),$X$3,0)+IF(MOD(A1339-$X$6,periods_per_year)=0,$X$5,0)+F1339&lt;J1338+E1339,IF(MOD(A1339-$X$6,periods_per_year)=0,$X$5,0),J1338+E1339-IF(AND(A1339&gt;=$X$2,MOD(A1339-$X$2,int)=0),$X$3,0)-F1339))))</f>
        <v/>
      </c>
      <c r="H1339" s="14"/>
      <c r="I1339" s="13" t="str">
        <f t="shared" si="164"/>
        <v/>
      </c>
      <c r="J1339" s="13" t="str">
        <f t="shared" si="165"/>
        <v/>
      </c>
      <c r="M1339" s="17" t="str">
        <f>IF(S1338="","",IF(OR(M1338&gt;=nper,ROUND(S1338,2)&lt;=0),"",M1338+1))</f>
        <v/>
      </c>
      <c r="N1339" s="18" t="str">
        <f>IF(M1339="","",IF(OR(periods_per_year=26,periods_per_year=52),IF(periods_per_year=26,IF(M1339=1,fpdate,N1338+14),IF(periods_per_year=52,IF(M1339=1,fpdate,N1338+7),"n/a")),IF(periods_per_year=24,DATE(YEAR(fpdate),MONTH(fpdate)+(M1339-1)/2+IF(AND(DAY(fpdate)&gt;=15,MOD(M1339,2)=0),1,0),IF(MOD(M1339,2)=0,IF(DAY(fpdate)&gt;=15,DAY(fpdate)-14,DAY(fpdate)+14),DAY(fpdate))),IF(DAY(DATE(YEAR(fpdate),MONTH(fpdate)+M1339-1,DAY(fpdate)))&lt;&gt;DAY(fpdate),DATE(YEAR(fpdate),MONTH(fpdate)+M1339,0),DATE(YEAR(fpdate),MONTH(fpdate)+M1339-1,DAY(fpdate))))))</f>
        <v/>
      </c>
      <c r="O1339" s="19" t="str">
        <f>IF(M1339="","",IF(variable,IF(M1339&lt;MortgageCalculator!$I$18*periods_per_year,start_rate,IF(MortgageCalculator!$I$22&gt;=0,MIN(MortgageCalculator!$I$19,start_rate+MortgageCalculator!$I$22*ROUNDUP((M1339-MortgageCalculator!$I$18*periods_per_year)/MortgageCalculator!$I$21,0)),MAX(MortgageCalculator!$I$20,start_rate+MortgageCalculator!$I$22*ROUNDUP((M1339-MortgageCalculator!$I$18*periods_per_year)/MortgageCalculator!$I$21,0)))),start_rate))</f>
        <v/>
      </c>
      <c r="P1339" s="20" t="str">
        <f>IF(M1339="","",ROUND((((1+O1339/CP)^(CP/periods_per_year))-1)*S1338,2))</f>
        <v/>
      </c>
      <c r="Q1339" s="20" t="str">
        <f>IF(M1339="","",IF(M1339=nper,S1338+P1339,MIN(S1338+P1339,IF(O1339=O1338,Q1338,ROUND(-PMT(((1+O1339/CP)^(CP/periods_per_year))-1,nper-M1339+1,S1338),2)))))</f>
        <v/>
      </c>
      <c r="R1339" s="20" t="str">
        <f t="shared" si="166"/>
        <v/>
      </c>
      <c r="S1339" s="20" t="str">
        <f t="shared" si="167"/>
        <v/>
      </c>
    </row>
    <row r="1340" spans="1:19" x14ac:dyDescent="0.2">
      <c r="A1340" s="10" t="str">
        <f t="shared" si="160"/>
        <v/>
      </c>
      <c r="B1340" s="11" t="str">
        <f t="shared" si="161"/>
        <v/>
      </c>
      <c r="C1340" s="15" t="str">
        <f t="shared" si="162"/>
        <v/>
      </c>
      <c r="D1340" s="12" t="str">
        <f>IF(A1340="","",IF(variable,IF(OR(A1340=1,A1340&lt;$I$18*periods_per_year),start_rate,MIN($I$19,IF(MOD(A1340-1,$I$21)=0,MAX($I$20,D1339+$I$22),D1339))),start_rate))</f>
        <v/>
      </c>
      <c r="E1340" s="13" t="str">
        <f t="shared" si="163"/>
        <v/>
      </c>
      <c r="F1340" s="13" t="str">
        <f>IF(A1340="","",IF(A1340=nper,J1339+E1340,MIN(J1339+E1340,IF(D1340=D1339,F1339,IF($E$8="Acc Bi-Weekly",ROUND((-PMT(((1+D1340/CP)^(CP/12))-1,(nper-A1340+1)*12/26,J1339))/2,2),IF($E$8="Acc Weekly",ROUND((-PMT(((1+D1340/CP)^(CP/12))-1,(nper-A1340+1)*12/52,J1339))/4,2),ROUND(-PMT(((1+D1340/CP)^(CP/periods_per_year))-1,nper-A1340+1,J1339),2)))))))</f>
        <v/>
      </c>
      <c r="G1340" s="13" t="str">
        <f>IF(OR(A1340="",A1340&lt;$X$2),"",IF(J1339&lt;=F1340,0,IF(IF(AND(A1340&gt;=$X$2,MOD(A1340-$X$2,int)=0),$X$3,0)+F1340&gt;=J1339+E1340,J1339+E1340-F1340,IF(AND(A1340&gt;=$X$2,MOD(A1340-$X$2,int)=0),$X$3,0)+IF(IF(AND(A1340&gt;=$X$2,MOD(A1340-$X$2,int)=0),$X$3,0)+IF(MOD(A1340-$X$6,periods_per_year)=0,$X$5,0)+F1340&lt;J1339+E1340,IF(MOD(A1340-$X$6,periods_per_year)=0,$X$5,0),J1339+E1340-IF(AND(A1340&gt;=$X$2,MOD(A1340-$X$2,int)=0),$X$3,0)-F1340))))</f>
        <v/>
      </c>
      <c r="H1340" s="14"/>
      <c r="I1340" s="13" t="str">
        <f t="shared" si="164"/>
        <v/>
      </c>
      <c r="J1340" s="13" t="str">
        <f t="shared" si="165"/>
        <v/>
      </c>
      <c r="M1340" s="17" t="str">
        <f>IF(S1339="","",IF(OR(M1339&gt;=nper,ROUND(S1339,2)&lt;=0),"",M1339+1))</f>
        <v/>
      </c>
      <c r="N1340" s="18" t="str">
        <f>IF(M1340="","",IF(OR(periods_per_year=26,periods_per_year=52),IF(periods_per_year=26,IF(M1340=1,fpdate,N1339+14),IF(periods_per_year=52,IF(M1340=1,fpdate,N1339+7),"n/a")),IF(periods_per_year=24,DATE(YEAR(fpdate),MONTH(fpdate)+(M1340-1)/2+IF(AND(DAY(fpdate)&gt;=15,MOD(M1340,2)=0),1,0),IF(MOD(M1340,2)=0,IF(DAY(fpdate)&gt;=15,DAY(fpdate)-14,DAY(fpdate)+14),DAY(fpdate))),IF(DAY(DATE(YEAR(fpdate),MONTH(fpdate)+M1340-1,DAY(fpdate)))&lt;&gt;DAY(fpdate),DATE(YEAR(fpdate),MONTH(fpdate)+M1340,0),DATE(YEAR(fpdate),MONTH(fpdate)+M1340-1,DAY(fpdate))))))</f>
        <v/>
      </c>
      <c r="O1340" s="19" t="str">
        <f>IF(M1340="","",IF(variable,IF(M1340&lt;MortgageCalculator!$I$18*periods_per_year,start_rate,IF(MortgageCalculator!$I$22&gt;=0,MIN(MortgageCalculator!$I$19,start_rate+MortgageCalculator!$I$22*ROUNDUP((M1340-MortgageCalculator!$I$18*periods_per_year)/MortgageCalculator!$I$21,0)),MAX(MortgageCalculator!$I$20,start_rate+MortgageCalculator!$I$22*ROUNDUP((M1340-MortgageCalculator!$I$18*periods_per_year)/MortgageCalculator!$I$21,0)))),start_rate))</f>
        <v/>
      </c>
      <c r="P1340" s="20" t="str">
        <f>IF(M1340="","",ROUND((((1+O1340/CP)^(CP/periods_per_year))-1)*S1339,2))</f>
        <v/>
      </c>
      <c r="Q1340" s="20" t="str">
        <f>IF(M1340="","",IF(M1340=nper,S1339+P1340,MIN(S1339+P1340,IF(O1340=O1339,Q1339,ROUND(-PMT(((1+O1340/CP)^(CP/periods_per_year))-1,nper-M1340+1,S1339),2)))))</f>
        <v/>
      </c>
      <c r="R1340" s="20" t="str">
        <f t="shared" si="166"/>
        <v/>
      </c>
      <c r="S1340" s="20" t="str">
        <f t="shared" si="167"/>
        <v/>
      </c>
    </row>
    <row r="1341" spans="1:19" x14ac:dyDescent="0.2">
      <c r="A1341" s="10" t="str">
        <f t="shared" si="160"/>
        <v/>
      </c>
      <c r="B1341" s="11" t="str">
        <f t="shared" si="161"/>
        <v/>
      </c>
      <c r="C1341" s="15" t="str">
        <f t="shared" si="162"/>
        <v/>
      </c>
      <c r="D1341" s="12" t="str">
        <f>IF(A1341="","",IF(variable,IF(OR(A1341=1,A1341&lt;$I$18*periods_per_year),start_rate,MIN($I$19,IF(MOD(A1341-1,$I$21)=0,MAX($I$20,D1340+$I$22),D1340))),start_rate))</f>
        <v/>
      </c>
      <c r="E1341" s="13" t="str">
        <f t="shared" si="163"/>
        <v/>
      </c>
      <c r="F1341" s="13" t="str">
        <f>IF(A1341="","",IF(A1341=nper,J1340+E1341,MIN(J1340+E1341,IF(D1341=D1340,F1340,IF($E$8="Acc Bi-Weekly",ROUND((-PMT(((1+D1341/CP)^(CP/12))-1,(nper-A1341+1)*12/26,J1340))/2,2),IF($E$8="Acc Weekly",ROUND((-PMT(((1+D1341/CP)^(CP/12))-1,(nper-A1341+1)*12/52,J1340))/4,2),ROUND(-PMT(((1+D1341/CP)^(CP/periods_per_year))-1,nper-A1341+1,J1340),2)))))))</f>
        <v/>
      </c>
      <c r="G1341" s="13" t="str">
        <f>IF(OR(A1341="",A1341&lt;$X$2),"",IF(J1340&lt;=F1341,0,IF(IF(AND(A1341&gt;=$X$2,MOD(A1341-$X$2,int)=0),$X$3,0)+F1341&gt;=J1340+E1341,J1340+E1341-F1341,IF(AND(A1341&gt;=$X$2,MOD(A1341-$X$2,int)=0),$X$3,0)+IF(IF(AND(A1341&gt;=$X$2,MOD(A1341-$X$2,int)=0),$X$3,0)+IF(MOD(A1341-$X$6,periods_per_year)=0,$X$5,0)+F1341&lt;J1340+E1341,IF(MOD(A1341-$X$6,periods_per_year)=0,$X$5,0),J1340+E1341-IF(AND(A1341&gt;=$X$2,MOD(A1341-$X$2,int)=0),$X$3,0)-F1341))))</f>
        <v/>
      </c>
      <c r="H1341" s="14"/>
      <c r="I1341" s="13" t="str">
        <f t="shared" si="164"/>
        <v/>
      </c>
      <c r="J1341" s="13" t="str">
        <f t="shared" si="165"/>
        <v/>
      </c>
      <c r="M1341" s="17" t="str">
        <f>IF(S1340="","",IF(OR(M1340&gt;=nper,ROUND(S1340,2)&lt;=0),"",M1340+1))</f>
        <v/>
      </c>
      <c r="N1341" s="18" t="str">
        <f>IF(M1341="","",IF(OR(periods_per_year=26,periods_per_year=52),IF(periods_per_year=26,IF(M1341=1,fpdate,N1340+14),IF(periods_per_year=52,IF(M1341=1,fpdate,N1340+7),"n/a")),IF(periods_per_year=24,DATE(YEAR(fpdate),MONTH(fpdate)+(M1341-1)/2+IF(AND(DAY(fpdate)&gt;=15,MOD(M1341,2)=0),1,0),IF(MOD(M1341,2)=0,IF(DAY(fpdate)&gt;=15,DAY(fpdate)-14,DAY(fpdate)+14),DAY(fpdate))),IF(DAY(DATE(YEAR(fpdate),MONTH(fpdate)+M1341-1,DAY(fpdate)))&lt;&gt;DAY(fpdate),DATE(YEAR(fpdate),MONTH(fpdate)+M1341,0),DATE(YEAR(fpdate),MONTH(fpdate)+M1341-1,DAY(fpdate))))))</f>
        <v/>
      </c>
      <c r="O1341" s="19" t="str">
        <f>IF(M1341="","",IF(variable,IF(M1341&lt;MortgageCalculator!$I$18*periods_per_year,start_rate,IF(MortgageCalculator!$I$22&gt;=0,MIN(MortgageCalculator!$I$19,start_rate+MortgageCalculator!$I$22*ROUNDUP((M1341-MortgageCalculator!$I$18*periods_per_year)/MortgageCalculator!$I$21,0)),MAX(MortgageCalculator!$I$20,start_rate+MortgageCalculator!$I$22*ROUNDUP((M1341-MortgageCalculator!$I$18*periods_per_year)/MortgageCalculator!$I$21,0)))),start_rate))</f>
        <v/>
      </c>
      <c r="P1341" s="20" t="str">
        <f>IF(M1341="","",ROUND((((1+O1341/CP)^(CP/periods_per_year))-1)*S1340,2))</f>
        <v/>
      </c>
      <c r="Q1341" s="20" t="str">
        <f>IF(M1341="","",IF(M1341=nper,S1340+P1341,MIN(S1340+P1341,IF(O1341=O1340,Q1340,ROUND(-PMT(((1+O1341/CP)^(CP/periods_per_year))-1,nper-M1341+1,S1340),2)))))</f>
        <v/>
      </c>
      <c r="R1341" s="20" t="str">
        <f t="shared" si="166"/>
        <v/>
      </c>
      <c r="S1341" s="20" t="str">
        <f t="shared" si="167"/>
        <v/>
      </c>
    </row>
    <row r="1342" spans="1:19" x14ac:dyDescent="0.2">
      <c r="A1342" s="10" t="str">
        <f t="shared" si="160"/>
        <v/>
      </c>
      <c r="B1342" s="11" t="str">
        <f t="shared" si="161"/>
        <v/>
      </c>
      <c r="C1342" s="15" t="str">
        <f t="shared" si="162"/>
        <v/>
      </c>
      <c r="D1342" s="12" t="str">
        <f>IF(A1342="","",IF(variable,IF(OR(A1342=1,A1342&lt;$I$18*periods_per_year),start_rate,MIN($I$19,IF(MOD(A1342-1,$I$21)=0,MAX($I$20,D1341+$I$22),D1341))),start_rate))</f>
        <v/>
      </c>
      <c r="E1342" s="13" t="str">
        <f t="shared" si="163"/>
        <v/>
      </c>
      <c r="F1342" s="13" t="str">
        <f>IF(A1342="","",IF(A1342=nper,J1341+E1342,MIN(J1341+E1342,IF(D1342=D1341,F1341,IF($E$8="Acc Bi-Weekly",ROUND((-PMT(((1+D1342/CP)^(CP/12))-1,(nper-A1342+1)*12/26,J1341))/2,2),IF($E$8="Acc Weekly",ROUND((-PMT(((1+D1342/CP)^(CP/12))-1,(nper-A1342+1)*12/52,J1341))/4,2),ROUND(-PMT(((1+D1342/CP)^(CP/periods_per_year))-1,nper-A1342+1,J1341),2)))))))</f>
        <v/>
      </c>
      <c r="G1342" s="13" t="str">
        <f>IF(OR(A1342="",A1342&lt;$X$2),"",IF(J1341&lt;=F1342,0,IF(IF(AND(A1342&gt;=$X$2,MOD(A1342-$X$2,int)=0),$X$3,0)+F1342&gt;=J1341+E1342,J1341+E1342-F1342,IF(AND(A1342&gt;=$X$2,MOD(A1342-$X$2,int)=0),$X$3,0)+IF(IF(AND(A1342&gt;=$X$2,MOD(A1342-$X$2,int)=0),$X$3,0)+IF(MOD(A1342-$X$6,periods_per_year)=0,$X$5,0)+F1342&lt;J1341+E1342,IF(MOD(A1342-$X$6,periods_per_year)=0,$X$5,0),J1341+E1342-IF(AND(A1342&gt;=$X$2,MOD(A1342-$X$2,int)=0),$X$3,0)-F1342))))</f>
        <v/>
      </c>
      <c r="H1342" s="14"/>
      <c r="I1342" s="13" t="str">
        <f t="shared" si="164"/>
        <v/>
      </c>
      <c r="J1342" s="13" t="str">
        <f t="shared" si="165"/>
        <v/>
      </c>
      <c r="M1342" s="17" t="str">
        <f>IF(S1341="","",IF(OR(M1341&gt;=nper,ROUND(S1341,2)&lt;=0),"",M1341+1))</f>
        <v/>
      </c>
      <c r="N1342" s="18" t="str">
        <f>IF(M1342="","",IF(OR(periods_per_year=26,periods_per_year=52),IF(periods_per_year=26,IF(M1342=1,fpdate,N1341+14),IF(periods_per_year=52,IF(M1342=1,fpdate,N1341+7),"n/a")),IF(periods_per_year=24,DATE(YEAR(fpdate),MONTH(fpdate)+(M1342-1)/2+IF(AND(DAY(fpdate)&gt;=15,MOD(M1342,2)=0),1,0),IF(MOD(M1342,2)=0,IF(DAY(fpdate)&gt;=15,DAY(fpdate)-14,DAY(fpdate)+14),DAY(fpdate))),IF(DAY(DATE(YEAR(fpdate),MONTH(fpdate)+M1342-1,DAY(fpdate)))&lt;&gt;DAY(fpdate),DATE(YEAR(fpdate),MONTH(fpdate)+M1342,0),DATE(YEAR(fpdate),MONTH(fpdate)+M1342-1,DAY(fpdate))))))</f>
        <v/>
      </c>
      <c r="O1342" s="19" t="str">
        <f>IF(M1342="","",IF(variable,IF(M1342&lt;MortgageCalculator!$I$18*periods_per_year,start_rate,IF(MortgageCalculator!$I$22&gt;=0,MIN(MortgageCalculator!$I$19,start_rate+MortgageCalculator!$I$22*ROUNDUP((M1342-MortgageCalculator!$I$18*periods_per_year)/MortgageCalculator!$I$21,0)),MAX(MortgageCalculator!$I$20,start_rate+MortgageCalculator!$I$22*ROUNDUP((M1342-MortgageCalculator!$I$18*periods_per_year)/MortgageCalculator!$I$21,0)))),start_rate))</f>
        <v/>
      </c>
      <c r="P1342" s="20" t="str">
        <f>IF(M1342="","",ROUND((((1+O1342/CP)^(CP/periods_per_year))-1)*S1341,2))</f>
        <v/>
      </c>
      <c r="Q1342" s="20" t="str">
        <f>IF(M1342="","",IF(M1342=nper,S1341+P1342,MIN(S1341+P1342,IF(O1342=O1341,Q1341,ROUND(-PMT(((1+O1342/CP)^(CP/periods_per_year))-1,nper-M1342+1,S1341),2)))))</f>
        <v/>
      </c>
      <c r="R1342" s="20" t="str">
        <f t="shared" si="166"/>
        <v/>
      </c>
      <c r="S1342" s="20" t="str">
        <f t="shared" si="167"/>
        <v/>
      </c>
    </row>
    <row r="1343" spans="1:19" x14ac:dyDescent="0.2">
      <c r="A1343" s="10" t="str">
        <f t="shared" si="160"/>
        <v/>
      </c>
      <c r="B1343" s="11" t="str">
        <f t="shared" si="161"/>
        <v/>
      </c>
      <c r="C1343" s="15" t="str">
        <f t="shared" si="162"/>
        <v/>
      </c>
      <c r="D1343" s="12" t="str">
        <f>IF(A1343="","",IF(variable,IF(OR(A1343=1,A1343&lt;$I$18*periods_per_year),start_rate,MIN($I$19,IF(MOD(A1343-1,$I$21)=0,MAX($I$20,D1342+$I$22),D1342))),start_rate))</f>
        <v/>
      </c>
      <c r="E1343" s="13" t="str">
        <f t="shared" si="163"/>
        <v/>
      </c>
      <c r="F1343" s="13" t="str">
        <f>IF(A1343="","",IF(A1343=nper,J1342+E1343,MIN(J1342+E1343,IF(D1343=D1342,F1342,IF($E$8="Acc Bi-Weekly",ROUND((-PMT(((1+D1343/CP)^(CP/12))-1,(nper-A1343+1)*12/26,J1342))/2,2),IF($E$8="Acc Weekly",ROUND((-PMT(((1+D1343/CP)^(CP/12))-1,(nper-A1343+1)*12/52,J1342))/4,2),ROUND(-PMT(((1+D1343/CP)^(CP/periods_per_year))-1,nper-A1343+1,J1342),2)))))))</f>
        <v/>
      </c>
      <c r="G1343" s="13" t="str">
        <f>IF(OR(A1343="",A1343&lt;$X$2),"",IF(J1342&lt;=F1343,0,IF(IF(AND(A1343&gt;=$X$2,MOD(A1343-$X$2,int)=0),$X$3,0)+F1343&gt;=J1342+E1343,J1342+E1343-F1343,IF(AND(A1343&gt;=$X$2,MOD(A1343-$X$2,int)=0),$X$3,0)+IF(IF(AND(A1343&gt;=$X$2,MOD(A1343-$X$2,int)=0),$X$3,0)+IF(MOD(A1343-$X$6,periods_per_year)=0,$X$5,0)+F1343&lt;J1342+E1343,IF(MOD(A1343-$X$6,periods_per_year)=0,$X$5,0),J1342+E1343-IF(AND(A1343&gt;=$X$2,MOD(A1343-$X$2,int)=0),$X$3,0)-F1343))))</f>
        <v/>
      </c>
      <c r="H1343" s="14"/>
      <c r="I1343" s="13" t="str">
        <f t="shared" si="164"/>
        <v/>
      </c>
      <c r="J1343" s="13" t="str">
        <f t="shared" si="165"/>
        <v/>
      </c>
      <c r="M1343" s="17" t="str">
        <f>IF(S1342="","",IF(OR(M1342&gt;=nper,ROUND(S1342,2)&lt;=0),"",M1342+1))</f>
        <v/>
      </c>
      <c r="N1343" s="18" t="str">
        <f>IF(M1343="","",IF(OR(periods_per_year=26,periods_per_year=52),IF(periods_per_year=26,IF(M1343=1,fpdate,N1342+14),IF(periods_per_year=52,IF(M1343=1,fpdate,N1342+7),"n/a")),IF(periods_per_year=24,DATE(YEAR(fpdate),MONTH(fpdate)+(M1343-1)/2+IF(AND(DAY(fpdate)&gt;=15,MOD(M1343,2)=0),1,0),IF(MOD(M1343,2)=0,IF(DAY(fpdate)&gt;=15,DAY(fpdate)-14,DAY(fpdate)+14),DAY(fpdate))),IF(DAY(DATE(YEAR(fpdate),MONTH(fpdate)+M1343-1,DAY(fpdate)))&lt;&gt;DAY(fpdate),DATE(YEAR(fpdate),MONTH(fpdate)+M1343,0),DATE(YEAR(fpdate),MONTH(fpdate)+M1343-1,DAY(fpdate))))))</f>
        <v/>
      </c>
      <c r="O1343" s="19" t="str">
        <f>IF(M1343="","",IF(variable,IF(M1343&lt;MortgageCalculator!$I$18*periods_per_year,start_rate,IF(MortgageCalculator!$I$22&gt;=0,MIN(MortgageCalculator!$I$19,start_rate+MortgageCalculator!$I$22*ROUNDUP((M1343-MortgageCalculator!$I$18*periods_per_year)/MortgageCalculator!$I$21,0)),MAX(MortgageCalculator!$I$20,start_rate+MortgageCalculator!$I$22*ROUNDUP((M1343-MortgageCalculator!$I$18*periods_per_year)/MortgageCalculator!$I$21,0)))),start_rate))</f>
        <v/>
      </c>
      <c r="P1343" s="20" t="str">
        <f>IF(M1343="","",ROUND((((1+O1343/CP)^(CP/periods_per_year))-1)*S1342,2))</f>
        <v/>
      </c>
      <c r="Q1343" s="20" t="str">
        <f>IF(M1343="","",IF(M1343=nper,S1342+P1343,MIN(S1342+P1343,IF(O1343=O1342,Q1342,ROUND(-PMT(((1+O1343/CP)^(CP/periods_per_year))-1,nper-M1343+1,S1342),2)))))</f>
        <v/>
      </c>
      <c r="R1343" s="20" t="str">
        <f t="shared" si="166"/>
        <v/>
      </c>
      <c r="S1343" s="20" t="str">
        <f t="shared" si="167"/>
        <v/>
      </c>
    </row>
    <row r="1344" spans="1:19" x14ac:dyDescent="0.2">
      <c r="A1344" s="10" t="str">
        <f t="shared" si="160"/>
        <v/>
      </c>
      <c r="B1344" s="11" t="str">
        <f t="shared" si="161"/>
        <v/>
      </c>
      <c r="C1344" s="15" t="str">
        <f t="shared" si="162"/>
        <v/>
      </c>
      <c r="D1344" s="12" t="str">
        <f>IF(A1344="","",IF(variable,IF(OR(A1344=1,A1344&lt;$I$18*periods_per_year),start_rate,MIN($I$19,IF(MOD(A1344-1,$I$21)=0,MAX($I$20,D1343+$I$22),D1343))),start_rate))</f>
        <v/>
      </c>
      <c r="E1344" s="13" t="str">
        <f t="shared" si="163"/>
        <v/>
      </c>
      <c r="F1344" s="13" t="str">
        <f>IF(A1344="","",IF(A1344=nper,J1343+E1344,MIN(J1343+E1344,IF(D1344=D1343,F1343,IF($E$8="Acc Bi-Weekly",ROUND((-PMT(((1+D1344/CP)^(CP/12))-1,(nper-A1344+1)*12/26,J1343))/2,2),IF($E$8="Acc Weekly",ROUND((-PMT(((1+D1344/CP)^(CP/12))-1,(nper-A1344+1)*12/52,J1343))/4,2),ROUND(-PMT(((1+D1344/CP)^(CP/periods_per_year))-1,nper-A1344+1,J1343),2)))))))</f>
        <v/>
      </c>
      <c r="G1344" s="13" t="str">
        <f>IF(OR(A1344="",A1344&lt;$X$2),"",IF(J1343&lt;=F1344,0,IF(IF(AND(A1344&gt;=$X$2,MOD(A1344-$X$2,int)=0),$X$3,0)+F1344&gt;=J1343+E1344,J1343+E1344-F1344,IF(AND(A1344&gt;=$X$2,MOD(A1344-$X$2,int)=0),$X$3,0)+IF(IF(AND(A1344&gt;=$X$2,MOD(A1344-$X$2,int)=0),$X$3,0)+IF(MOD(A1344-$X$6,periods_per_year)=0,$X$5,0)+F1344&lt;J1343+E1344,IF(MOD(A1344-$X$6,periods_per_year)=0,$X$5,0),J1343+E1344-IF(AND(A1344&gt;=$X$2,MOD(A1344-$X$2,int)=0),$X$3,0)-F1344))))</f>
        <v/>
      </c>
      <c r="H1344" s="14"/>
      <c r="I1344" s="13" t="str">
        <f t="shared" si="164"/>
        <v/>
      </c>
      <c r="J1344" s="13" t="str">
        <f t="shared" si="165"/>
        <v/>
      </c>
      <c r="M1344" s="17" t="str">
        <f>IF(S1343="","",IF(OR(M1343&gt;=nper,ROUND(S1343,2)&lt;=0),"",M1343+1))</f>
        <v/>
      </c>
      <c r="N1344" s="18" t="str">
        <f>IF(M1344="","",IF(OR(periods_per_year=26,periods_per_year=52),IF(periods_per_year=26,IF(M1344=1,fpdate,N1343+14),IF(periods_per_year=52,IF(M1344=1,fpdate,N1343+7),"n/a")),IF(periods_per_year=24,DATE(YEAR(fpdate),MONTH(fpdate)+(M1344-1)/2+IF(AND(DAY(fpdate)&gt;=15,MOD(M1344,2)=0),1,0),IF(MOD(M1344,2)=0,IF(DAY(fpdate)&gt;=15,DAY(fpdate)-14,DAY(fpdate)+14),DAY(fpdate))),IF(DAY(DATE(YEAR(fpdate),MONTH(fpdate)+M1344-1,DAY(fpdate)))&lt;&gt;DAY(fpdate),DATE(YEAR(fpdate),MONTH(fpdate)+M1344,0),DATE(YEAR(fpdate),MONTH(fpdate)+M1344-1,DAY(fpdate))))))</f>
        <v/>
      </c>
      <c r="O1344" s="19" t="str">
        <f>IF(M1344="","",IF(variable,IF(M1344&lt;MortgageCalculator!$I$18*periods_per_year,start_rate,IF(MortgageCalculator!$I$22&gt;=0,MIN(MortgageCalculator!$I$19,start_rate+MortgageCalculator!$I$22*ROUNDUP((M1344-MortgageCalculator!$I$18*periods_per_year)/MortgageCalculator!$I$21,0)),MAX(MortgageCalculator!$I$20,start_rate+MortgageCalculator!$I$22*ROUNDUP((M1344-MortgageCalculator!$I$18*periods_per_year)/MortgageCalculator!$I$21,0)))),start_rate))</f>
        <v/>
      </c>
      <c r="P1344" s="20" t="str">
        <f>IF(M1344="","",ROUND((((1+O1344/CP)^(CP/periods_per_year))-1)*S1343,2))</f>
        <v/>
      </c>
      <c r="Q1344" s="20" t="str">
        <f>IF(M1344="","",IF(M1344=nper,S1343+P1344,MIN(S1343+P1344,IF(O1344=O1343,Q1343,ROUND(-PMT(((1+O1344/CP)^(CP/periods_per_year))-1,nper-M1344+1,S1343),2)))))</f>
        <v/>
      </c>
      <c r="R1344" s="20" t="str">
        <f t="shared" si="166"/>
        <v/>
      </c>
      <c r="S1344" s="20" t="str">
        <f t="shared" si="167"/>
        <v/>
      </c>
    </row>
    <row r="1345" spans="1:19" x14ac:dyDescent="0.2">
      <c r="A1345" s="10" t="str">
        <f t="shared" si="160"/>
        <v/>
      </c>
      <c r="B1345" s="11" t="str">
        <f t="shared" si="161"/>
        <v/>
      </c>
      <c r="C1345" s="15" t="str">
        <f t="shared" si="162"/>
        <v/>
      </c>
      <c r="D1345" s="12" t="str">
        <f>IF(A1345="","",IF(variable,IF(OR(A1345=1,A1345&lt;$I$18*periods_per_year),start_rate,MIN($I$19,IF(MOD(A1345-1,$I$21)=0,MAX($I$20,D1344+$I$22),D1344))),start_rate))</f>
        <v/>
      </c>
      <c r="E1345" s="13" t="str">
        <f t="shared" si="163"/>
        <v/>
      </c>
      <c r="F1345" s="13" t="str">
        <f>IF(A1345="","",IF(A1345=nper,J1344+E1345,MIN(J1344+E1345,IF(D1345=D1344,F1344,IF($E$8="Acc Bi-Weekly",ROUND((-PMT(((1+D1345/CP)^(CP/12))-1,(nper-A1345+1)*12/26,J1344))/2,2),IF($E$8="Acc Weekly",ROUND((-PMT(((1+D1345/CP)^(CP/12))-1,(nper-A1345+1)*12/52,J1344))/4,2),ROUND(-PMT(((1+D1345/CP)^(CP/periods_per_year))-1,nper-A1345+1,J1344),2)))))))</f>
        <v/>
      </c>
      <c r="G1345" s="13" t="str">
        <f>IF(OR(A1345="",A1345&lt;$X$2),"",IF(J1344&lt;=F1345,0,IF(IF(AND(A1345&gt;=$X$2,MOD(A1345-$X$2,int)=0),$X$3,0)+F1345&gt;=J1344+E1345,J1344+E1345-F1345,IF(AND(A1345&gt;=$X$2,MOD(A1345-$X$2,int)=0),$X$3,0)+IF(IF(AND(A1345&gt;=$X$2,MOD(A1345-$X$2,int)=0),$X$3,0)+IF(MOD(A1345-$X$6,periods_per_year)=0,$X$5,0)+F1345&lt;J1344+E1345,IF(MOD(A1345-$X$6,periods_per_year)=0,$X$5,0),J1344+E1345-IF(AND(A1345&gt;=$X$2,MOD(A1345-$X$2,int)=0),$X$3,0)-F1345))))</f>
        <v/>
      </c>
      <c r="H1345" s="14"/>
      <c r="I1345" s="13" t="str">
        <f t="shared" si="164"/>
        <v/>
      </c>
      <c r="J1345" s="13" t="str">
        <f t="shared" si="165"/>
        <v/>
      </c>
      <c r="M1345" s="17" t="str">
        <f>IF(S1344="","",IF(OR(M1344&gt;=nper,ROUND(S1344,2)&lt;=0),"",M1344+1))</f>
        <v/>
      </c>
      <c r="N1345" s="18" t="str">
        <f>IF(M1345="","",IF(OR(periods_per_year=26,periods_per_year=52),IF(periods_per_year=26,IF(M1345=1,fpdate,N1344+14),IF(periods_per_year=52,IF(M1345=1,fpdate,N1344+7),"n/a")),IF(periods_per_year=24,DATE(YEAR(fpdate),MONTH(fpdate)+(M1345-1)/2+IF(AND(DAY(fpdate)&gt;=15,MOD(M1345,2)=0),1,0),IF(MOD(M1345,2)=0,IF(DAY(fpdate)&gt;=15,DAY(fpdate)-14,DAY(fpdate)+14),DAY(fpdate))),IF(DAY(DATE(YEAR(fpdate),MONTH(fpdate)+M1345-1,DAY(fpdate)))&lt;&gt;DAY(fpdate),DATE(YEAR(fpdate),MONTH(fpdate)+M1345,0),DATE(YEAR(fpdate),MONTH(fpdate)+M1345-1,DAY(fpdate))))))</f>
        <v/>
      </c>
      <c r="O1345" s="19" t="str">
        <f>IF(M1345="","",IF(variable,IF(M1345&lt;MortgageCalculator!$I$18*periods_per_year,start_rate,IF(MortgageCalculator!$I$22&gt;=0,MIN(MortgageCalculator!$I$19,start_rate+MortgageCalculator!$I$22*ROUNDUP((M1345-MortgageCalculator!$I$18*periods_per_year)/MortgageCalculator!$I$21,0)),MAX(MortgageCalculator!$I$20,start_rate+MortgageCalculator!$I$22*ROUNDUP((M1345-MortgageCalculator!$I$18*periods_per_year)/MortgageCalculator!$I$21,0)))),start_rate))</f>
        <v/>
      </c>
      <c r="P1345" s="20" t="str">
        <f>IF(M1345="","",ROUND((((1+O1345/CP)^(CP/periods_per_year))-1)*S1344,2))</f>
        <v/>
      </c>
      <c r="Q1345" s="20" t="str">
        <f>IF(M1345="","",IF(M1345=nper,S1344+P1345,MIN(S1344+P1345,IF(O1345=O1344,Q1344,ROUND(-PMT(((1+O1345/CP)^(CP/periods_per_year))-1,nper-M1345+1,S1344),2)))))</f>
        <v/>
      </c>
      <c r="R1345" s="20" t="str">
        <f t="shared" si="166"/>
        <v/>
      </c>
      <c r="S1345" s="20" t="str">
        <f t="shared" si="167"/>
        <v/>
      </c>
    </row>
    <row r="1346" spans="1:19" x14ac:dyDescent="0.2">
      <c r="A1346" s="10" t="str">
        <f t="shared" si="160"/>
        <v/>
      </c>
      <c r="B1346" s="11" t="str">
        <f t="shared" si="161"/>
        <v/>
      </c>
      <c r="C1346" s="15" t="str">
        <f t="shared" si="162"/>
        <v/>
      </c>
      <c r="D1346" s="12" t="str">
        <f>IF(A1346="","",IF(variable,IF(OR(A1346=1,A1346&lt;$I$18*periods_per_year),start_rate,MIN($I$19,IF(MOD(A1346-1,$I$21)=0,MAX($I$20,D1345+$I$22),D1345))),start_rate))</f>
        <v/>
      </c>
      <c r="E1346" s="13" t="str">
        <f t="shared" si="163"/>
        <v/>
      </c>
      <c r="F1346" s="13" t="str">
        <f>IF(A1346="","",IF(A1346=nper,J1345+E1346,MIN(J1345+E1346,IF(D1346=D1345,F1345,IF($E$8="Acc Bi-Weekly",ROUND((-PMT(((1+D1346/CP)^(CP/12))-1,(nper-A1346+1)*12/26,J1345))/2,2),IF($E$8="Acc Weekly",ROUND((-PMT(((1+D1346/CP)^(CP/12))-1,(nper-A1346+1)*12/52,J1345))/4,2),ROUND(-PMT(((1+D1346/CP)^(CP/periods_per_year))-1,nper-A1346+1,J1345),2)))))))</f>
        <v/>
      </c>
      <c r="G1346" s="13" t="str">
        <f>IF(OR(A1346="",A1346&lt;$X$2),"",IF(J1345&lt;=F1346,0,IF(IF(AND(A1346&gt;=$X$2,MOD(A1346-$X$2,int)=0),$X$3,0)+F1346&gt;=J1345+E1346,J1345+E1346-F1346,IF(AND(A1346&gt;=$X$2,MOD(A1346-$X$2,int)=0),$X$3,0)+IF(IF(AND(A1346&gt;=$X$2,MOD(A1346-$X$2,int)=0),$X$3,0)+IF(MOD(A1346-$X$6,periods_per_year)=0,$X$5,0)+F1346&lt;J1345+E1346,IF(MOD(A1346-$X$6,periods_per_year)=0,$X$5,0),J1345+E1346-IF(AND(A1346&gt;=$X$2,MOD(A1346-$X$2,int)=0),$X$3,0)-F1346))))</f>
        <v/>
      </c>
      <c r="H1346" s="14"/>
      <c r="I1346" s="13" t="str">
        <f t="shared" si="164"/>
        <v/>
      </c>
      <c r="J1346" s="13" t="str">
        <f t="shared" si="165"/>
        <v/>
      </c>
      <c r="M1346" s="17" t="str">
        <f>IF(S1345="","",IF(OR(M1345&gt;=nper,ROUND(S1345,2)&lt;=0),"",M1345+1))</f>
        <v/>
      </c>
      <c r="N1346" s="18" t="str">
        <f>IF(M1346="","",IF(OR(periods_per_year=26,periods_per_year=52),IF(periods_per_year=26,IF(M1346=1,fpdate,N1345+14),IF(periods_per_year=52,IF(M1346=1,fpdate,N1345+7),"n/a")),IF(periods_per_year=24,DATE(YEAR(fpdate),MONTH(fpdate)+(M1346-1)/2+IF(AND(DAY(fpdate)&gt;=15,MOD(M1346,2)=0),1,0),IF(MOD(M1346,2)=0,IF(DAY(fpdate)&gt;=15,DAY(fpdate)-14,DAY(fpdate)+14),DAY(fpdate))),IF(DAY(DATE(YEAR(fpdate),MONTH(fpdate)+M1346-1,DAY(fpdate)))&lt;&gt;DAY(fpdate),DATE(YEAR(fpdate),MONTH(fpdate)+M1346,0),DATE(YEAR(fpdate),MONTH(fpdate)+M1346-1,DAY(fpdate))))))</f>
        <v/>
      </c>
      <c r="O1346" s="19" t="str">
        <f>IF(M1346="","",IF(variable,IF(M1346&lt;MortgageCalculator!$I$18*periods_per_year,start_rate,IF(MortgageCalculator!$I$22&gt;=0,MIN(MortgageCalculator!$I$19,start_rate+MortgageCalculator!$I$22*ROUNDUP((M1346-MortgageCalculator!$I$18*periods_per_year)/MortgageCalculator!$I$21,0)),MAX(MortgageCalculator!$I$20,start_rate+MortgageCalculator!$I$22*ROUNDUP((M1346-MortgageCalculator!$I$18*periods_per_year)/MortgageCalculator!$I$21,0)))),start_rate))</f>
        <v/>
      </c>
      <c r="P1346" s="20" t="str">
        <f>IF(M1346="","",ROUND((((1+O1346/CP)^(CP/periods_per_year))-1)*S1345,2))</f>
        <v/>
      </c>
      <c r="Q1346" s="20" t="str">
        <f>IF(M1346="","",IF(M1346=nper,S1345+P1346,MIN(S1345+P1346,IF(O1346=O1345,Q1345,ROUND(-PMT(((1+O1346/CP)^(CP/periods_per_year))-1,nper-M1346+1,S1345),2)))))</f>
        <v/>
      </c>
      <c r="R1346" s="20" t="str">
        <f t="shared" si="166"/>
        <v/>
      </c>
      <c r="S1346" s="20" t="str">
        <f t="shared" si="167"/>
        <v/>
      </c>
    </row>
    <row r="1347" spans="1:19" x14ac:dyDescent="0.2">
      <c r="A1347" s="10" t="str">
        <f t="shared" si="160"/>
        <v/>
      </c>
      <c r="B1347" s="11" t="str">
        <f t="shared" si="161"/>
        <v/>
      </c>
      <c r="C1347" s="15" t="str">
        <f t="shared" si="162"/>
        <v/>
      </c>
      <c r="D1347" s="12" t="str">
        <f>IF(A1347="","",IF(variable,IF(OR(A1347=1,A1347&lt;$I$18*periods_per_year),start_rate,MIN($I$19,IF(MOD(A1347-1,$I$21)=0,MAX($I$20,D1346+$I$22),D1346))),start_rate))</f>
        <v/>
      </c>
      <c r="E1347" s="13" t="str">
        <f t="shared" si="163"/>
        <v/>
      </c>
      <c r="F1347" s="13" t="str">
        <f>IF(A1347="","",IF(A1347=nper,J1346+E1347,MIN(J1346+E1347,IF(D1347=D1346,F1346,IF($E$8="Acc Bi-Weekly",ROUND((-PMT(((1+D1347/CP)^(CP/12))-1,(nper-A1347+1)*12/26,J1346))/2,2),IF($E$8="Acc Weekly",ROUND((-PMT(((1+D1347/CP)^(CP/12))-1,(nper-A1347+1)*12/52,J1346))/4,2),ROUND(-PMT(((1+D1347/CP)^(CP/periods_per_year))-1,nper-A1347+1,J1346),2)))))))</f>
        <v/>
      </c>
      <c r="G1347" s="13" t="str">
        <f>IF(OR(A1347="",A1347&lt;$X$2),"",IF(J1346&lt;=F1347,0,IF(IF(AND(A1347&gt;=$X$2,MOD(A1347-$X$2,int)=0),$X$3,0)+F1347&gt;=J1346+E1347,J1346+E1347-F1347,IF(AND(A1347&gt;=$X$2,MOD(A1347-$X$2,int)=0),$X$3,0)+IF(IF(AND(A1347&gt;=$X$2,MOD(A1347-$X$2,int)=0),$X$3,0)+IF(MOD(A1347-$X$6,periods_per_year)=0,$X$5,0)+F1347&lt;J1346+E1347,IF(MOD(A1347-$X$6,periods_per_year)=0,$X$5,0),J1346+E1347-IF(AND(A1347&gt;=$X$2,MOD(A1347-$X$2,int)=0),$X$3,0)-F1347))))</f>
        <v/>
      </c>
      <c r="H1347" s="14"/>
      <c r="I1347" s="13" t="str">
        <f t="shared" si="164"/>
        <v/>
      </c>
      <c r="J1347" s="13" t="str">
        <f t="shared" si="165"/>
        <v/>
      </c>
      <c r="M1347" s="17" t="str">
        <f>IF(S1346="","",IF(OR(M1346&gt;=nper,ROUND(S1346,2)&lt;=0),"",M1346+1))</f>
        <v/>
      </c>
      <c r="N1347" s="18" t="str">
        <f>IF(M1347="","",IF(OR(periods_per_year=26,periods_per_year=52),IF(periods_per_year=26,IF(M1347=1,fpdate,N1346+14),IF(periods_per_year=52,IF(M1347=1,fpdate,N1346+7),"n/a")),IF(periods_per_year=24,DATE(YEAR(fpdate),MONTH(fpdate)+(M1347-1)/2+IF(AND(DAY(fpdate)&gt;=15,MOD(M1347,2)=0),1,0),IF(MOD(M1347,2)=0,IF(DAY(fpdate)&gt;=15,DAY(fpdate)-14,DAY(fpdate)+14),DAY(fpdate))),IF(DAY(DATE(YEAR(fpdate),MONTH(fpdate)+M1347-1,DAY(fpdate)))&lt;&gt;DAY(fpdate),DATE(YEAR(fpdate),MONTH(fpdate)+M1347,0),DATE(YEAR(fpdate),MONTH(fpdate)+M1347-1,DAY(fpdate))))))</f>
        <v/>
      </c>
      <c r="O1347" s="19" t="str">
        <f>IF(M1347="","",IF(variable,IF(M1347&lt;MortgageCalculator!$I$18*periods_per_year,start_rate,IF(MortgageCalculator!$I$22&gt;=0,MIN(MortgageCalculator!$I$19,start_rate+MortgageCalculator!$I$22*ROUNDUP((M1347-MortgageCalculator!$I$18*periods_per_year)/MortgageCalculator!$I$21,0)),MAX(MortgageCalculator!$I$20,start_rate+MortgageCalculator!$I$22*ROUNDUP((M1347-MortgageCalculator!$I$18*periods_per_year)/MortgageCalculator!$I$21,0)))),start_rate))</f>
        <v/>
      </c>
      <c r="P1347" s="20" t="str">
        <f>IF(M1347="","",ROUND((((1+O1347/CP)^(CP/periods_per_year))-1)*S1346,2))</f>
        <v/>
      </c>
      <c r="Q1347" s="20" t="str">
        <f>IF(M1347="","",IF(M1347=nper,S1346+P1347,MIN(S1346+P1347,IF(O1347=O1346,Q1346,ROUND(-PMT(((1+O1347/CP)^(CP/periods_per_year))-1,nper-M1347+1,S1346),2)))))</f>
        <v/>
      </c>
      <c r="R1347" s="20" t="str">
        <f t="shared" si="166"/>
        <v/>
      </c>
      <c r="S1347" s="20" t="str">
        <f t="shared" si="167"/>
        <v/>
      </c>
    </row>
    <row r="1348" spans="1:19" x14ac:dyDescent="0.2">
      <c r="A1348" s="10" t="str">
        <f t="shared" si="160"/>
        <v/>
      </c>
      <c r="B1348" s="11" t="str">
        <f t="shared" si="161"/>
        <v/>
      </c>
      <c r="C1348" s="15" t="str">
        <f t="shared" si="162"/>
        <v/>
      </c>
      <c r="D1348" s="12" t="str">
        <f>IF(A1348="","",IF(variable,IF(OR(A1348=1,A1348&lt;$I$18*periods_per_year),start_rate,MIN($I$19,IF(MOD(A1348-1,$I$21)=0,MAX($I$20,D1347+$I$22),D1347))),start_rate))</f>
        <v/>
      </c>
      <c r="E1348" s="13" t="str">
        <f t="shared" si="163"/>
        <v/>
      </c>
      <c r="F1348" s="13" t="str">
        <f>IF(A1348="","",IF(A1348=nper,J1347+E1348,MIN(J1347+E1348,IF(D1348=D1347,F1347,IF($E$8="Acc Bi-Weekly",ROUND((-PMT(((1+D1348/CP)^(CP/12))-1,(nper-A1348+1)*12/26,J1347))/2,2),IF($E$8="Acc Weekly",ROUND((-PMT(((1+D1348/CP)^(CP/12))-1,(nper-A1348+1)*12/52,J1347))/4,2),ROUND(-PMT(((1+D1348/CP)^(CP/periods_per_year))-1,nper-A1348+1,J1347),2)))))))</f>
        <v/>
      </c>
      <c r="G1348" s="13" t="str">
        <f>IF(OR(A1348="",A1348&lt;$X$2),"",IF(J1347&lt;=F1348,0,IF(IF(AND(A1348&gt;=$X$2,MOD(A1348-$X$2,int)=0),$X$3,0)+F1348&gt;=J1347+E1348,J1347+E1348-F1348,IF(AND(A1348&gt;=$X$2,MOD(A1348-$X$2,int)=0),$X$3,0)+IF(IF(AND(A1348&gt;=$X$2,MOD(A1348-$X$2,int)=0),$X$3,0)+IF(MOD(A1348-$X$6,periods_per_year)=0,$X$5,0)+F1348&lt;J1347+E1348,IF(MOD(A1348-$X$6,periods_per_year)=0,$X$5,0),J1347+E1348-IF(AND(A1348&gt;=$X$2,MOD(A1348-$X$2,int)=0),$X$3,0)-F1348))))</f>
        <v/>
      </c>
      <c r="H1348" s="14"/>
      <c r="I1348" s="13" t="str">
        <f t="shared" si="164"/>
        <v/>
      </c>
      <c r="J1348" s="13" t="str">
        <f t="shared" si="165"/>
        <v/>
      </c>
      <c r="M1348" s="17" t="str">
        <f>IF(S1347="","",IF(OR(M1347&gt;=nper,ROUND(S1347,2)&lt;=0),"",M1347+1))</f>
        <v/>
      </c>
      <c r="N1348" s="18" t="str">
        <f>IF(M1348="","",IF(OR(periods_per_year=26,periods_per_year=52),IF(periods_per_year=26,IF(M1348=1,fpdate,N1347+14),IF(periods_per_year=52,IF(M1348=1,fpdate,N1347+7),"n/a")),IF(periods_per_year=24,DATE(YEAR(fpdate),MONTH(fpdate)+(M1348-1)/2+IF(AND(DAY(fpdate)&gt;=15,MOD(M1348,2)=0),1,0),IF(MOD(M1348,2)=0,IF(DAY(fpdate)&gt;=15,DAY(fpdate)-14,DAY(fpdate)+14),DAY(fpdate))),IF(DAY(DATE(YEAR(fpdate),MONTH(fpdate)+M1348-1,DAY(fpdate)))&lt;&gt;DAY(fpdate),DATE(YEAR(fpdate),MONTH(fpdate)+M1348,0),DATE(YEAR(fpdate),MONTH(fpdate)+M1348-1,DAY(fpdate))))))</f>
        <v/>
      </c>
      <c r="O1348" s="19" t="str">
        <f>IF(M1348="","",IF(variable,IF(M1348&lt;MortgageCalculator!$I$18*periods_per_year,start_rate,IF(MortgageCalculator!$I$22&gt;=0,MIN(MortgageCalculator!$I$19,start_rate+MortgageCalculator!$I$22*ROUNDUP((M1348-MortgageCalculator!$I$18*periods_per_year)/MortgageCalculator!$I$21,0)),MAX(MortgageCalculator!$I$20,start_rate+MortgageCalculator!$I$22*ROUNDUP((M1348-MortgageCalculator!$I$18*periods_per_year)/MortgageCalculator!$I$21,0)))),start_rate))</f>
        <v/>
      </c>
      <c r="P1348" s="20" t="str">
        <f>IF(M1348="","",ROUND((((1+O1348/CP)^(CP/periods_per_year))-1)*S1347,2))</f>
        <v/>
      </c>
      <c r="Q1348" s="20" t="str">
        <f>IF(M1348="","",IF(M1348=nper,S1347+P1348,MIN(S1347+P1348,IF(O1348=O1347,Q1347,ROUND(-PMT(((1+O1348/CP)^(CP/periods_per_year))-1,nper-M1348+1,S1347),2)))))</f>
        <v/>
      </c>
      <c r="R1348" s="20" t="str">
        <f t="shared" si="166"/>
        <v/>
      </c>
      <c r="S1348" s="20" t="str">
        <f t="shared" si="167"/>
        <v/>
      </c>
    </row>
    <row r="1349" spans="1:19" x14ac:dyDescent="0.2">
      <c r="A1349" s="10" t="str">
        <f t="shared" si="160"/>
        <v/>
      </c>
      <c r="B1349" s="11" t="str">
        <f t="shared" si="161"/>
        <v/>
      </c>
      <c r="C1349" s="15" t="str">
        <f t="shared" si="162"/>
        <v/>
      </c>
      <c r="D1349" s="12" t="str">
        <f>IF(A1349="","",IF(variable,IF(OR(A1349=1,A1349&lt;$I$18*periods_per_year),start_rate,MIN($I$19,IF(MOD(A1349-1,$I$21)=0,MAX($I$20,D1348+$I$22),D1348))),start_rate))</f>
        <v/>
      </c>
      <c r="E1349" s="13" t="str">
        <f t="shared" si="163"/>
        <v/>
      </c>
      <c r="F1349" s="13" t="str">
        <f>IF(A1349="","",IF(A1349=nper,J1348+E1349,MIN(J1348+E1349,IF(D1349=D1348,F1348,IF($E$8="Acc Bi-Weekly",ROUND((-PMT(((1+D1349/CP)^(CP/12))-1,(nper-A1349+1)*12/26,J1348))/2,2),IF($E$8="Acc Weekly",ROUND((-PMT(((1+D1349/CP)^(CP/12))-1,(nper-A1349+1)*12/52,J1348))/4,2),ROUND(-PMT(((1+D1349/CP)^(CP/periods_per_year))-1,nper-A1349+1,J1348),2)))))))</f>
        <v/>
      </c>
      <c r="G1349" s="13" t="str">
        <f>IF(OR(A1349="",A1349&lt;$X$2),"",IF(J1348&lt;=F1349,0,IF(IF(AND(A1349&gt;=$X$2,MOD(A1349-$X$2,int)=0),$X$3,0)+F1349&gt;=J1348+E1349,J1348+E1349-F1349,IF(AND(A1349&gt;=$X$2,MOD(A1349-$X$2,int)=0),$X$3,0)+IF(IF(AND(A1349&gt;=$X$2,MOD(A1349-$X$2,int)=0),$X$3,0)+IF(MOD(A1349-$X$6,periods_per_year)=0,$X$5,0)+F1349&lt;J1348+E1349,IF(MOD(A1349-$X$6,periods_per_year)=0,$X$5,0),J1348+E1349-IF(AND(A1349&gt;=$X$2,MOD(A1349-$X$2,int)=0),$X$3,0)-F1349))))</f>
        <v/>
      </c>
      <c r="H1349" s="14"/>
      <c r="I1349" s="13" t="str">
        <f t="shared" si="164"/>
        <v/>
      </c>
      <c r="J1349" s="13" t="str">
        <f t="shared" si="165"/>
        <v/>
      </c>
      <c r="M1349" s="17" t="str">
        <f>IF(S1348="","",IF(OR(M1348&gt;=nper,ROUND(S1348,2)&lt;=0),"",M1348+1))</f>
        <v/>
      </c>
      <c r="N1349" s="18" t="str">
        <f>IF(M1349="","",IF(OR(periods_per_year=26,periods_per_year=52),IF(periods_per_year=26,IF(M1349=1,fpdate,N1348+14),IF(periods_per_year=52,IF(M1349=1,fpdate,N1348+7),"n/a")),IF(periods_per_year=24,DATE(YEAR(fpdate),MONTH(fpdate)+(M1349-1)/2+IF(AND(DAY(fpdate)&gt;=15,MOD(M1349,2)=0),1,0),IF(MOD(M1349,2)=0,IF(DAY(fpdate)&gt;=15,DAY(fpdate)-14,DAY(fpdate)+14),DAY(fpdate))),IF(DAY(DATE(YEAR(fpdate),MONTH(fpdate)+M1349-1,DAY(fpdate)))&lt;&gt;DAY(fpdate),DATE(YEAR(fpdate),MONTH(fpdate)+M1349,0),DATE(YEAR(fpdate),MONTH(fpdate)+M1349-1,DAY(fpdate))))))</f>
        <v/>
      </c>
      <c r="O1349" s="19" t="str">
        <f>IF(M1349="","",IF(variable,IF(M1349&lt;MortgageCalculator!$I$18*periods_per_year,start_rate,IF(MortgageCalculator!$I$22&gt;=0,MIN(MortgageCalculator!$I$19,start_rate+MortgageCalculator!$I$22*ROUNDUP((M1349-MortgageCalculator!$I$18*periods_per_year)/MortgageCalculator!$I$21,0)),MAX(MortgageCalculator!$I$20,start_rate+MortgageCalculator!$I$22*ROUNDUP((M1349-MortgageCalculator!$I$18*periods_per_year)/MortgageCalculator!$I$21,0)))),start_rate))</f>
        <v/>
      </c>
      <c r="P1349" s="20" t="str">
        <f>IF(M1349="","",ROUND((((1+O1349/CP)^(CP/periods_per_year))-1)*S1348,2))</f>
        <v/>
      </c>
      <c r="Q1349" s="20" t="str">
        <f>IF(M1349="","",IF(M1349=nper,S1348+P1349,MIN(S1348+P1349,IF(O1349=O1348,Q1348,ROUND(-PMT(((1+O1349/CP)^(CP/periods_per_year))-1,nper-M1349+1,S1348),2)))))</f>
        <v/>
      </c>
      <c r="R1349" s="20" t="str">
        <f t="shared" si="166"/>
        <v/>
      </c>
      <c r="S1349" s="20" t="str">
        <f t="shared" si="167"/>
        <v/>
      </c>
    </row>
    <row r="1350" spans="1:19" x14ac:dyDescent="0.2">
      <c r="A1350" s="10" t="str">
        <f t="shared" si="160"/>
        <v/>
      </c>
      <c r="B1350" s="11" t="str">
        <f t="shared" si="161"/>
        <v/>
      </c>
      <c r="C1350" s="15" t="str">
        <f t="shared" si="162"/>
        <v/>
      </c>
      <c r="D1350" s="12" t="str">
        <f>IF(A1350="","",IF(variable,IF(OR(A1350=1,A1350&lt;$I$18*periods_per_year),start_rate,MIN($I$19,IF(MOD(A1350-1,$I$21)=0,MAX($I$20,D1349+$I$22),D1349))),start_rate))</f>
        <v/>
      </c>
      <c r="E1350" s="13" t="str">
        <f t="shared" si="163"/>
        <v/>
      </c>
      <c r="F1350" s="13" t="str">
        <f>IF(A1350="","",IF(A1350=nper,J1349+E1350,MIN(J1349+E1350,IF(D1350=D1349,F1349,IF($E$8="Acc Bi-Weekly",ROUND((-PMT(((1+D1350/CP)^(CP/12))-1,(nper-A1350+1)*12/26,J1349))/2,2),IF($E$8="Acc Weekly",ROUND((-PMT(((1+D1350/CP)^(CP/12))-1,(nper-A1350+1)*12/52,J1349))/4,2),ROUND(-PMT(((1+D1350/CP)^(CP/periods_per_year))-1,nper-A1350+1,J1349),2)))))))</f>
        <v/>
      </c>
      <c r="G1350" s="13" t="str">
        <f>IF(OR(A1350="",A1350&lt;$X$2),"",IF(J1349&lt;=F1350,0,IF(IF(AND(A1350&gt;=$X$2,MOD(A1350-$X$2,int)=0),$X$3,0)+F1350&gt;=J1349+E1350,J1349+E1350-F1350,IF(AND(A1350&gt;=$X$2,MOD(A1350-$X$2,int)=0),$X$3,0)+IF(IF(AND(A1350&gt;=$X$2,MOD(A1350-$X$2,int)=0),$X$3,0)+IF(MOD(A1350-$X$6,periods_per_year)=0,$X$5,0)+F1350&lt;J1349+E1350,IF(MOD(A1350-$X$6,periods_per_year)=0,$X$5,0),J1349+E1350-IF(AND(A1350&gt;=$X$2,MOD(A1350-$X$2,int)=0),$X$3,0)-F1350))))</f>
        <v/>
      </c>
      <c r="H1350" s="14"/>
      <c r="I1350" s="13" t="str">
        <f t="shared" si="164"/>
        <v/>
      </c>
      <c r="J1350" s="13" t="str">
        <f t="shared" si="165"/>
        <v/>
      </c>
      <c r="M1350" s="17" t="str">
        <f>IF(S1349="","",IF(OR(M1349&gt;=nper,ROUND(S1349,2)&lt;=0),"",M1349+1))</f>
        <v/>
      </c>
      <c r="N1350" s="18" t="str">
        <f>IF(M1350="","",IF(OR(periods_per_year=26,periods_per_year=52),IF(periods_per_year=26,IF(M1350=1,fpdate,N1349+14),IF(periods_per_year=52,IF(M1350=1,fpdate,N1349+7),"n/a")),IF(periods_per_year=24,DATE(YEAR(fpdate),MONTH(fpdate)+(M1350-1)/2+IF(AND(DAY(fpdate)&gt;=15,MOD(M1350,2)=0),1,0),IF(MOD(M1350,2)=0,IF(DAY(fpdate)&gt;=15,DAY(fpdate)-14,DAY(fpdate)+14),DAY(fpdate))),IF(DAY(DATE(YEAR(fpdate),MONTH(fpdate)+M1350-1,DAY(fpdate)))&lt;&gt;DAY(fpdate),DATE(YEAR(fpdate),MONTH(fpdate)+M1350,0),DATE(YEAR(fpdate),MONTH(fpdate)+M1350-1,DAY(fpdate))))))</f>
        <v/>
      </c>
      <c r="O1350" s="19" t="str">
        <f>IF(M1350="","",IF(variable,IF(M1350&lt;MortgageCalculator!$I$18*periods_per_year,start_rate,IF(MortgageCalculator!$I$22&gt;=0,MIN(MortgageCalculator!$I$19,start_rate+MortgageCalculator!$I$22*ROUNDUP((M1350-MortgageCalculator!$I$18*periods_per_year)/MortgageCalculator!$I$21,0)),MAX(MortgageCalculator!$I$20,start_rate+MortgageCalculator!$I$22*ROUNDUP((M1350-MortgageCalculator!$I$18*periods_per_year)/MortgageCalculator!$I$21,0)))),start_rate))</f>
        <v/>
      </c>
      <c r="P1350" s="20" t="str">
        <f>IF(M1350="","",ROUND((((1+O1350/CP)^(CP/periods_per_year))-1)*S1349,2))</f>
        <v/>
      </c>
      <c r="Q1350" s="20" t="str">
        <f>IF(M1350="","",IF(M1350=nper,S1349+P1350,MIN(S1349+P1350,IF(O1350=O1349,Q1349,ROUND(-PMT(((1+O1350/CP)^(CP/periods_per_year))-1,nper-M1350+1,S1349),2)))))</f>
        <v/>
      </c>
      <c r="R1350" s="20" t="str">
        <f t="shared" si="166"/>
        <v/>
      </c>
      <c r="S1350" s="20" t="str">
        <f t="shared" si="167"/>
        <v/>
      </c>
    </row>
    <row r="1351" spans="1:19" x14ac:dyDescent="0.2">
      <c r="A1351" s="10" t="str">
        <f t="shared" si="160"/>
        <v/>
      </c>
      <c r="B1351" s="11" t="str">
        <f t="shared" si="161"/>
        <v/>
      </c>
      <c r="C1351" s="15" t="str">
        <f t="shared" si="162"/>
        <v/>
      </c>
      <c r="D1351" s="12" t="str">
        <f>IF(A1351="","",IF(variable,IF(OR(A1351=1,A1351&lt;$I$18*periods_per_year),start_rate,MIN($I$19,IF(MOD(A1351-1,$I$21)=0,MAX($I$20,D1350+$I$22),D1350))),start_rate))</f>
        <v/>
      </c>
      <c r="E1351" s="13" t="str">
        <f t="shared" si="163"/>
        <v/>
      </c>
      <c r="F1351" s="13" t="str">
        <f>IF(A1351="","",IF(A1351=nper,J1350+E1351,MIN(J1350+E1351,IF(D1351=D1350,F1350,IF($E$8="Acc Bi-Weekly",ROUND((-PMT(((1+D1351/CP)^(CP/12))-1,(nper-A1351+1)*12/26,J1350))/2,2),IF($E$8="Acc Weekly",ROUND((-PMT(((1+D1351/CP)^(CP/12))-1,(nper-A1351+1)*12/52,J1350))/4,2),ROUND(-PMT(((1+D1351/CP)^(CP/periods_per_year))-1,nper-A1351+1,J1350),2)))))))</f>
        <v/>
      </c>
      <c r="G1351" s="13" t="str">
        <f>IF(OR(A1351="",A1351&lt;$X$2),"",IF(J1350&lt;=F1351,0,IF(IF(AND(A1351&gt;=$X$2,MOD(A1351-$X$2,int)=0),$X$3,0)+F1351&gt;=J1350+E1351,J1350+E1351-F1351,IF(AND(A1351&gt;=$X$2,MOD(A1351-$X$2,int)=0),$X$3,0)+IF(IF(AND(A1351&gt;=$X$2,MOD(A1351-$X$2,int)=0),$X$3,0)+IF(MOD(A1351-$X$6,periods_per_year)=0,$X$5,0)+F1351&lt;J1350+E1351,IF(MOD(A1351-$X$6,periods_per_year)=0,$X$5,0),J1350+E1351-IF(AND(A1351&gt;=$X$2,MOD(A1351-$X$2,int)=0),$X$3,0)-F1351))))</f>
        <v/>
      </c>
      <c r="H1351" s="14"/>
      <c r="I1351" s="13" t="str">
        <f t="shared" si="164"/>
        <v/>
      </c>
      <c r="J1351" s="13" t="str">
        <f t="shared" si="165"/>
        <v/>
      </c>
      <c r="M1351" s="17" t="str">
        <f>IF(S1350="","",IF(OR(M1350&gt;=nper,ROUND(S1350,2)&lt;=0),"",M1350+1))</f>
        <v/>
      </c>
      <c r="N1351" s="18" t="str">
        <f>IF(M1351="","",IF(OR(periods_per_year=26,periods_per_year=52),IF(periods_per_year=26,IF(M1351=1,fpdate,N1350+14),IF(periods_per_year=52,IF(M1351=1,fpdate,N1350+7),"n/a")),IF(periods_per_year=24,DATE(YEAR(fpdate),MONTH(fpdate)+(M1351-1)/2+IF(AND(DAY(fpdate)&gt;=15,MOD(M1351,2)=0),1,0),IF(MOD(M1351,2)=0,IF(DAY(fpdate)&gt;=15,DAY(fpdate)-14,DAY(fpdate)+14),DAY(fpdate))),IF(DAY(DATE(YEAR(fpdate),MONTH(fpdate)+M1351-1,DAY(fpdate)))&lt;&gt;DAY(fpdate),DATE(YEAR(fpdate),MONTH(fpdate)+M1351,0),DATE(YEAR(fpdate),MONTH(fpdate)+M1351-1,DAY(fpdate))))))</f>
        <v/>
      </c>
      <c r="O1351" s="19" t="str">
        <f>IF(M1351="","",IF(variable,IF(M1351&lt;MortgageCalculator!$I$18*periods_per_year,start_rate,IF(MortgageCalculator!$I$22&gt;=0,MIN(MortgageCalculator!$I$19,start_rate+MortgageCalculator!$I$22*ROUNDUP((M1351-MortgageCalculator!$I$18*periods_per_year)/MortgageCalculator!$I$21,0)),MAX(MortgageCalculator!$I$20,start_rate+MortgageCalculator!$I$22*ROUNDUP((M1351-MortgageCalculator!$I$18*periods_per_year)/MortgageCalculator!$I$21,0)))),start_rate))</f>
        <v/>
      </c>
      <c r="P1351" s="20" t="str">
        <f>IF(M1351="","",ROUND((((1+O1351/CP)^(CP/periods_per_year))-1)*S1350,2))</f>
        <v/>
      </c>
      <c r="Q1351" s="20" t="str">
        <f>IF(M1351="","",IF(M1351=nper,S1350+P1351,MIN(S1350+P1351,IF(O1351=O1350,Q1350,ROUND(-PMT(((1+O1351/CP)^(CP/periods_per_year))-1,nper-M1351+1,S1350),2)))))</f>
        <v/>
      </c>
      <c r="R1351" s="20" t="str">
        <f t="shared" si="166"/>
        <v/>
      </c>
      <c r="S1351" s="20" t="str">
        <f t="shared" si="167"/>
        <v/>
      </c>
    </row>
    <row r="1352" spans="1:19" x14ac:dyDescent="0.2">
      <c r="A1352" s="10" t="str">
        <f t="shared" si="160"/>
        <v/>
      </c>
      <c r="B1352" s="11" t="str">
        <f t="shared" si="161"/>
        <v/>
      </c>
      <c r="C1352" s="15" t="str">
        <f t="shared" si="162"/>
        <v/>
      </c>
      <c r="D1352" s="12" t="str">
        <f>IF(A1352="","",IF(variable,IF(OR(A1352=1,A1352&lt;$I$18*periods_per_year),start_rate,MIN($I$19,IF(MOD(A1352-1,$I$21)=0,MAX($I$20,D1351+$I$22),D1351))),start_rate))</f>
        <v/>
      </c>
      <c r="E1352" s="13" t="str">
        <f t="shared" si="163"/>
        <v/>
      </c>
      <c r="F1352" s="13" t="str">
        <f>IF(A1352="","",IF(A1352=nper,J1351+E1352,MIN(J1351+E1352,IF(D1352=D1351,F1351,IF($E$8="Acc Bi-Weekly",ROUND((-PMT(((1+D1352/CP)^(CP/12))-1,(nper-A1352+1)*12/26,J1351))/2,2),IF($E$8="Acc Weekly",ROUND((-PMT(((1+D1352/CP)^(CP/12))-1,(nper-A1352+1)*12/52,J1351))/4,2),ROUND(-PMT(((1+D1352/CP)^(CP/periods_per_year))-1,nper-A1352+1,J1351),2)))))))</f>
        <v/>
      </c>
      <c r="G1352" s="13" t="str">
        <f>IF(OR(A1352="",A1352&lt;$X$2),"",IF(J1351&lt;=F1352,0,IF(IF(AND(A1352&gt;=$X$2,MOD(A1352-$X$2,int)=0),$X$3,0)+F1352&gt;=J1351+E1352,J1351+E1352-F1352,IF(AND(A1352&gt;=$X$2,MOD(A1352-$X$2,int)=0),$X$3,0)+IF(IF(AND(A1352&gt;=$X$2,MOD(A1352-$X$2,int)=0),$X$3,0)+IF(MOD(A1352-$X$6,periods_per_year)=0,$X$5,0)+F1352&lt;J1351+E1352,IF(MOD(A1352-$X$6,periods_per_year)=0,$X$5,0),J1351+E1352-IF(AND(A1352&gt;=$X$2,MOD(A1352-$X$2,int)=0),$X$3,0)-F1352))))</f>
        <v/>
      </c>
      <c r="H1352" s="14"/>
      <c r="I1352" s="13" t="str">
        <f t="shared" si="164"/>
        <v/>
      </c>
      <c r="J1352" s="13" t="str">
        <f t="shared" si="165"/>
        <v/>
      </c>
      <c r="M1352" s="17" t="str">
        <f>IF(S1351="","",IF(OR(M1351&gt;=nper,ROUND(S1351,2)&lt;=0),"",M1351+1))</f>
        <v/>
      </c>
      <c r="N1352" s="18" t="str">
        <f>IF(M1352="","",IF(OR(periods_per_year=26,periods_per_year=52),IF(periods_per_year=26,IF(M1352=1,fpdate,N1351+14),IF(periods_per_year=52,IF(M1352=1,fpdate,N1351+7),"n/a")),IF(periods_per_year=24,DATE(YEAR(fpdate),MONTH(fpdate)+(M1352-1)/2+IF(AND(DAY(fpdate)&gt;=15,MOD(M1352,2)=0),1,0),IF(MOD(M1352,2)=0,IF(DAY(fpdate)&gt;=15,DAY(fpdate)-14,DAY(fpdate)+14),DAY(fpdate))),IF(DAY(DATE(YEAR(fpdate),MONTH(fpdate)+M1352-1,DAY(fpdate)))&lt;&gt;DAY(fpdate),DATE(YEAR(fpdate),MONTH(fpdate)+M1352,0),DATE(YEAR(fpdate),MONTH(fpdate)+M1352-1,DAY(fpdate))))))</f>
        <v/>
      </c>
      <c r="O1352" s="19" t="str">
        <f>IF(M1352="","",IF(variable,IF(M1352&lt;MortgageCalculator!$I$18*periods_per_year,start_rate,IF(MortgageCalculator!$I$22&gt;=0,MIN(MortgageCalculator!$I$19,start_rate+MortgageCalculator!$I$22*ROUNDUP((M1352-MortgageCalculator!$I$18*periods_per_year)/MortgageCalculator!$I$21,0)),MAX(MortgageCalculator!$I$20,start_rate+MortgageCalculator!$I$22*ROUNDUP((M1352-MortgageCalculator!$I$18*periods_per_year)/MortgageCalculator!$I$21,0)))),start_rate))</f>
        <v/>
      </c>
      <c r="P1352" s="20" t="str">
        <f>IF(M1352="","",ROUND((((1+O1352/CP)^(CP/periods_per_year))-1)*S1351,2))</f>
        <v/>
      </c>
      <c r="Q1352" s="20" t="str">
        <f>IF(M1352="","",IF(M1352=nper,S1351+P1352,MIN(S1351+P1352,IF(O1352=O1351,Q1351,ROUND(-PMT(((1+O1352/CP)^(CP/periods_per_year))-1,nper-M1352+1,S1351),2)))))</f>
        <v/>
      </c>
      <c r="R1352" s="20" t="str">
        <f t="shared" si="166"/>
        <v/>
      </c>
      <c r="S1352" s="20" t="str">
        <f t="shared" si="167"/>
        <v/>
      </c>
    </row>
    <row r="1353" spans="1:19" x14ac:dyDescent="0.2">
      <c r="A1353" s="10" t="str">
        <f t="shared" si="160"/>
        <v/>
      </c>
      <c r="B1353" s="11" t="str">
        <f t="shared" si="161"/>
        <v/>
      </c>
      <c r="C1353" s="15" t="str">
        <f t="shared" si="162"/>
        <v/>
      </c>
      <c r="D1353" s="12" t="str">
        <f>IF(A1353="","",IF(variable,IF(OR(A1353=1,A1353&lt;$I$18*periods_per_year),start_rate,MIN($I$19,IF(MOD(A1353-1,$I$21)=0,MAX($I$20,D1352+$I$22),D1352))),start_rate))</f>
        <v/>
      </c>
      <c r="E1353" s="13" t="str">
        <f t="shared" si="163"/>
        <v/>
      </c>
      <c r="F1353" s="13" t="str">
        <f>IF(A1353="","",IF(A1353=nper,J1352+E1353,MIN(J1352+E1353,IF(D1353=D1352,F1352,IF($E$8="Acc Bi-Weekly",ROUND((-PMT(((1+D1353/CP)^(CP/12))-1,(nper-A1353+1)*12/26,J1352))/2,2),IF($E$8="Acc Weekly",ROUND((-PMT(((1+D1353/CP)^(CP/12))-1,(nper-A1353+1)*12/52,J1352))/4,2),ROUND(-PMT(((1+D1353/CP)^(CP/periods_per_year))-1,nper-A1353+1,J1352),2)))))))</f>
        <v/>
      </c>
      <c r="G1353" s="13" t="str">
        <f>IF(OR(A1353="",A1353&lt;$X$2),"",IF(J1352&lt;=F1353,0,IF(IF(AND(A1353&gt;=$X$2,MOD(A1353-$X$2,int)=0),$X$3,0)+F1353&gt;=J1352+E1353,J1352+E1353-F1353,IF(AND(A1353&gt;=$X$2,MOD(A1353-$X$2,int)=0),$X$3,0)+IF(IF(AND(A1353&gt;=$X$2,MOD(A1353-$X$2,int)=0),$X$3,0)+IF(MOD(A1353-$X$6,periods_per_year)=0,$X$5,0)+F1353&lt;J1352+E1353,IF(MOD(A1353-$X$6,periods_per_year)=0,$X$5,0),J1352+E1353-IF(AND(A1353&gt;=$X$2,MOD(A1353-$X$2,int)=0),$X$3,0)-F1353))))</f>
        <v/>
      </c>
      <c r="H1353" s="14"/>
      <c r="I1353" s="13" t="str">
        <f t="shared" si="164"/>
        <v/>
      </c>
      <c r="J1353" s="13" t="str">
        <f t="shared" si="165"/>
        <v/>
      </c>
      <c r="M1353" s="17" t="str">
        <f>IF(S1352="","",IF(OR(M1352&gt;=nper,ROUND(S1352,2)&lt;=0),"",M1352+1))</f>
        <v/>
      </c>
      <c r="N1353" s="18" t="str">
        <f>IF(M1353="","",IF(OR(periods_per_year=26,periods_per_year=52),IF(periods_per_year=26,IF(M1353=1,fpdate,N1352+14),IF(periods_per_year=52,IF(M1353=1,fpdate,N1352+7),"n/a")),IF(periods_per_year=24,DATE(YEAR(fpdate),MONTH(fpdate)+(M1353-1)/2+IF(AND(DAY(fpdate)&gt;=15,MOD(M1353,2)=0),1,0),IF(MOD(M1353,2)=0,IF(DAY(fpdate)&gt;=15,DAY(fpdate)-14,DAY(fpdate)+14),DAY(fpdate))),IF(DAY(DATE(YEAR(fpdate),MONTH(fpdate)+M1353-1,DAY(fpdate)))&lt;&gt;DAY(fpdate),DATE(YEAR(fpdate),MONTH(fpdate)+M1353,0),DATE(YEAR(fpdate),MONTH(fpdate)+M1353-1,DAY(fpdate))))))</f>
        <v/>
      </c>
      <c r="O1353" s="19" t="str">
        <f>IF(M1353="","",IF(variable,IF(M1353&lt;MortgageCalculator!$I$18*periods_per_year,start_rate,IF(MortgageCalculator!$I$22&gt;=0,MIN(MortgageCalculator!$I$19,start_rate+MortgageCalculator!$I$22*ROUNDUP((M1353-MortgageCalculator!$I$18*periods_per_year)/MortgageCalculator!$I$21,0)),MAX(MortgageCalculator!$I$20,start_rate+MortgageCalculator!$I$22*ROUNDUP((M1353-MortgageCalculator!$I$18*periods_per_year)/MortgageCalculator!$I$21,0)))),start_rate))</f>
        <v/>
      </c>
      <c r="P1353" s="20" t="str">
        <f>IF(M1353="","",ROUND((((1+O1353/CP)^(CP/periods_per_year))-1)*S1352,2))</f>
        <v/>
      </c>
      <c r="Q1353" s="20" t="str">
        <f>IF(M1353="","",IF(M1353=nper,S1352+P1353,MIN(S1352+P1353,IF(O1353=O1352,Q1352,ROUND(-PMT(((1+O1353/CP)^(CP/periods_per_year))-1,nper-M1353+1,S1352),2)))))</f>
        <v/>
      </c>
      <c r="R1353" s="20" t="str">
        <f t="shared" si="166"/>
        <v/>
      </c>
      <c r="S1353" s="20" t="str">
        <f t="shared" si="167"/>
        <v/>
      </c>
    </row>
    <row r="1354" spans="1:19" x14ac:dyDescent="0.2">
      <c r="A1354" s="10" t="str">
        <f t="shared" si="160"/>
        <v/>
      </c>
      <c r="B1354" s="11" t="str">
        <f t="shared" si="161"/>
        <v/>
      </c>
      <c r="C1354" s="15" t="str">
        <f t="shared" si="162"/>
        <v/>
      </c>
      <c r="D1354" s="12" t="str">
        <f>IF(A1354="","",IF(variable,IF(OR(A1354=1,A1354&lt;$I$18*periods_per_year),start_rate,MIN($I$19,IF(MOD(A1354-1,$I$21)=0,MAX($I$20,D1353+$I$22),D1353))),start_rate))</f>
        <v/>
      </c>
      <c r="E1354" s="13" t="str">
        <f t="shared" si="163"/>
        <v/>
      </c>
      <c r="F1354" s="13" t="str">
        <f>IF(A1354="","",IF(A1354=nper,J1353+E1354,MIN(J1353+E1354,IF(D1354=D1353,F1353,IF($E$8="Acc Bi-Weekly",ROUND((-PMT(((1+D1354/CP)^(CP/12))-1,(nper-A1354+1)*12/26,J1353))/2,2),IF($E$8="Acc Weekly",ROUND((-PMT(((1+D1354/CP)^(CP/12))-1,(nper-A1354+1)*12/52,J1353))/4,2),ROUND(-PMT(((1+D1354/CP)^(CP/periods_per_year))-1,nper-A1354+1,J1353),2)))))))</f>
        <v/>
      </c>
      <c r="G1354" s="13" t="str">
        <f>IF(OR(A1354="",A1354&lt;$X$2),"",IF(J1353&lt;=F1354,0,IF(IF(AND(A1354&gt;=$X$2,MOD(A1354-$X$2,int)=0),$X$3,0)+F1354&gt;=J1353+E1354,J1353+E1354-F1354,IF(AND(A1354&gt;=$X$2,MOD(A1354-$X$2,int)=0),$X$3,0)+IF(IF(AND(A1354&gt;=$X$2,MOD(A1354-$X$2,int)=0),$X$3,0)+IF(MOD(A1354-$X$6,periods_per_year)=0,$X$5,0)+F1354&lt;J1353+E1354,IF(MOD(A1354-$X$6,periods_per_year)=0,$X$5,0),J1353+E1354-IF(AND(A1354&gt;=$X$2,MOD(A1354-$X$2,int)=0),$X$3,0)-F1354))))</f>
        <v/>
      </c>
      <c r="H1354" s="14"/>
      <c r="I1354" s="13" t="str">
        <f t="shared" si="164"/>
        <v/>
      </c>
      <c r="J1354" s="13" t="str">
        <f t="shared" si="165"/>
        <v/>
      </c>
      <c r="M1354" s="17" t="str">
        <f>IF(S1353="","",IF(OR(M1353&gt;=nper,ROUND(S1353,2)&lt;=0),"",M1353+1))</f>
        <v/>
      </c>
      <c r="N1354" s="18" t="str">
        <f>IF(M1354="","",IF(OR(periods_per_year=26,periods_per_year=52),IF(periods_per_year=26,IF(M1354=1,fpdate,N1353+14),IF(periods_per_year=52,IF(M1354=1,fpdate,N1353+7),"n/a")),IF(periods_per_year=24,DATE(YEAR(fpdate),MONTH(fpdate)+(M1354-1)/2+IF(AND(DAY(fpdate)&gt;=15,MOD(M1354,2)=0),1,0),IF(MOD(M1354,2)=0,IF(DAY(fpdate)&gt;=15,DAY(fpdate)-14,DAY(fpdate)+14),DAY(fpdate))),IF(DAY(DATE(YEAR(fpdate),MONTH(fpdate)+M1354-1,DAY(fpdate)))&lt;&gt;DAY(fpdate),DATE(YEAR(fpdate),MONTH(fpdate)+M1354,0),DATE(YEAR(fpdate),MONTH(fpdate)+M1354-1,DAY(fpdate))))))</f>
        <v/>
      </c>
      <c r="O1354" s="19" t="str">
        <f>IF(M1354="","",IF(variable,IF(M1354&lt;MortgageCalculator!$I$18*periods_per_year,start_rate,IF(MortgageCalculator!$I$22&gt;=0,MIN(MortgageCalculator!$I$19,start_rate+MortgageCalculator!$I$22*ROUNDUP((M1354-MortgageCalculator!$I$18*periods_per_year)/MortgageCalculator!$I$21,0)),MAX(MortgageCalculator!$I$20,start_rate+MortgageCalculator!$I$22*ROUNDUP((M1354-MortgageCalculator!$I$18*periods_per_year)/MortgageCalculator!$I$21,0)))),start_rate))</f>
        <v/>
      </c>
      <c r="P1354" s="20" t="str">
        <f>IF(M1354="","",ROUND((((1+O1354/CP)^(CP/periods_per_year))-1)*S1353,2))</f>
        <v/>
      </c>
      <c r="Q1354" s="20" t="str">
        <f>IF(M1354="","",IF(M1354=nper,S1353+P1354,MIN(S1353+P1354,IF(O1354=O1353,Q1353,ROUND(-PMT(((1+O1354/CP)^(CP/periods_per_year))-1,nper-M1354+1,S1353),2)))))</f>
        <v/>
      </c>
      <c r="R1354" s="20" t="str">
        <f t="shared" si="166"/>
        <v/>
      </c>
      <c r="S1354" s="20" t="str">
        <f t="shared" si="167"/>
        <v/>
      </c>
    </row>
    <row r="1355" spans="1:19" x14ac:dyDescent="0.2">
      <c r="A1355" s="10" t="str">
        <f t="shared" si="160"/>
        <v/>
      </c>
      <c r="B1355" s="11" t="str">
        <f t="shared" si="161"/>
        <v/>
      </c>
      <c r="C1355" s="15" t="str">
        <f t="shared" si="162"/>
        <v/>
      </c>
      <c r="D1355" s="12" t="str">
        <f>IF(A1355="","",IF(variable,IF(OR(A1355=1,A1355&lt;$I$18*periods_per_year),start_rate,MIN($I$19,IF(MOD(A1355-1,$I$21)=0,MAX($I$20,D1354+$I$22),D1354))),start_rate))</f>
        <v/>
      </c>
      <c r="E1355" s="13" t="str">
        <f t="shared" si="163"/>
        <v/>
      </c>
      <c r="F1355" s="13" t="str">
        <f>IF(A1355="","",IF(A1355=nper,J1354+E1355,MIN(J1354+E1355,IF(D1355=D1354,F1354,IF($E$8="Acc Bi-Weekly",ROUND((-PMT(((1+D1355/CP)^(CP/12))-1,(nper-A1355+1)*12/26,J1354))/2,2),IF($E$8="Acc Weekly",ROUND((-PMT(((1+D1355/CP)^(CP/12))-1,(nper-A1355+1)*12/52,J1354))/4,2),ROUND(-PMT(((1+D1355/CP)^(CP/periods_per_year))-1,nper-A1355+1,J1354),2)))))))</f>
        <v/>
      </c>
      <c r="G1355" s="13" t="str">
        <f>IF(OR(A1355="",A1355&lt;$X$2),"",IF(J1354&lt;=F1355,0,IF(IF(AND(A1355&gt;=$X$2,MOD(A1355-$X$2,int)=0),$X$3,0)+F1355&gt;=J1354+E1355,J1354+E1355-F1355,IF(AND(A1355&gt;=$X$2,MOD(A1355-$X$2,int)=0),$X$3,0)+IF(IF(AND(A1355&gt;=$X$2,MOD(A1355-$X$2,int)=0),$X$3,0)+IF(MOD(A1355-$X$6,periods_per_year)=0,$X$5,0)+F1355&lt;J1354+E1355,IF(MOD(A1355-$X$6,periods_per_year)=0,$X$5,0),J1354+E1355-IF(AND(A1355&gt;=$X$2,MOD(A1355-$X$2,int)=0),$X$3,0)-F1355))))</f>
        <v/>
      </c>
      <c r="H1355" s="14"/>
      <c r="I1355" s="13" t="str">
        <f t="shared" si="164"/>
        <v/>
      </c>
      <c r="J1355" s="13" t="str">
        <f t="shared" si="165"/>
        <v/>
      </c>
      <c r="M1355" s="17" t="str">
        <f>IF(S1354="","",IF(OR(M1354&gt;=nper,ROUND(S1354,2)&lt;=0),"",M1354+1))</f>
        <v/>
      </c>
      <c r="N1355" s="18" t="str">
        <f>IF(M1355="","",IF(OR(periods_per_year=26,periods_per_year=52),IF(periods_per_year=26,IF(M1355=1,fpdate,N1354+14),IF(periods_per_year=52,IF(M1355=1,fpdate,N1354+7),"n/a")),IF(periods_per_year=24,DATE(YEAR(fpdate),MONTH(fpdate)+(M1355-1)/2+IF(AND(DAY(fpdate)&gt;=15,MOD(M1355,2)=0),1,0),IF(MOD(M1355,2)=0,IF(DAY(fpdate)&gt;=15,DAY(fpdate)-14,DAY(fpdate)+14),DAY(fpdate))),IF(DAY(DATE(YEAR(fpdate),MONTH(fpdate)+M1355-1,DAY(fpdate)))&lt;&gt;DAY(fpdate),DATE(YEAR(fpdate),MONTH(fpdate)+M1355,0),DATE(YEAR(fpdate),MONTH(fpdate)+M1355-1,DAY(fpdate))))))</f>
        <v/>
      </c>
      <c r="O1355" s="19" t="str">
        <f>IF(M1355="","",IF(variable,IF(M1355&lt;MortgageCalculator!$I$18*periods_per_year,start_rate,IF(MortgageCalculator!$I$22&gt;=0,MIN(MortgageCalculator!$I$19,start_rate+MortgageCalculator!$I$22*ROUNDUP((M1355-MortgageCalculator!$I$18*periods_per_year)/MortgageCalculator!$I$21,0)),MAX(MortgageCalculator!$I$20,start_rate+MortgageCalculator!$I$22*ROUNDUP((M1355-MortgageCalculator!$I$18*periods_per_year)/MortgageCalculator!$I$21,0)))),start_rate))</f>
        <v/>
      </c>
      <c r="P1355" s="20" t="str">
        <f>IF(M1355="","",ROUND((((1+O1355/CP)^(CP/periods_per_year))-1)*S1354,2))</f>
        <v/>
      </c>
      <c r="Q1355" s="20" t="str">
        <f>IF(M1355="","",IF(M1355=nper,S1354+P1355,MIN(S1354+P1355,IF(O1355=O1354,Q1354,ROUND(-PMT(((1+O1355/CP)^(CP/periods_per_year))-1,nper-M1355+1,S1354),2)))))</f>
        <v/>
      </c>
      <c r="R1355" s="20" t="str">
        <f t="shared" si="166"/>
        <v/>
      </c>
      <c r="S1355" s="20" t="str">
        <f t="shared" si="167"/>
        <v/>
      </c>
    </row>
    <row r="1356" spans="1:19" x14ac:dyDescent="0.2">
      <c r="A1356" s="10" t="str">
        <f t="shared" si="160"/>
        <v/>
      </c>
      <c r="B1356" s="11" t="str">
        <f t="shared" si="161"/>
        <v/>
      </c>
      <c r="C1356" s="15" t="str">
        <f t="shared" si="162"/>
        <v/>
      </c>
      <c r="D1356" s="12" t="str">
        <f>IF(A1356="","",IF(variable,IF(OR(A1356=1,A1356&lt;$I$18*periods_per_year),start_rate,MIN($I$19,IF(MOD(A1356-1,$I$21)=0,MAX($I$20,D1355+$I$22),D1355))),start_rate))</f>
        <v/>
      </c>
      <c r="E1356" s="13" t="str">
        <f t="shared" si="163"/>
        <v/>
      </c>
      <c r="F1356" s="13" t="str">
        <f>IF(A1356="","",IF(A1356=nper,J1355+E1356,MIN(J1355+E1356,IF(D1356=D1355,F1355,IF($E$8="Acc Bi-Weekly",ROUND((-PMT(((1+D1356/CP)^(CP/12))-1,(nper-A1356+1)*12/26,J1355))/2,2),IF($E$8="Acc Weekly",ROUND((-PMT(((1+D1356/CP)^(CP/12))-1,(nper-A1356+1)*12/52,J1355))/4,2),ROUND(-PMT(((1+D1356/CP)^(CP/periods_per_year))-1,nper-A1356+1,J1355),2)))))))</f>
        <v/>
      </c>
      <c r="G1356" s="13" t="str">
        <f>IF(OR(A1356="",A1356&lt;$X$2),"",IF(J1355&lt;=F1356,0,IF(IF(AND(A1356&gt;=$X$2,MOD(A1356-$X$2,int)=0),$X$3,0)+F1356&gt;=J1355+E1356,J1355+E1356-F1356,IF(AND(A1356&gt;=$X$2,MOD(A1356-$X$2,int)=0),$X$3,0)+IF(IF(AND(A1356&gt;=$X$2,MOD(A1356-$X$2,int)=0),$X$3,0)+IF(MOD(A1356-$X$6,periods_per_year)=0,$X$5,0)+F1356&lt;J1355+E1356,IF(MOD(A1356-$X$6,periods_per_year)=0,$X$5,0),J1355+E1356-IF(AND(A1356&gt;=$X$2,MOD(A1356-$X$2,int)=0),$X$3,0)-F1356))))</f>
        <v/>
      </c>
      <c r="H1356" s="14"/>
      <c r="I1356" s="13" t="str">
        <f t="shared" si="164"/>
        <v/>
      </c>
      <c r="J1356" s="13" t="str">
        <f t="shared" si="165"/>
        <v/>
      </c>
      <c r="M1356" s="17" t="str">
        <f>IF(S1355="","",IF(OR(M1355&gt;=nper,ROUND(S1355,2)&lt;=0),"",M1355+1))</f>
        <v/>
      </c>
      <c r="N1356" s="18" t="str">
        <f>IF(M1356="","",IF(OR(periods_per_year=26,periods_per_year=52),IF(periods_per_year=26,IF(M1356=1,fpdate,N1355+14),IF(periods_per_year=52,IF(M1356=1,fpdate,N1355+7),"n/a")),IF(periods_per_year=24,DATE(YEAR(fpdate),MONTH(fpdate)+(M1356-1)/2+IF(AND(DAY(fpdate)&gt;=15,MOD(M1356,2)=0),1,0),IF(MOD(M1356,2)=0,IF(DAY(fpdate)&gt;=15,DAY(fpdate)-14,DAY(fpdate)+14),DAY(fpdate))),IF(DAY(DATE(YEAR(fpdate),MONTH(fpdate)+M1356-1,DAY(fpdate)))&lt;&gt;DAY(fpdate),DATE(YEAR(fpdate),MONTH(fpdate)+M1356,0),DATE(YEAR(fpdate),MONTH(fpdate)+M1356-1,DAY(fpdate))))))</f>
        <v/>
      </c>
      <c r="O1356" s="19" t="str">
        <f>IF(M1356="","",IF(variable,IF(M1356&lt;MortgageCalculator!$I$18*periods_per_year,start_rate,IF(MortgageCalculator!$I$22&gt;=0,MIN(MortgageCalculator!$I$19,start_rate+MortgageCalculator!$I$22*ROUNDUP((M1356-MortgageCalculator!$I$18*periods_per_year)/MortgageCalculator!$I$21,0)),MAX(MortgageCalculator!$I$20,start_rate+MortgageCalculator!$I$22*ROUNDUP((M1356-MortgageCalculator!$I$18*periods_per_year)/MortgageCalculator!$I$21,0)))),start_rate))</f>
        <v/>
      </c>
      <c r="P1356" s="20" t="str">
        <f>IF(M1356="","",ROUND((((1+O1356/CP)^(CP/periods_per_year))-1)*S1355,2))</f>
        <v/>
      </c>
      <c r="Q1356" s="20" t="str">
        <f>IF(M1356="","",IF(M1356=nper,S1355+P1356,MIN(S1355+P1356,IF(O1356=O1355,Q1355,ROUND(-PMT(((1+O1356/CP)^(CP/periods_per_year))-1,nper-M1356+1,S1355),2)))))</f>
        <v/>
      </c>
      <c r="R1356" s="20" t="str">
        <f t="shared" si="166"/>
        <v/>
      </c>
      <c r="S1356" s="20" t="str">
        <f t="shared" si="167"/>
        <v/>
      </c>
    </row>
    <row r="1357" spans="1:19" x14ac:dyDescent="0.2">
      <c r="A1357" s="10" t="str">
        <f t="shared" si="160"/>
        <v/>
      </c>
      <c r="B1357" s="11" t="str">
        <f t="shared" si="161"/>
        <v/>
      </c>
      <c r="C1357" s="15" t="str">
        <f t="shared" si="162"/>
        <v/>
      </c>
      <c r="D1357" s="12" t="str">
        <f>IF(A1357="","",IF(variable,IF(OR(A1357=1,A1357&lt;$I$18*periods_per_year),start_rate,MIN($I$19,IF(MOD(A1357-1,$I$21)=0,MAX($I$20,D1356+$I$22),D1356))),start_rate))</f>
        <v/>
      </c>
      <c r="E1357" s="13" t="str">
        <f t="shared" si="163"/>
        <v/>
      </c>
      <c r="F1357" s="13" t="str">
        <f>IF(A1357="","",IF(A1357=nper,J1356+E1357,MIN(J1356+E1357,IF(D1357=D1356,F1356,IF($E$8="Acc Bi-Weekly",ROUND((-PMT(((1+D1357/CP)^(CP/12))-1,(nper-A1357+1)*12/26,J1356))/2,2),IF($E$8="Acc Weekly",ROUND((-PMT(((1+D1357/CP)^(CP/12))-1,(nper-A1357+1)*12/52,J1356))/4,2),ROUND(-PMT(((1+D1357/CP)^(CP/periods_per_year))-1,nper-A1357+1,J1356),2)))))))</f>
        <v/>
      </c>
      <c r="G1357" s="13" t="str">
        <f>IF(OR(A1357="",A1357&lt;$X$2),"",IF(J1356&lt;=F1357,0,IF(IF(AND(A1357&gt;=$X$2,MOD(A1357-$X$2,int)=0),$X$3,0)+F1357&gt;=J1356+E1357,J1356+E1357-F1357,IF(AND(A1357&gt;=$X$2,MOD(A1357-$X$2,int)=0),$X$3,0)+IF(IF(AND(A1357&gt;=$X$2,MOD(A1357-$X$2,int)=0),$X$3,0)+IF(MOD(A1357-$X$6,periods_per_year)=0,$X$5,0)+F1357&lt;J1356+E1357,IF(MOD(A1357-$X$6,periods_per_year)=0,$X$5,0),J1356+E1357-IF(AND(A1357&gt;=$X$2,MOD(A1357-$X$2,int)=0),$X$3,0)-F1357))))</f>
        <v/>
      </c>
      <c r="H1357" s="14"/>
      <c r="I1357" s="13" t="str">
        <f t="shared" si="164"/>
        <v/>
      </c>
      <c r="J1357" s="13" t="str">
        <f t="shared" si="165"/>
        <v/>
      </c>
      <c r="M1357" s="17" t="str">
        <f>IF(S1356="","",IF(OR(M1356&gt;=nper,ROUND(S1356,2)&lt;=0),"",M1356+1))</f>
        <v/>
      </c>
      <c r="N1357" s="18" t="str">
        <f>IF(M1357="","",IF(OR(periods_per_year=26,periods_per_year=52),IF(periods_per_year=26,IF(M1357=1,fpdate,N1356+14),IF(periods_per_year=52,IF(M1357=1,fpdate,N1356+7),"n/a")),IF(periods_per_year=24,DATE(YEAR(fpdate),MONTH(fpdate)+(M1357-1)/2+IF(AND(DAY(fpdate)&gt;=15,MOD(M1357,2)=0),1,0),IF(MOD(M1357,2)=0,IF(DAY(fpdate)&gt;=15,DAY(fpdate)-14,DAY(fpdate)+14),DAY(fpdate))),IF(DAY(DATE(YEAR(fpdate),MONTH(fpdate)+M1357-1,DAY(fpdate)))&lt;&gt;DAY(fpdate),DATE(YEAR(fpdate),MONTH(fpdate)+M1357,0),DATE(YEAR(fpdate),MONTH(fpdate)+M1357-1,DAY(fpdate))))))</f>
        <v/>
      </c>
      <c r="O1357" s="19" t="str">
        <f>IF(M1357="","",IF(variable,IF(M1357&lt;MortgageCalculator!$I$18*periods_per_year,start_rate,IF(MortgageCalculator!$I$22&gt;=0,MIN(MortgageCalculator!$I$19,start_rate+MortgageCalculator!$I$22*ROUNDUP((M1357-MortgageCalculator!$I$18*periods_per_year)/MortgageCalculator!$I$21,0)),MAX(MortgageCalculator!$I$20,start_rate+MortgageCalculator!$I$22*ROUNDUP((M1357-MortgageCalculator!$I$18*periods_per_year)/MortgageCalculator!$I$21,0)))),start_rate))</f>
        <v/>
      </c>
      <c r="P1357" s="20" t="str">
        <f>IF(M1357="","",ROUND((((1+O1357/CP)^(CP/periods_per_year))-1)*S1356,2))</f>
        <v/>
      </c>
      <c r="Q1357" s="20" t="str">
        <f>IF(M1357="","",IF(M1357=nper,S1356+P1357,MIN(S1356+P1357,IF(O1357=O1356,Q1356,ROUND(-PMT(((1+O1357/CP)^(CP/periods_per_year))-1,nper-M1357+1,S1356),2)))))</f>
        <v/>
      </c>
      <c r="R1357" s="20" t="str">
        <f t="shared" si="166"/>
        <v/>
      </c>
      <c r="S1357" s="20" t="str">
        <f t="shared" si="167"/>
        <v/>
      </c>
    </row>
    <row r="1358" spans="1:19" x14ac:dyDescent="0.2">
      <c r="A1358" s="10" t="str">
        <f t="shared" si="160"/>
        <v/>
      </c>
      <c r="B1358" s="11" t="str">
        <f t="shared" si="161"/>
        <v/>
      </c>
      <c r="C1358" s="15" t="str">
        <f t="shared" si="162"/>
        <v/>
      </c>
      <c r="D1358" s="12" t="str">
        <f>IF(A1358="","",IF(variable,IF(OR(A1358=1,A1358&lt;$I$18*periods_per_year),start_rate,MIN($I$19,IF(MOD(A1358-1,$I$21)=0,MAX($I$20,D1357+$I$22),D1357))),start_rate))</f>
        <v/>
      </c>
      <c r="E1358" s="13" t="str">
        <f t="shared" si="163"/>
        <v/>
      </c>
      <c r="F1358" s="13" t="str">
        <f>IF(A1358="","",IF(A1358=nper,J1357+E1358,MIN(J1357+E1358,IF(D1358=D1357,F1357,IF($E$8="Acc Bi-Weekly",ROUND((-PMT(((1+D1358/CP)^(CP/12))-1,(nper-A1358+1)*12/26,J1357))/2,2),IF($E$8="Acc Weekly",ROUND((-PMT(((1+D1358/CP)^(CP/12))-1,(nper-A1358+1)*12/52,J1357))/4,2),ROUND(-PMT(((1+D1358/CP)^(CP/periods_per_year))-1,nper-A1358+1,J1357),2)))))))</f>
        <v/>
      </c>
      <c r="G1358" s="13" t="str">
        <f>IF(OR(A1358="",A1358&lt;$X$2),"",IF(J1357&lt;=F1358,0,IF(IF(AND(A1358&gt;=$X$2,MOD(A1358-$X$2,int)=0),$X$3,0)+F1358&gt;=J1357+E1358,J1357+E1358-F1358,IF(AND(A1358&gt;=$X$2,MOD(A1358-$X$2,int)=0),$X$3,0)+IF(IF(AND(A1358&gt;=$X$2,MOD(A1358-$X$2,int)=0),$X$3,0)+IF(MOD(A1358-$X$6,periods_per_year)=0,$X$5,0)+F1358&lt;J1357+E1358,IF(MOD(A1358-$X$6,periods_per_year)=0,$X$5,0),J1357+E1358-IF(AND(A1358&gt;=$X$2,MOD(A1358-$X$2,int)=0),$X$3,0)-F1358))))</f>
        <v/>
      </c>
      <c r="H1358" s="14"/>
      <c r="I1358" s="13" t="str">
        <f t="shared" si="164"/>
        <v/>
      </c>
      <c r="J1358" s="13" t="str">
        <f t="shared" si="165"/>
        <v/>
      </c>
      <c r="M1358" s="17" t="str">
        <f>IF(S1357="","",IF(OR(M1357&gt;=nper,ROUND(S1357,2)&lt;=0),"",M1357+1))</f>
        <v/>
      </c>
      <c r="N1358" s="18" t="str">
        <f>IF(M1358="","",IF(OR(periods_per_year=26,periods_per_year=52),IF(periods_per_year=26,IF(M1358=1,fpdate,N1357+14),IF(periods_per_year=52,IF(M1358=1,fpdate,N1357+7),"n/a")),IF(periods_per_year=24,DATE(YEAR(fpdate),MONTH(fpdate)+(M1358-1)/2+IF(AND(DAY(fpdate)&gt;=15,MOD(M1358,2)=0),1,0),IF(MOD(M1358,2)=0,IF(DAY(fpdate)&gt;=15,DAY(fpdate)-14,DAY(fpdate)+14),DAY(fpdate))),IF(DAY(DATE(YEAR(fpdate),MONTH(fpdate)+M1358-1,DAY(fpdate)))&lt;&gt;DAY(fpdate),DATE(YEAR(fpdate),MONTH(fpdate)+M1358,0),DATE(YEAR(fpdate),MONTH(fpdate)+M1358-1,DAY(fpdate))))))</f>
        <v/>
      </c>
      <c r="O1358" s="19" t="str">
        <f>IF(M1358="","",IF(variable,IF(M1358&lt;MortgageCalculator!$I$18*periods_per_year,start_rate,IF(MortgageCalculator!$I$22&gt;=0,MIN(MortgageCalculator!$I$19,start_rate+MortgageCalculator!$I$22*ROUNDUP((M1358-MortgageCalculator!$I$18*periods_per_year)/MortgageCalculator!$I$21,0)),MAX(MortgageCalculator!$I$20,start_rate+MortgageCalculator!$I$22*ROUNDUP((M1358-MortgageCalculator!$I$18*periods_per_year)/MortgageCalculator!$I$21,0)))),start_rate))</f>
        <v/>
      </c>
      <c r="P1358" s="20" t="str">
        <f>IF(M1358="","",ROUND((((1+O1358/CP)^(CP/periods_per_year))-1)*S1357,2))</f>
        <v/>
      </c>
      <c r="Q1358" s="20" t="str">
        <f>IF(M1358="","",IF(M1358=nper,S1357+P1358,MIN(S1357+P1358,IF(O1358=O1357,Q1357,ROUND(-PMT(((1+O1358/CP)^(CP/periods_per_year))-1,nper-M1358+1,S1357),2)))))</f>
        <v/>
      </c>
      <c r="R1358" s="20" t="str">
        <f t="shared" si="166"/>
        <v/>
      </c>
      <c r="S1358" s="20" t="str">
        <f t="shared" si="167"/>
        <v/>
      </c>
    </row>
    <row r="1359" spans="1:19" x14ac:dyDescent="0.2">
      <c r="A1359" s="10" t="str">
        <f t="shared" si="160"/>
        <v/>
      </c>
      <c r="B1359" s="11" t="str">
        <f t="shared" si="161"/>
        <v/>
      </c>
      <c r="C1359" s="15" t="str">
        <f t="shared" si="162"/>
        <v/>
      </c>
      <c r="D1359" s="12" t="str">
        <f>IF(A1359="","",IF(variable,IF(OR(A1359=1,A1359&lt;$I$18*periods_per_year),start_rate,MIN($I$19,IF(MOD(A1359-1,$I$21)=0,MAX($I$20,D1358+$I$22),D1358))),start_rate))</f>
        <v/>
      </c>
      <c r="E1359" s="13" t="str">
        <f t="shared" si="163"/>
        <v/>
      </c>
      <c r="F1359" s="13" t="str">
        <f>IF(A1359="","",IF(A1359=nper,J1358+E1359,MIN(J1358+E1359,IF(D1359=D1358,F1358,IF($E$8="Acc Bi-Weekly",ROUND((-PMT(((1+D1359/CP)^(CP/12))-1,(nper-A1359+1)*12/26,J1358))/2,2),IF($E$8="Acc Weekly",ROUND((-PMT(((1+D1359/CP)^(CP/12))-1,(nper-A1359+1)*12/52,J1358))/4,2),ROUND(-PMT(((1+D1359/CP)^(CP/periods_per_year))-1,nper-A1359+1,J1358),2)))))))</f>
        <v/>
      </c>
      <c r="G1359" s="13" t="str">
        <f>IF(OR(A1359="",A1359&lt;$X$2),"",IF(J1358&lt;=F1359,0,IF(IF(AND(A1359&gt;=$X$2,MOD(A1359-$X$2,int)=0),$X$3,0)+F1359&gt;=J1358+E1359,J1358+E1359-F1359,IF(AND(A1359&gt;=$X$2,MOD(A1359-$X$2,int)=0),$X$3,0)+IF(IF(AND(A1359&gt;=$X$2,MOD(A1359-$X$2,int)=0),$X$3,0)+IF(MOD(A1359-$X$6,periods_per_year)=0,$X$5,0)+F1359&lt;J1358+E1359,IF(MOD(A1359-$X$6,periods_per_year)=0,$X$5,0),J1358+E1359-IF(AND(A1359&gt;=$X$2,MOD(A1359-$X$2,int)=0),$X$3,0)-F1359))))</f>
        <v/>
      </c>
      <c r="H1359" s="14"/>
      <c r="I1359" s="13" t="str">
        <f t="shared" si="164"/>
        <v/>
      </c>
      <c r="J1359" s="13" t="str">
        <f t="shared" si="165"/>
        <v/>
      </c>
      <c r="M1359" s="17" t="str">
        <f>IF(S1358="","",IF(OR(M1358&gt;=nper,ROUND(S1358,2)&lt;=0),"",M1358+1))</f>
        <v/>
      </c>
      <c r="N1359" s="18" t="str">
        <f>IF(M1359="","",IF(OR(periods_per_year=26,periods_per_year=52),IF(periods_per_year=26,IF(M1359=1,fpdate,N1358+14),IF(periods_per_year=52,IF(M1359=1,fpdate,N1358+7),"n/a")),IF(periods_per_year=24,DATE(YEAR(fpdate),MONTH(fpdate)+(M1359-1)/2+IF(AND(DAY(fpdate)&gt;=15,MOD(M1359,2)=0),1,0),IF(MOD(M1359,2)=0,IF(DAY(fpdate)&gt;=15,DAY(fpdate)-14,DAY(fpdate)+14),DAY(fpdate))),IF(DAY(DATE(YEAR(fpdate),MONTH(fpdate)+M1359-1,DAY(fpdate)))&lt;&gt;DAY(fpdate),DATE(YEAR(fpdate),MONTH(fpdate)+M1359,0),DATE(YEAR(fpdate),MONTH(fpdate)+M1359-1,DAY(fpdate))))))</f>
        <v/>
      </c>
      <c r="O1359" s="19" t="str">
        <f>IF(M1359="","",IF(variable,IF(M1359&lt;MortgageCalculator!$I$18*periods_per_year,start_rate,IF(MortgageCalculator!$I$22&gt;=0,MIN(MortgageCalculator!$I$19,start_rate+MortgageCalculator!$I$22*ROUNDUP((M1359-MortgageCalculator!$I$18*periods_per_year)/MortgageCalculator!$I$21,0)),MAX(MortgageCalculator!$I$20,start_rate+MortgageCalculator!$I$22*ROUNDUP((M1359-MortgageCalculator!$I$18*periods_per_year)/MortgageCalculator!$I$21,0)))),start_rate))</f>
        <v/>
      </c>
      <c r="P1359" s="20" t="str">
        <f>IF(M1359="","",ROUND((((1+O1359/CP)^(CP/periods_per_year))-1)*S1358,2))</f>
        <v/>
      </c>
      <c r="Q1359" s="20" t="str">
        <f>IF(M1359="","",IF(M1359=nper,S1358+P1359,MIN(S1358+P1359,IF(O1359=O1358,Q1358,ROUND(-PMT(((1+O1359/CP)^(CP/periods_per_year))-1,nper-M1359+1,S1358),2)))))</f>
        <v/>
      </c>
      <c r="R1359" s="20" t="str">
        <f t="shared" si="166"/>
        <v/>
      </c>
      <c r="S1359" s="20" t="str">
        <f t="shared" si="167"/>
        <v/>
      </c>
    </row>
    <row r="1360" spans="1:19" x14ac:dyDescent="0.2">
      <c r="A1360" s="10" t="str">
        <f t="shared" si="160"/>
        <v/>
      </c>
      <c r="B1360" s="11" t="str">
        <f t="shared" si="161"/>
        <v/>
      </c>
      <c r="C1360" s="15" t="str">
        <f t="shared" si="162"/>
        <v/>
      </c>
      <c r="D1360" s="12" t="str">
        <f>IF(A1360="","",IF(variable,IF(OR(A1360=1,A1360&lt;$I$18*periods_per_year),start_rate,MIN($I$19,IF(MOD(A1360-1,$I$21)=0,MAX($I$20,D1359+$I$22),D1359))),start_rate))</f>
        <v/>
      </c>
      <c r="E1360" s="13" t="str">
        <f t="shared" si="163"/>
        <v/>
      </c>
      <c r="F1360" s="13" t="str">
        <f>IF(A1360="","",IF(A1360=nper,J1359+E1360,MIN(J1359+E1360,IF(D1360=D1359,F1359,IF($E$8="Acc Bi-Weekly",ROUND((-PMT(((1+D1360/CP)^(CP/12))-1,(nper-A1360+1)*12/26,J1359))/2,2),IF($E$8="Acc Weekly",ROUND((-PMT(((1+D1360/CP)^(CP/12))-1,(nper-A1360+1)*12/52,J1359))/4,2),ROUND(-PMT(((1+D1360/CP)^(CP/periods_per_year))-1,nper-A1360+1,J1359),2)))))))</f>
        <v/>
      </c>
      <c r="G1360" s="13" t="str">
        <f>IF(OR(A1360="",A1360&lt;$X$2),"",IF(J1359&lt;=F1360,0,IF(IF(AND(A1360&gt;=$X$2,MOD(A1360-$X$2,int)=0),$X$3,0)+F1360&gt;=J1359+E1360,J1359+E1360-F1360,IF(AND(A1360&gt;=$X$2,MOD(A1360-$X$2,int)=0),$X$3,0)+IF(IF(AND(A1360&gt;=$X$2,MOD(A1360-$X$2,int)=0),$X$3,0)+IF(MOD(A1360-$X$6,periods_per_year)=0,$X$5,0)+F1360&lt;J1359+E1360,IF(MOD(A1360-$X$6,periods_per_year)=0,$X$5,0),J1359+E1360-IF(AND(A1360&gt;=$X$2,MOD(A1360-$X$2,int)=0),$X$3,0)-F1360))))</f>
        <v/>
      </c>
      <c r="H1360" s="14"/>
      <c r="I1360" s="13" t="str">
        <f t="shared" si="164"/>
        <v/>
      </c>
      <c r="J1360" s="13" t="str">
        <f t="shared" si="165"/>
        <v/>
      </c>
      <c r="M1360" s="17" t="str">
        <f>IF(S1359="","",IF(OR(M1359&gt;=nper,ROUND(S1359,2)&lt;=0),"",M1359+1))</f>
        <v/>
      </c>
      <c r="N1360" s="18" t="str">
        <f>IF(M1360="","",IF(OR(periods_per_year=26,periods_per_year=52),IF(periods_per_year=26,IF(M1360=1,fpdate,N1359+14),IF(periods_per_year=52,IF(M1360=1,fpdate,N1359+7),"n/a")),IF(periods_per_year=24,DATE(YEAR(fpdate),MONTH(fpdate)+(M1360-1)/2+IF(AND(DAY(fpdate)&gt;=15,MOD(M1360,2)=0),1,0),IF(MOD(M1360,2)=0,IF(DAY(fpdate)&gt;=15,DAY(fpdate)-14,DAY(fpdate)+14),DAY(fpdate))),IF(DAY(DATE(YEAR(fpdate),MONTH(fpdate)+M1360-1,DAY(fpdate)))&lt;&gt;DAY(fpdate),DATE(YEAR(fpdate),MONTH(fpdate)+M1360,0),DATE(YEAR(fpdate),MONTH(fpdate)+M1360-1,DAY(fpdate))))))</f>
        <v/>
      </c>
      <c r="O1360" s="19" t="str">
        <f>IF(M1360="","",IF(variable,IF(M1360&lt;MortgageCalculator!$I$18*periods_per_year,start_rate,IF(MortgageCalculator!$I$22&gt;=0,MIN(MortgageCalculator!$I$19,start_rate+MortgageCalculator!$I$22*ROUNDUP((M1360-MortgageCalculator!$I$18*periods_per_year)/MortgageCalculator!$I$21,0)),MAX(MortgageCalculator!$I$20,start_rate+MortgageCalculator!$I$22*ROUNDUP((M1360-MortgageCalculator!$I$18*periods_per_year)/MortgageCalculator!$I$21,0)))),start_rate))</f>
        <v/>
      </c>
      <c r="P1360" s="20" t="str">
        <f>IF(M1360="","",ROUND((((1+O1360/CP)^(CP/periods_per_year))-1)*S1359,2))</f>
        <v/>
      </c>
      <c r="Q1360" s="20" t="str">
        <f>IF(M1360="","",IF(M1360=nper,S1359+P1360,MIN(S1359+P1360,IF(O1360=O1359,Q1359,ROUND(-PMT(((1+O1360/CP)^(CP/periods_per_year))-1,nper-M1360+1,S1359),2)))))</f>
        <v/>
      </c>
      <c r="R1360" s="20" t="str">
        <f t="shared" si="166"/>
        <v/>
      </c>
      <c r="S1360" s="20" t="str">
        <f t="shared" si="167"/>
        <v/>
      </c>
    </row>
    <row r="1361" spans="1:19" x14ac:dyDescent="0.2">
      <c r="A1361" s="10" t="str">
        <f t="shared" si="160"/>
        <v/>
      </c>
      <c r="B1361" s="11" t="str">
        <f t="shared" si="161"/>
        <v/>
      </c>
      <c r="C1361" s="15" t="str">
        <f t="shared" si="162"/>
        <v/>
      </c>
      <c r="D1361" s="12" t="str">
        <f>IF(A1361="","",IF(variable,IF(OR(A1361=1,A1361&lt;$I$18*periods_per_year),start_rate,MIN($I$19,IF(MOD(A1361-1,$I$21)=0,MAX($I$20,D1360+$I$22),D1360))),start_rate))</f>
        <v/>
      </c>
      <c r="E1361" s="13" t="str">
        <f t="shared" si="163"/>
        <v/>
      </c>
      <c r="F1361" s="13" t="str">
        <f>IF(A1361="","",IF(A1361=nper,J1360+E1361,MIN(J1360+E1361,IF(D1361=D1360,F1360,IF($E$8="Acc Bi-Weekly",ROUND((-PMT(((1+D1361/CP)^(CP/12))-1,(nper-A1361+1)*12/26,J1360))/2,2),IF($E$8="Acc Weekly",ROUND((-PMT(((1+D1361/CP)^(CP/12))-1,(nper-A1361+1)*12/52,J1360))/4,2),ROUND(-PMT(((1+D1361/CP)^(CP/periods_per_year))-1,nper-A1361+1,J1360),2)))))))</f>
        <v/>
      </c>
      <c r="G1361" s="13" t="str">
        <f>IF(OR(A1361="",A1361&lt;$X$2),"",IF(J1360&lt;=F1361,0,IF(IF(AND(A1361&gt;=$X$2,MOD(A1361-$X$2,int)=0),$X$3,0)+F1361&gt;=J1360+E1361,J1360+E1361-F1361,IF(AND(A1361&gt;=$X$2,MOD(A1361-$X$2,int)=0),$X$3,0)+IF(IF(AND(A1361&gt;=$X$2,MOD(A1361-$X$2,int)=0),$X$3,0)+IF(MOD(A1361-$X$6,periods_per_year)=0,$X$5,0)+F1361&lt;J1360+E1361,IF(MOD(A1361-$X$6,periods_per_year)=0,$X$5,0),J1360+E1361-IF(AND(A1361&gt;=$X$2,MOD(A1361-$X$2,int)=0),$X$3,0)-F1361))))</f>
        <v/>
      </c>
      <c r="H1361" s="14"/>
      <c r="I1361" s="13" t="str">
        <f t="shared" si="164"/>
        <v/>
      </c>
      <c r="J1361" s="13" t="str">
        <f t="shared" si="165"/>
        <v/>
      </c>
      <c r="M1361" s="17" t="str">
        <f>IF(S1360="","",IF(OR(M1360&gt;=nper,ROUND(S1360,2)&lt;=0),"",M1360+1))</f>
        <v/>
      </c>
      <c r="N1361" s="18" t="str">
        <f>IF(M1361="","",IF(OR(periods_per_year=26,periods_per_year=52),IF(periods_per_year=26,IF(M1361=1,fpdate,N1360+14),IF(periods_per_year=52,IF(M1361=1,fpdate,N1360+7),"n/a")),IF(periods_per_year=24,DATE(YEAR(fpdate),MONTH(fpdate)+(M1361-1)/2+IF(AND(DAY(fpdate)&gt;=15,MOD(M1361,2)=0),1,0),IF(MOD(M1361,2)=0,IF(DAY(fpdate)&gt;=15,DAY(fpdate)-14,DAY(fpdate)+14),DAY(fpdate))),IF(DAY(DATE(YEAR(fpdate),MONTH(fpdate)+M1361-1,DAY(fpdate)))&lt;&gt;DAY(fpdate),DATE(YEAR(fpdate),MONTH(fpdate)+M1361,0),DATE(YEAR(fpdate),MONTH(fpdate)+M1361-1,DAY(fpdate))))))</f>
        <v/>
      </c>
      <c r="O1361" s="19" t="str">
        <f>IF(M1361="","",IF(variable,IF(M1361&lt;MortgageCalculator!$I$18*periods_per_year,start_rate,IF(MortgageCalculator!$I$22&gt;=0,MIN(MortgageCalculator!$I$19,start_rate+MortgageCalculator!$I$22*ROUNDUP((M1361-MortgageCalculator!$I$18*periods_per_year)/MortgageCalculator!$I$21,0)),MAX(MortgageCalculator!$I$20,start_rate+MortgageCalculator!$I$22*ROUNDUP((M1361-MortgageCalculator!$I$18*periods_per_year)/MortgageCalculator!$I$21,0)))),start_rate))</f>
        <v/>
      </c>
      <c r="P1361" s="20" t="str">
        <f>IF(M1361="","",ROUND((((1+O1361/CP)^(CP/periods_per_year))-1)*S1360,2))</f>
        <v/>
      </c>
      <c r="Q1361" s="20" t="str">
        <f>IF(M1361="","",IF(M1361=nper,S1360+P1361,MIN(S1360+P1361,IF(O1361=O1360,Q1360,ROUND(-PMT(((1+O1361/CP)^(CP/periods_per_year))-1,nper-M1361+1,S1360),2)))))</f>
        <v/>
      </c>
      <c r="R1361" s="20" t="str">
        <f t="shared" si="166"/>
        <v/>
      </c>
      <c r="S1361" s="20" t="str">
        <f t="shared" si="167"/>
        <v/>
      </c>
    </row>
    <row r="1362" spans="1:19" x14ac:dyDescent="0.2">
      <c r="A1362" s="10" t="str">
        <f t="shared" si="160"/>
        <v/>
      </c>
      <c r="B1362" s="11" t="str">
        <f t="shared" si="161"/>
        <v/>
      </c>
      <c r="C1362" s="15" t="str">
        <f t="shared" si="162"/>
        <v/>
      </c>
      <c r="D1362" s="12" t="str">
        <f>IF(A1362="","",IF(variable,IF(OR(A1362=1,A1362&lt;$I$18*periods_per_year),start_rate,MIN($I$19,IF(MOD(A1362-1,$I$21)=0,MAX($I$20,D1361+$I$22),D1361))),start_rate))</f>
        <v/>
      </c>
      <c r="E1362" s="13" t="str">
        <f t="shared" si="163"/>
        <v/>
      </c>
      <c r="F1362" s="13" t="str">
        <f>IF(A1362="","",IF(A1362=nper,J1361+E1362,MIN(J1361+E1362,IF(D1362=D1361,F1361,IF($E$8="Acc Bi-Weekly",ROUND((-PMT(((1+D1362/CP)^(CP/12))-1,(nper-A1362+1)*12/26,J1361))/2,2),IF($E$8="Acc Weekly",ROUND((-PMT(((1+D1362/CP)^(CP/12))-1,(nper-A1362+1)*12/52,J1361))/4,2),ROUND(-PMT(((1+D1362/CP)^(CP/periods_per_year))-1,nper-A1362+1,J1361),2)))))))</f>
        <v/>
      </c>
      <c r="G1362" s="13" t="str">
        <f>IF(OR(A1362="",A1362&lt;$X$2),"",IF(J1361&lt;=F1362,0,IF(IF(AND(A1362&gt;=$X$2,MOD(A1362-$X$2,int)=0),$X$3,0)+F1362&gt;=J1361+E1362,J1361+E1362-F1362,IF(AND(A1362&gt;=$X$2,MOD(A1362-$X$2,int)=0),$X$3,0)+IF(IF(AND(A1362&gt;=$X$2,MOD(A1362-$X$2,int)=0),$X$3,0)+IF(MOD(A1362-$X$6,periods_per_year)=0,$X$5,0)+F1362&lt;J1361+E1362,IF(MOD(A1362-$X$6,periods_per_year)=0,$X$5,0),J1361+E1362-IF(AND(A1362&gt;=$X$2,MOD(A1362-$X$2,int)=0),$X$3,0)-F1362))))</f>
        <v/>
      </c>
      <c r="H1362" s="14"/>
      <c r="I1362" s="13" t="str">
        <f t="shared" si="164"/>
        <v/>
      </c>
      <c r="J1362" s="13" t="str">
        <f t="shared" si="165"/>
        <v/>
      </c>
      <c r="M1362" s="17" t="str">
        <f>IF(S1361="","",IF(OR(M1361&gt;=nper,ROUND(S1361,2)&lt;=0),"",M1361+1))</f>
        <v/>
      </c>
      <c r="N1362" s="18" t="str">
        <f>IF(M1362="","",IF(OR(periods_per_year=26,periods_per_year=52),IF(periods_per_year=26,IF(M1362=1,fpdate,N1361+14),IF(periods_per_year=52,IF(M1362=1,fpdate,N1361+7),"n/a")),IF(periods_per_year=24,DATE(YEAR(fpdate),MONTH(fpdate)+(M1362-1)/2+IF(AND(DAY(fpdate)&gt;=15,MOD(M1362,2)=0),1,0),IF(MOD(M1362,2)=0,IF(DAY(fpdate)&gt;=15,DAY(fpdate)-14,DAY(fpdate)+14),DAY(fpdate))),IF(DAY(DATE(YEAR(fpdate),MONTH(fpdate)+M1362-1,DAY(fpdate)))&lt;&gt;DAY(fpdate),DATE(YEAR(fpdate),MONTH(fpdate)+M1362,0),DATE(YEAR(fpdate),MONTH(fpdate)+M1362-1,DAY(fpdate))))))</f>
        <v/>
      </c>
      <c r="O1362" s="19" t="str">
        <f>IF(M1362="","",IF(variable,IF(M1362&lt;MortgageCalculator!$I$18*periods_per_year,start_rate,IF(MortgageCalculator!$I$22&gt;=0,MIN(MortgageCalculator!$I$19,start_rate+MortgageCalculator!$I$22*ROUNDUP((M1362-MortgageCalculator!$I$18*periods_per_year)/MortgageCalculator!$I$21,0)),MAX(MortgageCalculator!$I$20,start_rate+MortgageCalculator!$I$22*ROUNDUP((M1362-MortgageCalculator!$I$18*periods_per_year)/MortgageCalculator!$I$21,0)))),start_rate))</f>
        <v/>
      </c>
      <c r="P1362" s="20" t="str">
        <f>IF(M1362="","",ROUND((((1+O1362/CP)^(CP/periods_per_year))-1)*S1361,2))</f>
        <v/>
      </c>
      <c r="Q1362" s="20" t="str">
        <f>IF(M1362="","",IF(M1362=nper,S1361+P1362,MIN(S1361+P1362,IF(O1362=O1361,Q1361,ROUND(-PMT(((1+O1362/CP)^(CP/periods_per_year))-1,nper-M1362+1,S1361),2)))))</f>
        <v/>
      </c>
      <c r="R1362" s="20" t="str">
        <f t="shared" si="166"/>
        <v/>
      </c>
      <c r="S1362" s="20" t="str">
        <f t="shared" si="167"/>
        <v/>
      </c>
    </row>
    <row r="1363" spans="1:19" x14ac:dyDescent="0.2">
      <c r="A1363" s="10" t="str">
        <f t="shared" si="160"/>
        <v/>
      </c>
      <c r="B1363" s="11" t="str">
        <f t="shared" si="161"/>
        <v/>
      </c>
      <c r="C1363" s="15" t="str">
        <f t="shared" si="162"/>
        <v/>
      </c>
      <c r="D1363" s="12" t="str">
        <f>IF(A1363="","",IF(variable,IF(OR(A1363=1,A1363&lt;$I$18*periods_per_year),start_rate,MIN($I$19,IF(MOD(A1363-1,$I$21)=0,MAX($I$20,D1362+$I$22),D1362))),start_rate))</f>
        <v/>
      </c>
      <c r="E1363" s="13" t="str">
        <f t="shared" si="163"/>
        <v/>
      </c>
      <c r="F1363" s="13" t="str">
        <f>IF(A1363="","",IF(A1363=nper,J1362+E1363,MIN(J1362+E1363,IF(D1363=D1362,F1362,IF($E$8="Acc Bi-Weekly",ROUND((-PMT(((1+D1363/CP)^(CP/12))-1,(nper-A1363+1)*12/26,J1362))/2,2),IF($E$8="Acc Weekly",ROUND((-PMT(((1+D1363/CP)^(CP/12))-1,(nper-A1363+1)*12/52,J1362))/4,2),ROUND(-PMT(((1+D1363/CP)^(CP/periods_per_year))-1,nper-A1363+1,J1362),2)))))))</f>
        <v/>
      </c>
      <c r="G1363" s="13" t="str">
        <f>IF(OR(A1363="",A1363&lt;$X$2),"",IF(J1362&lt;=F1363,0,IF(IF(AND(A1363&gt;=$X$2,MOD(A1363-$X$2,int)=0),$X$3,0)+F1363&gt;=J1362+E1363,J1362+E1363-F1363,IF(AND(A1363&gt;=$X$2,MOD(A1363-$X$2,int)=0),$X$3,0)+IF(IF(AND(A1363&gt;=$X$2,MOD(A1363-$X$2,int)=0),$X$3,0)+IF(MOD(A1363-$X$6,periods_per_year)=0,$X$5,0)+F1363&lt;J1362+E1363,IF(MOD(A1363-$X$6,periods_per_year)=0,$X$5,0),J1362+E1363-IF(AND(A1363&gt;=$X$2,MOD(A1363-$X$2,int)=0),$X$3,0)-F1363))))</f>
        <v/>
      </c>
      <c r="H1363" s="14"/>
      <c r="I1363" s="13" t="str">
        <f t="shared" si="164"/>
        <v/>
      </c>
      <c r="J1363" s="13" t="str">
        <f t="shared" si="165"/>
        <v/>
      </c>
      <c r="M1363" s="17" t="str">
        <f>IF(S1362="","",IF(OR(M1362&gt;=nper,ROUND(S1362,2)&lt;=0),"",M1362+1))</f>
        <v/>
      </c>
      <c r="N1363" s="18" t="str">
        <f>IF(M1363="","",IF(OR(periods_per_year=26,periods_per_year=52),IF(periods_per_year=26,IF(M1363=1,fpdate,N1362+14),IF(periods_per_year=52,IF(M1363=1,fpdate,N1362+7),"n/a")),IF(periods_per_year=24,DATE(YEAR(fpdate),MONTH(fpdate)+(M1363-1)/2+IF(AND(DAY(fpdate)&gt;=15,MOD(M1363,2)=0),1,0),IF(MOD(M1363,2)=0,IF(DAY(fpdate)&gt;=15,DAY(fpdate)-14,DAY(fpdate)+14),DAY(fpdate))),IF(DAY(DATE(YEAR(fpdate),MONTH(fpdate)+M1363-1,DAY(fpdate)))&lt;&gt;DAY(fpdate),DATE(YEAR(fpdate),MONTH(fpdate)+M1363,0),DATE(YEAR(fpdate),MONTH(fpdate)+M1363-1,DAY(fpdate))))))</f>
        <v/>
      </c>
      <c r="O1363" s="19" t="str">
        <f>IF(M1363="","",IF(variable,IF(M1363&lt;MortgageCalculator!$I$18*periods_per_year,start_rate,IF(MortgageCalculator!$I$22&gt;=0,MIN(MortgageCalculator!$I$19,start_rate+MortgageCalculator!$I$22*ROUNDUP((M1363-MortgageCalculator!$I$18*periods_per_year)/MortgageCalculator!$I$21,0)),MAX(MortgageCalculator!$I$20,start_rate+MortgageCalculator!$I$22*ROUNDUP((M1363-MortgageCalculator!$I$18*periods_per_year)/MortgageCalculator!$I$21,0)))),start_rate))</f>
        <v/>
      </c>
      <c r="P1363" s="20" t="str">
        <f>IF(M1363="","",ROUND((((1+O1363/CP)^(CP/periods_per_year))-1)*S1362,2))</f>
        <v/>
      </c>
      <c r="Q1363" s="20" t="str">
        <f>IF(M1363="","",IF(M1363=nper,S1362+P1363,MIN(S1362+P1363,IF(O1363=O1362,Q1362,ROUND(-PMT(((1+O1363/CP)^(CP/periods_per_year))-1,nper-M1363+1,S1362),2)))))</f>
        <v/>
      </c>
      <c r="R1363" s="20" t="str">
        <f t="shared" si="166"/>
        <v/>
      </c>
      <c r="S1363" s="20" t="str">
        <f t="shared" si="167"/>
        <v/>
      </c>
    </row>
    <row r="1364" spans="1:19" x14ac:dyDescent="0.2">
      <c r="A1364" s="10" t="str">
        <f t="shared" si="160"/>
        <v/>
      </c>
      <c r="B1364" s="11" t="str">
        <f t="shared" si="161"/>
        <v/>
      </c>
      <c r="C1364" s="15" t="str">
        <f t="shared" si="162"/>
        <v/>
      </c>
      <c r="D1364" s="12" t="str">
        <f>IF(A1364="","",IF(variable,IF(OR(A1364=1,A1364&lt;$I$18*periods_per_year),start_rate,MIN($I$19,IF(MOD(A1364-1,$I$21)=0,MAX($I$20,D1363+$I$22),D1363))),start_rate))</f>
        <v/>
      </c>
      <c r="E1364" s="13" t="str">
        <f t="shared" si="163"/>
        <v/>
      </c>
      <c r="F1364" s="13" t="str">
        <f>IF(A1364="","",IF(A1364=nper,J1363+E1364,MIN(J1363+E1364,IF(D1364=D1363,F1363,IF($E$8="Acc Bi-Weekly",ROUND((-PMT(((1+D1364/CP)^(CP/12))-1,(nper-A1364+1)*12/26,J1363))/2,2),IF($E$8="Acc Weekly",ROUND((-PMT(((1+D1364/CP)^(CP/12))-1,(nper-A1364+1)*12/52,J1363))/4,2),ROUND(-PMT(((1+D1364/CP)^(CP/periods_per_year))-1,nper-A1364+1,J1363),2)))))))</f>
        <v/>
      </c>
      <c r="G1364" s="13" t="str">
        <f>IF(OR(A1364="",A1364&lt;$X$2),"",IF(J1363&lt;=F1364,0,IF(IF(AND(A1364&gt;=$X$2,MOD(A1364-$X$2,int)=0),$X$3,0)+F1364&gt;=J1363+E1364,J1363+E1364-F1364,IF(AND(A1364&gt;=$X$2,MOD(A1364-$X$2,int)=0),$X$3,0)+IF(IF(AND(A1364&gt;=$X$2,MOD(A1364-$X$2,int)=0),$X$3,0)+IF(MOD(A1364-$X$6,periods_per_year)=0,$X$5,0)+F1364&lt;J1363+E1364,IF(MOD(A1364-$X$6,periods_per_year)=0,$X$5,0),J1363+E1364-IF(AND(A1364&gt;=$X$2,MOD(A1364-$X$2,int)=0),$X$3,0)-F1364))))</f>
        <v/>
      </c>
      <c r="H1364" s="14"/>
      <c r="I1364" s="13" t="str">
        <f t="shared" si="164"/>
        <v/>
      </c>
      <c r="J1364" s="13" t="str">
        <f t="shared" si="165"/>
        <v/>
      </c>
      <c r="M1364" s="17" t="str">
        <f>IF(S1363="","",IF(OR(M1363&gt;=nper,ROUND(S1363,2)&lt;=0),"",M1363+1))</f>
        <v/>
      </c>
      <c r="N1364" s="18" t="str">
        <f>IF(M1364="","",IF(OR(periods_per_year=26,periods_per_year=52),IF(periods_per_year=26,IF(M1364=1,fpdate,N1363+14),IF(periods_per_year=52,IF(M1364=1,fpdate,N1363+7),"n/a")),IF(periods_per_year=24,DATE(YEAR(fpdate),MONTH(fpdate)+(M1364-1)/2+IF(AND(DAY(fpdate)&gt;=15,MOD(M1364,2)=0),1,0),IF(MOD(M1364,2)=0,IF(DAY(fpdate)&gt;=15,DAY(fpdate)-14,DAY(fpdate)+14),DAY(fpdate))),IF(DAY(DATE(YEAR(fpdate),MONTH(fpdate)+M1364-1,DAY(fpdate)))&lt;&gt;DAY(fpdate),DATE(YEAR(fpdate),MONTH(fpdate)+M1364,0),DATE(YEAR(fpdate),MONTH(fpdate)+M1364-1,DAY(fpdate))))))</f>
        <v/>
      </c>
      <c r="O1364" s="19" t="str">
        <f>IF(M1364="","",IF(variable,IF(M1364&lt;MortgageCalculator!$I$18*periods_per_year,start_rate,IF(MortgageCalculator!$I$22&gt;=0,MIN(MortgageCalculator!$I$19,start_rate+MortgageCalculator!$I$22*ROUNDUP((M1364-MortgageCalculator!$I$18*periods_per_year)/MortgageCalculator!$I$21,0)),MAX(MortgageCalculator!$I$20,start_rate+MortgageCalculator!$I$22*ROUNDUP((M1364-MortgageCalculator!$I$18*periods_per_year)/MortgageCalculator!$I$21,0)))),start_rate))</f>
        <v/>
      </c>
      <c r="P1364" s="20" t="str">
        <f>IF(M1364="","",ROUND((((1+O1364/CP)^(CP/periods_per_year))-1)*S1363,2))</f>
        <v/>
      </c>
      <c r="Q1364" s="20" t="str">
        <f>IF(M1364="","",IF(M1364=nper,S1363+P1364,MIN(S1363+P1364,IF(O1364=O1363,Q1363,ROUND(-PMT(((1+O1364/CP)^(CP/periods_per_year))-1,nper-M1364+1,S1363),2)))))</f>
        <v/>
      </c>
      <c r="R1364" s="20" t="str">
        <f t="shared" si="166"/>
        <v/>
      </c>
      <c r="S1364" s="20" t="str">
        <f t="shared" si="167"/>
        <v/>
      </c>
    </row>
    <row r="1365" spans="1:19" x14ac:dyDescent="0.2">
      <c r="A1365" s="10" t="str">
        <f t="shared" si="160"/>
        <v/>
      </c>
      <c r="B1365" s="11" t="str">
        <f t="shared" si="161"/>
        <v/>
      </c>
      <c r="C1365" s="15" t="str">
        <f t="shared" si="162"/>
        <v/>
      </c>
      <c r="D1365" s="12" t="str">
        <f>IF(A1365="","",IF(variable,IF(OR(A1365=1,A1365&lt;$I$18*periods_per_year),start_rate,MIN($I$19,IF(MOD(A1365-1,$I$21)=0,MAX($I$20,D1364+$I$22),D1364))),start_rate))</f>
        <v/>
      </c>
      <c r="E1365" s="13" t="str">
        <f t="shared" si="163"/>
        <v/>
      </c>
      <c r="F1365" s="13" t="str">
        <f>IF(A1365="","",IF(A1365=nper,J1364+E1365,MIN(J1364+E1365,IF(D1365=D1364,F1364,IF($E$8="Acc Bi-Weekly",ROUND((-PMT(((1+D1365/CP)^(CP/12))-1,(nper-A1365+1)*12/26,J1364))/2,2),IF($E$8="Acc Weekly",ROUND((-PMT(((1+D1365/CP)^(CP/12))-1,(nper-A1365+1)*12/52,J1364))/4,2),ROUND(-PMT(((1+D1365/CP)^(CP/periods_per_year))-1,nper-A1365+1,J1364),2)))))))</f>
        <v/>
      </c>
      <c r="G1365" s="13" t="str">
        <f>IF(OR(A1365="",A1365&lt;$X$2),"",IF(J1364&lt;=F1365,0,IF(IF(AND(A1365&gt;=$X$2,MOD(A1365-$X$2,int)=0),$X$3,0)+F1365&gt;=J1364+E1365,J1364+E1365-F1365,IF(AND(A1365&gt;=$X$2,MOD(A1365-$X$2,int)=0),$X$3,0)+IF(IF(AND(A1365&gt;=$X$2,MOD(A1365-$X$2,int)=0),$X$3,0)+IF(MOD(A1365-$X$6,periods_per_year)=0,$X$5,0)+F1365&lt;J1364+E1365,IF(MOD(A1365-$X$6,periods_per_year)=0,$X$5,0),J1364+E1365-IF(AND(A1365&gt;=$X$2,MOD(A1365-$X$2,int)=0),$X$3,0)-F1365))))</f>
        <v/>
      </c>
      <c r="H1365" s="14"/>
      <c r="I1365" s="13" t="str">
        <f t="shared" si="164"/>
        <v/>
      </c>
      <c r="J1365" s="13" t="str">
        <f t="shared" si="165"/>
        <v/>
      </c>
      <c r="M1365" s="17" t="str">
        <f>IF(S1364="","",IF(OR(M1364&gt;=nper,ROUND(S1364,2)&lt;=0),"",M1364+1))</f>
        <v/>
      </c>
      <c r="N1365" s="18" t="str">
        <f>IF(M1365="","",IF(OR(periods_per_year=26,periods_per_year=52),IF(periods_per_year=26,IF(M1365=1,fpdate,N1364+14),IF(periods_per_year=52,IF(M1365=1,fpdate,N1364+7),"n/a")),IF(periods_per_year=24,DATE(YEAR(fpdate),MONTH(fpdate)+(M1365-1)/2+IF(AND(DAY(fpdate)&gt;=15,MOD(M1365,2)=0),1,0),IF(MOD(M1365,2)=0,IF(DAY(fpdate)&gt;=15,DAY(fpdate)-14,DAY(fpdate)+14),DAY(fpdate))),IF(DAY(DATE(YEAR(fpdate),MONTH(fpdate)+M1365-1,DAY(fpdate)))&lt;&gt;DAY(fpdate),DATE(YEAR(fpdate),MONTH(fpdate)+M1365,0),DATE(YEAR(fpdate),MONTH(fpdate)+M1365-1,DAY(fpdate))))))</f>
        <v/>
      </c>
      <c r="O1365" s="19" t="str">
        <f>IF(M1365="","",IF(variable,IF(M1365&lt;MortgageCalculator!$I$18*periods_per_year,start_rate,IF(MortgageCalculator!$I$22&gt;=0,MIN(MortgageCalculator!$I$19,start_rate+MortgageCalculator!$I$22*ROUNDUP((M1365-MortgageCalculator!$I$18*periods_per_year)/MortgageCalculator!$I$21,0)),MAX(MortgageCalculator!$I$20,start_rate+MortgageCalculator!$I$22*ROUNDUP((M1365-MortgageCalculator!$I$18*periods_per_year)/MortgageCalculator!$I$21,0)))),start_rate))</f>
        <v/>
      </c>
      <c r="P1365" s="20" t="str">
        <f>IF(M1365="","",ROUND((((1+O1365/CP)^(CP/periods_per_year))-1)*S1364,2))</f>
        <v/>
      </c>
      <c r="Q1365" s="20" t="str">
        <f>IF(M1365="","",IF(M1365=nper,S1364+P1365,MIN(S1364+P1365,IF(O1365=O1364,Q1364,ROUND(-PMT(((1+O1365/CP)^(CP/periods_per_year))-1,nper-M1365+1,S1364),2)))))</f>
        <v/>
      </c>
      <c r="R1365" s="20" t="str">
        <f t="shared" si="166"/>
        <v/>
      </c>
      <c r="S1365" s="20" t="str">
        <f t="shared" si="167"/>
        <v/>
      </c>
    </row>
    <row r="1366" spans="1:19" x14ac:dyDescent="0.2">
      <c r="A1366" s="10" t="str">
        <f t="shared" si="160"/>
        <v/>
      </c>
      <c r="B1366" s="11" t="str">
        <f t="shared" si="161"/>
        <v/>
      </c>
      <c r="C1366" s="15" t="str">
        <f t="shared" si="162"/>
        <v/>
      </c>
      <c r="D1366" s="12" t="str">
        <f>IF(A1366="","",IF(variable,IF(OR(A1366=1,A1366&lt;$I$18*periods_per_year),start_rate,MIN($I$19,IF(MOD(A1366-1,$I$21)=0,MAX($I$20,D1365+$I$22),D1365))),start_rate))</f>
        <v/>
      </c>
      <c r="E1366" s="13" t="str">
        <f t="shared" si="163"/>
        <v/>
      </c>
      <c r="F1366" s="13" t="str">
        <f>IF(A1366="","",IF(A1366=nper,J1365+E1366,MIN(J1365+E1366,IF(D1366=D1365,F1365,IF($E$8="Acc Bi-Weekly",ROUND((-PMT(((1+D1366/CP)^(CP/12))-1,(nper-A1366+1)*12/26,J1365))/2,2),IF($E$8="Acc Weekly",ROUND((-PMT(((1+D1366/CP)^(CP/12))-1,(nper-A1366+1)*12/52,J1365))/4,2),ROUND(-PMT(((1+D1366/CP)^(CP/periods_per_year))-1,nper-A1366+1,J1365),2)))))))</f>
        <v/>
      </c>
      <c r="G1366" s="13" t="str">
        <f>IF(OR(A1366="",A1366&lt;$X$2),"",IF(J1365&lt;=F1366,0,IF(IF(AND(A1366&gt;=$X$2,MOD(A1366-$X$2,int)=0),$X$3,0)+F1366&gt;=J1365+E1366,J1365+E1366-F1366,IF(AND(A1366&gt;=$X$2,MOD(A1366-$X$2,int)=0),$X$3,0)+IF(IF(AND(A1366&gt;=$X$2,MOD(A1366-$X$2,int)=0),$X$3,0)+IF(MOD(A1366-$X$6,periods_per_year)=0,$X$5,0)+F1366&lt;J1365+E1366,IF(MOD(A1366-$X$6,periods_per_year)=0,$X$5,0),J1365+E1366-IF(AND(A1366&gt;=$X$2,MOD(A1366-$X$2,int)=0),$X$3,0)-F1366))))</f>
        <v/>
      </c>
      <c r="H1366" s="14"/>
      <c r="I1366" s="13" t="str">
        <f t="shared" si="164"/>
        <v/>
      </c>
      <c r="J1366" s="13" t="str">
        <f t="shared" si="165"/>
        <v/>
      </c>
      <c r="M1366" s="17" t="str">
        <f>IF(S1365="","",IF(OR(M1365&gt;=nper,ROUND(S1365,2)&lt;=0),"",M1365+1))</f>
        <v/>
      </c>
      <c r="N1366" s="18" t="str">
        <f>IF(M1366="","",IF(OR(periods_per_year=26,periods_per_year=52),IF(periods_per_year=26,IF(M1366=1,fpdate,N1365+14),IF(periods_per_year=52,IF(M1366=1,fpdate,N1365+7),"n/a")),IF(periods_per_year=24,DATE(YEAR(fpdate),MONTH(fpdate)+(M1366-1)/2+IF(AND(DAY(fpdate)&gt;=15,MOD(M1366,2)=0),1,0),IF(MOD(M1366,2)=0,IF(DAY(fpdate)&gt;=15,DAY(fpdate)-14,DAY(fpdate)+14),DAY(fpdate))),IF(DAY(DATE(YEAR(fpdate),MONTH(fpdate)+M1366-1,DAY(fpdate)))&lt;&gt;DAY(fpdate),DATE(YEAR(fpdate),MONTH(fpdate)+M1366,0),DATE(YEAR(fpdate),MONTH(fpdate)+M1366-1,DAY(fpdate))))))</f>
        <v/>
      </c>
      <c r="O1366" s="19" t="str">
        <f>IF(M1366="","",IF(variable,IF(M1366&lt;MortgageCalculator!$I$18*periods_per_year,start_rate,IF(MortgageCalculator!$I$22&gt;=0,MIN(MortgageCalculator!$I$19,start_rate+MortgageCalculator!$I$22*ROUNDUP((M1366-MortgageCalculator!$I$18*periods_per_year)/MortgageCalculator!$I$21,0)),MAX(MortgageCalculator!$I$20,start_rate+MortgageCalculator!$I$22*ROUNDUP((M1366-MortgageCalculator!$I$18*periods_per_year)/MortgageCalculator!$I$21,0)))),start_rate))</f>
        <v/>
      </c>
      <c r="P1366" s="20" t="str">
        <f>IF(M1366="","",ROUND((((1+O1366/CP)^(CP/periods_per_year))-1)*S1365,2))</f>
        <v/>
      </c>
      <c r="Q1366" s="20" t="str">
        <f>IF(M1366="","",IF(M1366=nper,S1365+P1366,MIN(S1365+P1366,IF(O1366=O1365,Q1365,ROUND(-PMT(((1+O1366/CP)^(CP/periods_per_year))-1,nper-M1366+1,S1365),2)))))</f>
        <v/>
      </c>
      <c r="R1366" s="20" t="str">
        <f t="shared" si="166"/>
        <v/>
      </c>
      <c r="S1366" s="20" t="str">
        <f t="shared" si="167"/>
        <v/>
      </c>
    </row>
    <row r="1367" spans="1:19" x14ac:dyDescent="0.2">
      <c r="A1367" s="10" t="str">
        <f t="shared" si="160"/>
        <v/>
      </c>
      <c r="B1367" s="11" t="str">
        <f t="shared" si="161"/>
        <v/>
      </c>
      <c r="C1367" s="15" t="str">
        <f t="shared" si="162"/>
        <v/>
      </c>
      <c r="D1367" s="12" t="str">
        <f>IF(A1367="","",IF(variable,IF(OR(A1367=1,A1367&lt;$I$18*periods_per_year),start_rate,MIN($I$19,IF(MOD(A1367-1,$I$21)=0,MAX($I$20,D1366+$I$22),D1366))),start_rate))</f>
        <v/>
      </c>
      <c r="E1367" s="13" t="str">
        <f t="shared" si="163"/>
        <v/>
      </c>
      <c r="F1367" s="13" t="str">
        <f>IF(A1367="","",IF(A1367=nper,J1366+E1367,MIN(J1366+E1367,IF(D1367=D1366,F1366,IF($E$8="Acc Bi-Weekly",ROUND((-PMT(((1+D1367/CP)^(CP/12))-1,(nper-A1367+1)*12/26,J1366))/2,2),IF($E$8="Acc Weekly",ROUND((-PMT(((1+D1367/CP)^(CP/12))-1,(nper-A1367+1)*12/52,J1366))/4,2),ROUND(-PMT(((1+D1367/CP)^(CP/periods_per_year))-1,nper-A1367+1,J1366),2)))))))</f>
        <v/>
      </c>
      <c r="G1367" s="13" t="str">
        <f>IF(OR(A1367="",A1367&lt;$X$2),"",IF(J1366&lt;=F1367,0,IF(IF(AND(A1367&gt;=$X$2,MOD(A1367-$X$2,int)=0),$X$3,0)+F1367&gt;=J1366+E1367,J1366+E1367-F1367,IF(AND(A1367&gt;=$X$2,MOD(A1367-$X$2,int)=0),$X$3,0)+IF(IF(AND(A1367&gt;=$X$2,MOD(A1367-$X$2,int)=0),$X$3,0)+IF(MOD(A1367-$X$6,periods_per_year)=0,$X$5,0)+F1367&lt;J1366+E1367,IF(MOD(A1367-$X$6,periods_per_year)=0,$X$5,0),J1366+E1367-IF(AND(A1367&gt;=$X$2,MOD(A1367-$X$2,int)=0),$X$3,0)-F1367))))</f>
        <v/>
      </c>
      <c r="H1367" s="14"/>
      <c r="I1367" s="13" t="str">
        <f t="shared" si="164"/>
        <v/>
      </c>
      <c r="J1367" s="13" t="str">
        <f t="shared" si="165"/>
        <v/>
      </c>
      <c r="M1367" s="17" t="str">
        <f>IF(S1366="","",IF(OR(M1366&gt;=nper,ROUND(S1366,2)&lt;=0),"",M1366+1))</f>
        <v/>
      </c>
      <c r="N1367" s="18" t="str">
        <f>IF(M1367="","",IF(OR(periods_per_year=26,periods_per_year=52),IF(periods_per_year=26,IF(M1367=1,fpdate,N1366+14),IF(periods_per_year=52,IF(M1367=1,fpdate,N1366+7),"n/a")),IF(periods_per_year=24,DATE(YEAR(fpdate),MONTH(fpdate)+(M1367-1)/2+IF(AND(DAY(fpdate)&gt;=15,MOD(M1367,2)=0),1,0),IF(MOD(M1367,2)=0,IF(DAY(fpdate)&gt;=15,DAY(fpdate)-14,DAY(fpdate)+14),DAY(fpdate))),IF(DAY(DATE(YEAR(fpdate),MONTH(fpdate)+M1367-1,DAY(fpdate)))&lt;&gt;DAY(fpdate),DATE(YEAR(fpdate),MONTH(fpdate)+M1367,0),DATE(YEAR(fpdate),MONTH(fpdate)+M1367-1,DAY(fpdate))))))</f>
        <v/>
      </c>
      <c r="O1367" s="19" t="str">
        <f>IF(M1367="","",IF(variable,IF(M1367&lt;MortgageCalculator!$I$18*periods_per_year,start_rate,IF(MortgageCalculator!$I$22&gt;=0,MIN(MortgageCalculator!$I$19,start_rate+MortgageCalculator!$I$22*ROUNDUP((M1367-MortgageCalculator!$I$18*periods_per_year)/MortgageCalculator!$I$21,0)),MAX(MortgageCalculator!$I$20,start_rate+MortgageCalculator!$I$22*ROUNDUP((M1367-MortgageCalculator!$I$18*periods_per_year)/MortgageCalculator!$I$21,0)))),start_rate))</f>
        <v/>
      </c>
      <c r="P1367" s="20" t="str">
        <f>IF(M1367="","",ROUND((((1+O1367/CP)^(CP/periods_per_year))-1)*S1366,2))</f>
        <v/>
      </c>
      <c r="Q1367" s="20" t="str">
        <f>IF(M1367="","",IF(M1367=nper,S1366+P1367,MIN(S1366+P1367,IF(O1367=O1366,Q1366,ROUND(-PMT(((1+O1367/CP)^(CP/periods_per_year))-1,nper-M1367+1,S1366),2)))))</f>
        <v/>
      </c>
      <c r="R1367" s="20" t="str">
        <f t="shared" si="166"/>
        <v/>
      </c>
      <c r="S1367" s="20" t="str">
        <f t="shared" si="167"/>
        <v/>
      </c>
    </row>
    <row r="1368" spans="1:19" x14ac:dyDescent="0.2">
      <c r="A1368" s="10" t="str">
        <f t="shared" si="160"/>
        <v/>
      </c>
      <c r="B1368" s="11" t="str">
        <f t="shared" si="161"/>
        <v/>
      </c>
      <c r="C1368" s="15" t="str">
        <f t="shared" si="162"/>
        <v/>
      </c>
      <c r="D1368" s="12" t="str">
        <f>IF(A1368="","",IF(variable,IF(OR(A1368=1,A1368&lt;$I$18*periods_per_year),start_rate,MIN($I$19,IF(MOD(A1368-1,$I$21)=0,MAX($I$20,D1367+$I$22),D1367))),start_rate))</f>
        <v/>
      </c>
      <c r="E1368" s="13" t="str">
        <f t="shared" si="163"/>
        <v/>
      </c>
      <c r="F1368" s="13" t="str">
        <f>IF(A1368="","",IF(A1368=nper,J1367+E1368,MIN(J1367+E1368,IF(D1368=D1367,F1367,IF($E$8="Acc Bi-Weekly",ROUND((-PMT(((1+D1368/CP)^(CP/12))-1,(nper-A1368+1)*12/26,J1367))/2,2),IF($E$8="Acc Weekly",ROUND((-PMT(((1+D1368/CP)^(CP/12))-1,(nper-A1368+1)*12/52,J1367))/4,2),ROUND(-PMT(((1+D1368/CP)^(CP/periods_per_year))-1,nper-A1368+1,J1367),2)))))))</f>
        <v/>
      </c>
      <c r="G1368" s="13" t="str">
        <f>IF(OR(A1368="",A1368&lt;$X$2),"",IF(J1367&lt;=F1368,0,IF(IF(AND(A1368&gt;=$X$2,MOD(A1368-$X$2,int)=0),$X$3,0)+F1368&gt;=J1367+E1368,J1367+E1368-F1368,IF(AND(A1368&gt;=$X$2,MOD(A1368-$X$2,int)=0),$X$3,0)+IF(IF(AND(A1368&gt;=$X$2,MOD(A1368-$X$2,int)=0),$X$3,0)+IF(MOD(A1368-$X$6,periods_per_year)=0,$X$5,0)+F1368&lt;J1367+E1368,IF(MOD(A1368-$X$6,periods_per_year)=0,$X$5,0),J1367+E1368-IF(AND(A1368&gt;=$X$2,MOD(A1368-$X$2,int)=0),$X$3,0)-F1368))))</f>
        <v/>
      </c>
      <c r="H1368" s="14"/>
      <c r="I1368" s="13" t="str">
        <f t="shared" si="164"/>
        <v/>
      </c>
      <c r="J1368" s="13" t="str">
        <f t="shared" si="165"/>
        <v/>
      </c>
      <c r="M1368" s="17" t="str">
        <f>IF(S1367="","",IF(OR(M1367&gt;=nper,ROUND(S1367,2)&lt;=0),"",M1367+1))</f>
        <v/>
      </c>
      <c r="N1368" s="18" t="str">
        <f>IF(M1368="","",IF(OR(periods_per_year=26,periods_per_year=52),IF(periods_per_year=26,IF(M1368=1,fpdate,N1367+14),IF(periods_per_year=52,IF(M1368=1,fpdate,N1367+7),"n/a")),IF(periods_per_year=24,DATE(YEAR(fpdate),MONTH(fpdate)+(M1368-1)/2+IF(AND(DAY(fpdate)&gt;=15,MOD(M1368,2)=0),1,0),IF(MOD(M1368,2)=0,IF(DAY(fpdate)&gt;=15,DAY(fpdate)-14,DAY(fpdate)+14),DAY(fpdate))),IF(DAY(DATE(YEAR(fpdate),MONTH(fpdate)+M1368-1,DAY(fpdate)))&lt;&gt;DAY(fpdate),DATE(YEAR(fpdate),MONTH(fpdate)+M1368,0),DATE(YEAR(fpdate),MONTH(fpdate)+M1368-1,DAY(fpdate))))))</f>
        <v/>
      </c>
      <c r="O1368" s="19" t="str">
        <f>IF(M1368="","",IF(variable,IF(M1368&lt;MortgageCalculator!$I$18*periods_per_year,start_rate,IF(MortgageCalculator!$I$22&gt;=0,MIN(MortgageCalculator!$I$19,start_rate+MortgageCalculator!$I$22*ROUNDUP((M1368-MortgageCalculator!$I$18*periods_per_year)/MortgageCalculator!$I$21,0)),MAX(MortgageCalculator!$I$20,start_rate+MortgageCalculator!$I$22*ROUNDUP((M1368-MortgageCalculator!$I$18*periods_per_year)/MortgageCalculator!$I$21,0)))),start_rate))</f>
        <v/>
      </c>
      <c r="P1368" s="20" t="str">
        <f>IF(M1368="","",ROUND((((1+O1368/CP)^(CP/periods_per_year))-1)*S1367,2))</f>
        <v/>
      </c>
      <c r="Q1368" s="20" t="str">
        <f>IF(M1368="","",IF(M1368=nper,S1367+P1368,MIN(S1367+P1368,IF(O1368=O1367,Q1367,ROUND(-PMT(((1+O1368/CP)^(CP/periods_per_year))-1,nper-M1368+1,S1367),2)))))</f>
        <v/>
      </c>
      <c r="R1368" s="20" t="str">
        <f t="shared" si="166"/>
        <v/>
      </c>
      <c r="S1368" s="20" t="str">
        <f t="shared" si="167"/>
        <v/>
      </c>
    </row>
    <row r="1369" spans="1:19" x14ac:dyDescent="0.2">
      <c r="A1369" s="10" t="str">
        <f t="shared" si="160"/>
        <v/>
      </c>
      <c r="B1369" s="11" t="str">
        <f t="shared" si="161"/>
        <v/>
      </c>
      <c r="C1369" s="15" t="str">
        <f t="shared" si="162"/>
        <v/>
      </c>
      <c r="D1369" s="12" t="str">
        <f>IF(A1369="","",IF(variable,IF(OR(A1369=1,A1369&lt;$I$18*periods_per_year),start_rate,MIN($I$19,IF(MOD(A1369-1,$I$21)=0,MAX($I$20,D1368+$I$22),D1368))),start_rate))</f>
        <v/>
      </c>
      <c r="E1369" s="13" t="str">
        <f t="shared" si="163"/>
        <v/>
      </c>
      <c r="F1369" s="13" t="str">
        <f>IF(A1369="","",IF(A1369=nper,J1368+E1369,MIN(J1368+E1369,IF(D1369=D1368,F1368,IF($E$8="Acc Bi-Weekly",ROUND((-PMT(((1+D1369/CP)^(CP/12))-1,(nper-A1369+1)*12/26,J1368))/2,2),IF($E$8="Acc Weekly",ROUND((-PMT(((1+D1369/CP)^(CP/12))-1,(nper-A1369+1)*12/52,J1368))/4,2),ROUND(-PMT(((1+D1369/CP)^(CP/periods_per_year))-1,nper-A1369+1,J1368),2)))))))</f>
        <v/>
      </c>
      <c r="G1369" s="13" t="str">
        <f>IF(OR(A1369="",A1369&lt;$X$2),"",IF(J1368&lt;=F1369,0,IF(IF(AND(A1369&gt;=$X$2,MOD(A1369-$X$2,int)=0),$X$3,0)+F1369&gt;=J1368+E1369,J1368+E1369-F1369,IF(AND(A1369&gt;=$X$2,MOD(A1369-$X$2,int)=0),$X$3,0)+IF(IF(AND(A1369&gt;=$X$2,MOD(A1369-$X$2,int)=0),$X$3,0)+IF(MOD(A1369-$X$6,periods_per_year)=0,$X$5,0)+F1369&lt;J1368+E1369,IF(MOD(A1369-$X$6,periods_per_year)=0,$X$5,0),J1368+E1369-IF(AND(A1369&gt;=$X$2,MOD(A1369-$X$2,int)=0),$X$3,0)-F1369))))</f>
        <v/>
      </c>
      <c r="H1369" s="14"/>
      <c r="I1369" s="13" t="str">
        <f t="shared" si="164"/>
        <v/>
      </c>
      <c r="J1369" s="13" t="str">
        <f t="shared" si="165"/>
        <v/>
      </c>
      <c r="M1369" s="17" t="str">
        <f>IF(S1368="","",IF(OR(M1368&gt;=nper,ROUND(S1368,2)&lt;=0),"",M1368+1))</f>
        <v/>
      </c>
      <c r="N1369" s="18" t="str">
        <f>IF(M1369="","",IF(OR(periods_per_year=26,periods_per_year=52),IF(periods_per_year=26,IF(M1369=1,fpdate,N1368+14),IF(periods_per_year=52,IF(M1369=1,fpdate,N1368+7),"n/a")),IF(periods_per_year=24,DATE(YEAR(fpdate),MONTH(fpdate)+(M1369-1)/2+IF(AND(DAY(fpdate)&gt;=15,MOD(M1369,2)=0),1,0),IF(MOD(M1369,2)=0,IF(DAY(fpdate)&gt;=15,DAY(fpdate)-14,DAY(fpdate)+14),DAY(fpdate))),IF(DAY(DATE(YEAR(fpdate),MONTH(fpdate)+M1369-1,DAY(fpdate)))&lt;&gt;DAY(fpdate),DATE(YEAR(fpdate),MONTH(fpdate)+M1369,0),DATE(YEAR(fpdate),MONTH(fpdate)+M1369-1,DAY(fpdate))))))</f>
        <v/>
      </c>
      <c r="O1369" s="19" t="str">
        <f>IF(M1369="","",IF(variable,IF(M1369&lt;MortgageCalculator!$I$18*periods_per_year,start_rate,IF(MortgageCalculator!$I$22&gt;=0,MIN(MortgageCalculator!$I$19,start_rate+MortgageCalculator!$I$22*ROUNDUP((M1369-MortgageCalculator!$I$18*periods_per_year)/MortgageCalculator!$I$21,0)),MAX(MortgageCalculator!$I$20,start_rate+MortgageCalculator!$I$22*ROUNDUP((M1369-MortgageCalculator!$I$18*periods_per_year)/MortgageCalculator!$I$21,0)))),start_rate))</f>
        <v/>
      </c>
      <c r="P1369" s="20" t="str">
        <f>IF(M1369="","",ROUND((((1+O1369/CP)^(CP/periods_per_year))-1)*S1368,2))</f>
        <v/>
      </c>
      <c r="Q1369" s="20" t="str">
        <f>IF(M1369="","",IF(M1369=nper,S1368+P1369,MIN(S1368+P1369,IF(O1369=O1368,Q1368,ROUND(-PMT(((1+O1369/CP)^(CP/periods_per_year))-1,nper-M1369+1,S1368),2)))))</f>
        <v/>
      </c>
      <c r="R1369" s="20" t="str">
        <f t="shared" si="166"/>
        <v/>
      </c>
      <c r="S1369" s="20" t="str">
        <f t="shared" si="167"/>
        <v/>
      </c>
    </row>
    <row r="1370" spans="1:19" x14ac:dyDescent="0.2">
      <c r="A1370" s="10" t="str">
        <f t="shared" si="160"/>
        <v/>
      </c>
      <c r="B1370" s="11" t="str">
        <f t="shared" si="161"/>
        <v/>
      </c>
      <c r="C1370" s="15" t="str">
        <f t="shared" si="162"/>
        <v/>
      </c>
      <c r="D1370" s="12" t="str">
        <f>IF(A1370="","",IF(variable,IF(OR(A1370=1,A1370&lt;$I$18*periods_per_year),start_rate,MIN($I$19,IF(MOD(A1370-1,$I$21)=0,MAX($I$20,D1369+$I$22),D1369))),start_rate))</f>
        <v/>
      </c>
      <c r="E1370" s="13" t="str">
        <f t="shared" si="163"/>
        <v/>
      </c>
      <c r="F1370" s="13" t="str">
        <f>IF(A1370="","",IF(A1370=nper,J1369+E1370,MIN(J1369+E1370,IF(D1370=D1369,F1369,IF($E$8="Acc Bi-Weekly",ROUND((-PMT(((1+D1370/CP)^(CP/12))-1,(nper-A1370+1)*12/26,J1369))/2,2),IF($E$8="Acc Weekly",ROUND((-PMT(((1+D1370/CP)^(CP/12))-1,(nper-A1370+1)*12/52,J1369))/4,2),ROUND(-PMT(((1+D1370/CP)^(CP/periods_per_year))-1,nper-A1370+1,J1369),2)))))))</f>
        <v/>
      </c>
      <c r="G1370" s="13" t="str">
        <f>IF(OR(A1370="",A1370&lt;$X$2),"",IF(J1369&lt;=F1370,0,IF(IF(AND(A1370&gt;=$X$2,MOD(A1370-$X$2,int)=0),$X$3,0)+F1370&gt;=J1369+E1370,J1369+E1370-F1370,IF(AND(A1370&gt;=$X$2,MOD(A1370-$X$2,int)=0),$X$3,0)+IF(IF(AND(A1370&gt;=$X$2,MOD(A1370-$X$2,int)=0),$X$3,0)+IF(MOD(A1370-$X$6,periods_per_year)=0,$X$5,0)+F1370&lt;J1369+E1370,IF(MOD(A1370-$X$6,periods_per_year)=0,$X$5,0),J1369+E1370-IF(AND(A1370&gt;=$X$2,MOD(A1370-$X$2,int)=0),$X$3,0)-F1370))))</f>
        <v/>
      </c>
      <c r="H1370" s="14"/>
      <c r="I1370" s="13" t="str">
        <f t="shared" si="164"/>
        <v/>
      </c>
      <c r="J1370" s="13" t="str">
        <f t="shared" si="165"/>
        <v/>
      </c>
      <c r="M1370" s="17" t="str">
        <f>IF(S1369="","",IF(OR(M1369&gt;=nper,ROUND(S1369,2)&lt;=0),"",M1369+1))</f>
        <v/>
      </c>
      <c r="N1370" s="18" t="str">
        <f>IF(M1370="","",IF(OR(periods_per_year=26,periods_per_year=52),IF(periods_per_year=26,IF(M1370=1,fpdate,N1369+14),IF(periods_per_year=52,IF(M1370=1,fpdate,N1369+7),"n/a")),IF(periods_per_year=24,DATE(YEAR(fpdate),MONTH(fpdate)+(M1370-1)/2+IF(AND(DAY(fpdate)&gt;=15,MOD(M1370,2)=0),1,0),IF(MOD(M1370,2)=0,IF(DAY(fpdate)&gt;=15,DAY(fpdate)-14,DAY(fpdate)+14),DAY(fpdate))),IF(DAY(DATE(YEAR(fpdate),MONTH(fpdate)+M1370-1,DAY(fpdate)))&lt;&gt;DAY(fpdate),DATE(YEAR(fpdate),MONTH(fpdate)+M1370,0),DATE(YEAR(fpdate),MONTH(fpdate)+M1370-1,DAY(fpdate))))))</f>
        <v/>
      </c>
      <c r="O1370" s="19" t="str">
        <f>IF(M1370="","",IF(variable,IF(M1370&lt;MortgageCalculator!$I$18*periods_per_year,start_rate,IF(MortgageCalculator!$I$22&gt;=0,MIN(MortgageCalculator!$I$19,start_rate+MortgageCalculator!$I$22*ROUNDUP((M1370-MortgageCalculator!$I$18*periods_per_year)/MortgageCalculator!$I$21,0)),MAX(MortgageCalculator!$I$20,start_rate+MortgageCalculator!$I$22*ROUNDUP((M1370-MortgageCalculator!$I$18*periods_per_year)/MortgageCalculator!$I$21,0)))),start_rate))</f>
        <v/>
      </c>
      <c r="P1370" s="20" t="str">
        <f>IF(M1370="","",ROUND((((1+O1370/CP)^(CP/periods_per_year))-1)*S1369,2))</f>
        <v/>
      </c>
      <c r="Q1370" s="20" t="str">
        <f>IF(M1370="","",IF(M1370=nper,S1369+P1370,MIN(S1369+P1370,IF(O1370=O1369,Q1369,ROUND(-PMT(((1+O1370/CP)^(CP/periods_per_year))-1,nper-M1370+1,S1369),2)))))</f>
        <v/>
      </c>
      <c r="R1370" s="20" t="str">
        <f t="shared" si="166"/>
        <v/>
      </c>
      <c r="S1370" s="20" t="str">
        <f t="shared" si="167"/>
        <v/>
      </c>
    </row>
    <row r="1371" spans="1:19" x14ac:dyDescent="0.2">
      <c r="A1371" s="10" t="str">
        <f t="shared" si="160"/>
        <v/>
      </c>
      <c r="B1371" s="11" t="str">
        <f t="shared" si="161"/>
        <v/>
      </c>
      <c r="C1371" s="15" t="str">
        <f t="shared" si="162"/>
        <v/>
      </c>
      <c r="D1371" s="12" t="str">
        <f>IF(A1371="","",IF(variable,IF(OR(A1371=1,A1371&lt;$I$18*periods_per_year),start_rate,MIN($I$19,IF(MOD(A1371-1,$I$21)=0,MAX($I$20,D1370+$I$22),D1370))),start_rate))</f>
        <v/>
      </c>
      <c r="E1371" s="13" t="str">
        <f t="shared" si="163"/>
        <v/>
      </c>
      <c r="F1371" s="13" t="str">
        <f>IF(A1371="","",IF(A1371=nper,J1370+E1371,MIN(J1370+E1371,IF(D1371=D1370,F1370,IF($E$8="Acc Bi-Weekly",ROUND((-PMT(((1+D1371/CP)^(CP/12))-1,(nper-A1371+1)*12/26,J1370))/2,2),IF($E$8="Acc Weekly",ROUND((-PMT(((1+D1371/CP)^(CP/12))-1,(nper-A1371+1)*12/52,J1370))/4,2),ROUND(-PMT(((1+D1371/CP)^(CP/periods_per_year))-1,nper-A1371+1,J1370),2)))))))</f>
        <v/>
      </c>
      <c r="G1371" s="13" t="str">
        <f>IF(OR(A1371="",A1371&lt;$X$2),"",IF(J1370&lt;=F1371,0,IF(IF(AND(A1371&gt;=$X$2,MOD(A1371-$X$2,int)=0),$X$3,0)+F1371&gt;=J1370+E1371,J1370+E1371-F1371,IF(AND(A1371&gt;=$X$2,MOD(A1371-$X$2,int)=0),$X$3,0)+IF(IF(AND(A1371&gt;=$X$2,MOD(A1371-$X$2,int)=0),$X$3,0)+IF(MOD(A1371-$X$6,periods_per_year)=0,$X$5,0)+F1371&lt;J1370+E1371,IF(MOD(A1371-$X$6,periods_per_year)=0,$X$5,0),J1370+E1371-IF(AND(A1371&gt;=$X$2,MOD(A1371-$X$2,int)=0),$X$3,0)-F1371))))</f>
        <v/>
      </c>
      <c r="H1371" s="14"/>
      <c r="I1371" s="13" t="str">
        <f t="shared" si="164"/>
        <v/>
      </c>
      <c r="J1371" s="13" t="str">
        <f t="shared" si="165"/>
        <v/>
      </c>
      <c r="M1371" s="17" t="str">
        <f>IF(S1370="","",IF(OR(M1370&gt;=nper,ROUND(S1370,2)&lt;=0),"",M1370+1))</f>
        <v/>
      </c>
      <c r="N1371" s="18" t="str">
        <f>IF(M1371="","",IF(OR(periods_per_year=26,periods_per_year=52),IF(periods_per_year=26,IF(M1371=1,fpdate,N1370+14),IF(periods_per_year=52,IF(M1371=1,fpdate,N1370+7),"n/a")),IF(periods_per_year=24,DATE(YEAR(fpdate),MONTH(fpdate)+(M1371-1)/2+IF(AND(DAY(fpdate)&gt;=15,MOD(M1371,2)=0),1,0),IF(MOD(M1371,2)=0,IF(DAY(fpdate)&gt;=15,DAY(fpdate)-14,DAY(fpdate)+14),DAY(fpdate))),IF(DAY(DATE(YEAR(fpdate),MONTH(fpdate)+M1371-1,DAY(fpdate)))&lt;&gt;DAY(fpdate),DATE(YEAR(fpdate),MONTH(fpdate)+M1371,0),DATE(YEAR(fpdate),MONTH(fpdate)+M1371-1,DAY(fpdate))))))</f>
        <v/>
      </c>
      <c r="O1371" s="19" t="str">
        <f>IF(M1371="","",IF(variable,IF(M1371&lt;MortgageCalculator!$I$18*periods_per_year,start_rate,IF(MortgageCalculator!$I$22&gt;=0,MIN(MortgageCalculator!$I$19,start_rate+MortgageCalculator!$I$22*ROUNDUP((M1371-MortgageCalculator!$I$18*periods_per_year)/MortgageCalculator!$I$21,0)),MAX(MortgageCalculator!$I$20,start_rate+MortgageCalculator!$I$22*ROUNDUP((M1371-MortgageCalculator!$I$18*periods_per_year)/MortgageCalculator!$I$21,0)))),start_rate))</f>
        <v/>
      </c>
      <c r="P1371" s="20" t="str">
        <f>IF(M1371="","",ROUND((((1+O1371/CP)^(CP/periods_per_year))-1)*S1370,2))</f>
        <v/>
      </c>
      <c r="Q1371" s="20" t="str">
        <f>IF(M1371="","",IF(M1371=nper,S1370+P1371,MIN(S1370+P1371,IF(O1371=O1370,Q1370,ROUND(-PMT(((1+O1371/CP)^(CP/periods_per_year))-1,nper-M1371+1,S1370),2)))))</f>
        <v/>
      </c>
      <c r="R1371" s="20" t="str">
        <f t="shared" si="166"/>
        <v/>
      </c>
      <c r="S1371" s="20" t="str">
        <f t="shared" si="167"/>
        <v/>
      </c>
    </row>
    <row r="1372" spans="1:19" x14ac:dyDescent="0.2">
      <c r="A1372" s="10" t="str">
        <f t="shared" si="160"/>
        <v/>
      </c>
      <c r="B1372" s="11" t="str">
        <f t="shared" si="161"/>
        <v/>
      </c>
      <c r="C1372" s="15" t="str">
        <f t="shared" si="162"/>
        <v/>
      </c>
      <c r="D1372" s="12" t="str">
        <f>IF(A1372="","",IF(variable,IF(OR(A1372=1,A1372&lt;$I$18*periods_per_year),start_rate,MIN($I$19,IF(MOD(A1372-1,$I$21)=0,MAX($I$20,D1371+$I$22),D1371))),start_rate))</f>
        <v/>
      </c>
      <c r="E1372" s="13" t="str">
        <f t="shared" si="163"/>
        <v/>
      </c>
      <c r="F1372" s="13" t="str">
        <f>IF(A1372="","",IF(A1372=nper,J1371+E1372,MIN(J1371+E1372,IF(D1372=D1371,F1371,IF($E$8="Acc Bi-Weekly",ROUND((-PMT(((1+D1372/CP)^(CP/12))-1,(nper-A1372+1)*12/26,J1371))/2,2),IF($E$8="Acc Weekly",ROUND((-PMT(((1+D1372/CP)^(CP/12))-1,(nper-A1372+1)*12/52,J1371))/4,2),ROUND(-PMT(((1+D1372/CP)^(CP/periods_per_year))-1,nper-A1372+1,J1371),2)))))))</f>
        <v/>
      </c>
      <c r="G1372" s="13" t="str">
        <f>IF(OR(A1372="",A1372&lt;$X$2),"",IF(J1371&lt;=F1372,0,IF(IF(AND(A1372&gt;=$X$2,MOD(A1372-$X$2,int)=0),$X$3,0)+F1372&gt;=J1371+E1372,J1371+E1372-F1372,IF(AND(A1372&gt;=$X$2,MOD(A1372-$X$2,int)=0),$X$3,0)+IF(IF(AND(A1372&gt;=$X$2,MOD(A1372-$X$2,int)=0),$X$3,0)+IF(MOD(A1372-$X$6,periods_per_year)=0,$X$5,0)+F1372&lt;J1371+E1372,IF(MOD(A1372-$X$6,periods_per_year)=0,$X$5,0),J1371+E1372-IF(AND(A1372&gt;=$X$2,MOD(A1372-$X$2,int)=0),$X$3,0)-F1372))))</f>
        <v/>
      </c>
      <c r="H1372" s="14"/>
      <c r="I1372" s="13" t="str">
        <f t="shared" si="164"/>
        <v/>
      </c>
      <c r="J1372" s="13" t="str">
        <f t="shared" si="165"/>
        <v/>
      </c>
      <c r="M1372" s="17" t="str">
        <f>IF(S1371="","",IF(OR(M1371&gt;=nper,ROUND(S1371,2)&lt;=0),"",M1371+1))</f>
        <v/>
      </c>
      <c r="N1372" s="18" t="str">
        <f>IF(M1372="","",IF(OR(periods_per_year=26,periods_per_year=52),IF(periods_per_year=26,IF(M1372=1,fpdate,N1371+14),IF(periods_per_year=52,IF(M1372=1,fpdate,N1371+7),"n/a")),IF(periods_per_year=24,DATE(YEAR(fpdate),MONTH(fpdate)+(M1372-1)/2+IF(AND(DAY(fpdate)&gt;=15,MOD(M1372,2)=0),1,0),IF(MOD(M1372,2)=0,IF(DAY(fpdate)&gt;=15,DAY(fpdate)-14,DAY(fpdate)+14),DAY(fpdate))),IF(DAY(DATE(YEAR(fpdate),MONTH(fpdate)+M1372-1,DAY(fpdate)))&lt;&gt;DAY(fpdate),DATE(YEAR(fpdate),MONTH(fpdate)+M1372,0),DATE(YEAR(fpdate),MONTH(fpdate)+M1372-1,DAY(fpdate))))))</f>
        <v/>
      </c>
      <c r="O1372" s="19" t="str">
        <f>IF(M1372="","",IF(variable,IF(M1372&lt;MortgageCalculator!$I$18*periods_per_year,start_rate,IF(MortgageCalculator!$I$22&gt;=0,MIN(MortgageCalculator!$I$19,start_rate+MortgageCalculator!$I$22*ROUNDUP((M1372-MortgageCalculator!$I$18*periods_per_year)/MortgageCalculator!$I$21,0)),MAX(MortgageCalculator!$I$20,start_rate+MortgageCalculator!$I$22*ROUNDUP((M1372-MortgageCalculator!$I$18*periods_per_year)/MortgageCalculator!$I$21,0)))),start_rate))</f>
        <v/>
      </c>
      <c r="P1372" s="20" t="str">
        <f>IF(M1372="","",ROUND((((1+O1372/CP)^(CP/periods_per_year))-1)*S1371,2))</f>
        <v/>
      </c>
      <c r="Q1372" s="20" t="str">
        <f>IF(M1372="","",IF(M1372=nper,S1371+P1372,MIN(S1371+P1372,IF(O1372=O1371,Q1371,ROUND(-PMT(((1+O1372/CP)^(CP/periods_per_year))-1,nper-M1372+1,S1371),2)))))</f>
        <v/>
      </c>
      <c r="R1372" s="20" t="str">
        <f t="shared" si="166"/>
        <v/>
      </c>
      <c r="S1372" s="20" t="str">
        <f t="shared" si="167"/>
        <v/>
      </c>
    </row>
    <row r="1373" spans="1:19" x14ac:dyDescent="0.2">
      <c r="A1373" s="10" t="str">
        <f t="shared" si="160"/>
        <v/>
      </c>
      <c r="B1373" s="11" t="str">
        <f t="shared" si="161"/>
        <v/>
      </c>
      <c r="C1373" s="15" t="str">
        <f t="shared" si="162"/>
        <v/>
      </c>
      <c r="D1373" s="12" t="str">
        <f>IF(A1373="","",IF(variable,IF(OR(A1373=1,A1373&lt;$I$18*periods_per_year),start_rate,MIN($I$19,IF(MOD(A1373-1,$I$21)=0,MAX($I$20,D1372+$I$22),D1372))),start_rate))</f>
        <v/>
      </c>
      <c r="E1373" s="13" t="str">
        <f t="shared" si="163"/>
        <v/>
      </c>
      <c r="F1373" s="13" t="str">
        <f>IF(A1373="","",IF(A1373=nper,J1372+E1373,MIN(J1372+E1373,IF(D1373=D1372,F1372,IF($E$8="Acc Bi-Weekly",ROUND((-PMT(((1+D1373/CP)^(CP/12))-1,(nper-A1373+1)*12/26,J1372))/2,2),IF($E$8="Acc Weekly",ROUND((-PMT(((1+D1373/CP)^(CP/12))-1,(nper-A1373+1)*12/52,J1372))/4,2),ROUND(-PMT(((1+D1373/CP)^(CP/periods_per_year))-1,nper-A1373+1,J1372),2)))))))</f>
        <v/>
      </c>
      <c r="G1373" s="13" t="str">
        <f>IF(OR(A1373="",A1373&lt;$X$2),"",IF(J1372&lt;=F1373,0,IF(IF(AND(A1373&gt;=$X$2,MOD(A1373-$X$2,int)=0),$X$3,0)+F1373&gt;=J1372+E1373,J1372+E1373-F1373,IF(AND(A1373&gt;=$X$2,MOD(A1373-$X$2,int)=0),$X$3,0)+IF(IF(AND(A1373&gt;=$X$2,MOD(A1373-$X$2,int)=0),$X$3,0)+IF(MOD(A1373-$X$6,periods_per_year)=0,$X$5,0)+F1373&lt;J1372+E1373,IF(MOD(A1373-$X$6,periods_per_year)=0,$X$5,0),J1372+E1373-IF(AND(A1373&gt;=$X$2,MOD(A1373-$X$2,int)=0),$X$3,0)-F1373))))</f>
        <v/>
      </c>
      <c r="H1373" s="14"/>
      <c r="I1373" s="13" t="str">
        <f t="shared" si="164"/>
        <v/>
      </c>
      <c r="J1373" s="13" t="str">
        <f t="shared" si="165"/>
        <v/>
      </c>
      <c r="M1373" s="17" t="str">
        <f>IF(S1372="","",IF(OR(M1372&gt;=nper,ROUND(S1372,2)&lt;=0),"",M1372+1))</f>
        <v/>
      </c>
      <c r="N1373" s="18" t="str">
        <f>IF(M1373="","",IF(OR(periods_per_year=26,periods_per_year=52),IF(periods_per_year=26,IF(M1373=1,fpdate,N1372+14),IF(periods_per_year=52,IF(M1373=1,fpdate,N1372+7),"n/a")),IF(periods_per_year=24,DATE(YEAR(fpdate),MONTH(fpdate)+(M1373-1)/2+IF(AND(DAY(fpdate)&gt;=15,MOD(M1373,2)=0),1,0),IF(MOD(M1373,2)=0,IF(DAY(fpdate)&gt;=15,DAY(fpdate)-14,DAY(fpdate)+14),DAY(fpdate))),IF(DAY(DATE(YEAR(fpdate),MONTH(fpdate)+M1373-1,DAY(fpdate)))&lt;&gt;DAY(fpdate),DATE(YEAR(fpdate),MONTH(fpdate)+M1373,0),DATE(YEAR(fpdate),MONTH(fpdate)+M1373-1,DAY(fpdate))))))</f>
        <v/>
      </c>
      <c r="O1373" s="19" t="str">
        <f>IF(M1373="","",IF(variable,IF(M1373&lt;MortgageCalculator!$I$18*periods_per_year,start_rate,IF(MortgageCalculator!$I$22&gt;=0,MIN(MortgageCalculator!$I$19,start_rate+MortgageCalculator!$I$22*ROUNDUP((M1373-MortgageCalculator!$I$18*periods_per_year)/MortgageCalculator!$I$21,0)),MAX(MortgageCalculator!$I$20,start_rate+MortgageCalculator!$I$22*ROUNDUP((M1373-MortgageCalculator!$I$18*periods_per_year)/MortgageCalculator!$I$21,0)))),start_rate))</f>
        <v/>
      </c>
      <c r="P1373" s="20" t="str">
        <f>IF(M1373="","",ROUND((((1+O1373/CP)^(CP/periods_per_year))-1)*S1372,2))</f>
        <v/>
      </c>
      <c r="Q1373" s="20" t="str">
        <f>IF(M1373="","",IF(M1373=nper,S1372+P1373,MIN(S1372+P1373,IF(O1373=O1372,Q1372,ROUND(-PMT(((1+O1373/CP)^(CP/periods_per_year))-1,nper-M1373+1,S1372),2)))))</f>
        <v/>
      </c>
      <c r="R1373" s="20" t="str">
        <f t="shared" si="166"/>
        <v/>
      </c>
      <c r="S1373" s="20" t="str">
        <f t="shared" si="167"/>
        <v/>
      </c>
    </row>
    <row r="1374" spans="1:19" x14ac:dyDescent="0.2">
      <c r="A1374" s="10" t="str">
        <f t="shared" si="160"/>
        <v/>
      </c>
      <c r="B1374" s="11" t="str">
        <f t="shared" si="161"/>
        <v/>
      </c>
      <c r="C1374" s="15" t="str">
        <f t="shared" si="162"/>
        <v/>
      </c>
      <c r="D1374" s="12" t="str">
        <f>IF(A1374="","",IF(variable,IF(OR(A1374=1,A1374&lt;$I$18*periods_per_year),start_rate,MIN($I$19,IF(MOD(A1374-1,$I$21)=0,MAX($I$20,D1373+$I$22),D1373))),start_rate))</f>
        <v/>
      </c>
      <c r="E1374" s="13" t="str">
        <f t="shared" si="163"/>
        <v/>
      </c>
      <c r="F1374" s="13" t="str">
        <f>IF(A1374="","",IF(A1374=nper,J1373+E1374,MIN(J1373+E1374,IF(D1374=D1373,F1373,IF($E$8="Acc Bi-Weekly",ROUND((-PMT(((1+D1374/CP)^(CP/12))-1,(nper-A1374+1)*12/26,J1373))/2,2),IF($E$8="Acc Weekly",ROUND((-PMT(((1+D1374/CP)^(CP/12))-1,(nper-A1374+1)*12/52,J1373))/4,2),ROUND(-PMT(((1+D1374/CP)^(CP/periods_per_year))-1,nper-A1374+1,J1373),2)))))))</f>
        <v/>
      </c>
      <c r="G1374" s="13" t="str">
        <f>IF(OR(A1374="",A1374&lt;$X$2),"",IF(J1373&lt;=F1374,0,IF(IF(AND(A1374&gt;=$X$2,MOD(A1374-$X$2,int)=0),$X$3,0)+F1374&gt;=J1373+E1374,J1373+E1374-F1374,IF(AND(A1374&gt;=$X$2,MOD(A1374-$X$2,int)=0),$X$3,0)+IF(IF(AND(A1374&gt;=$X$2,MOD(A1374-$X$2,int)=0),$X$3,0)+IF(MOD(A1374-$X$6,periods_per_year)=0,$X$5,0)+F1374&lt;J1373+E1374,IF(MOD(A1374-$X$6,periods_per_year)=0,$X$5,0),J1373+E1374-IF(AND(A1374&gt;=$X$2,MOD(A1374-$X$2,int)=0),$X$3,0)-F1374))))</f>
        <v/>
      </c>
      <c r="H1374" s="14"/>
      <c r="I1374" s="13" t="str">
        <f t="shared" si="164"/>
        <v/>
      </c>
      <c r="J1374" s="13" t="str">
        <f t="shared" si="165"/>
        <v/>
      </c>
      <c r="M1374" s="17" t="str">
        <f>IF(S1373="","",IF(OR(M1373&gt;=nper,ROUND(S1373,2)&lt;=0),"",M1373+1))</f>
        <v/>
      </c>
      <c r="N1374" s="18" t="str">
        <f>IF(M1374="","",IF(OR(periods_per_year=26,periods_per_year=52),IF(periods_per_year=26,IF(M1374=1,fpdate,N1373+14),IF(periods_per_year=52,IF(M1374=1,fpdate,N1373+7),"n/a")),IF(periods_per_year=24,DATE(YEAR(fpdate),MONTH(fpdate)+(M1374-1)/2+IF(AND(DAY(fpdate)&gt;=15,MOD(M1374,2)=0),1,0),IF(MOD(M1374,2)=0,IF(DAY(fpdate)&gt;=15,DAY(fpdate)-14,DAY(fpdate)+14),DAY(fpdate))),IF(DAY(DATE(YEAR(fpdate),MONTH(fpdate)+M1374-1,DAY(fpdate)))&lt;&gt;DAY(fpdate),DATE(YEAR(fpdate),MONTH(fpdate)+M1374,0),DATE(YEAR(fpdate),MONTH(fpdate)+M1374-1,DAY(fpdate))))))</f>
        <v/>
      </c>
      <c r="O1374" s="19" t="str">
        <f>IF(M1374="","",IF(variable,IF(M1374&lt;MortgageCalculator!$I$18*periods_per_year,start_rate,IF(MortgageCalculator!$I$22&gt;=0,MIN(MortgageCalculator!$I$19,start_rate+MortgageCalculator!$I$22*ROUNDUP((M1374-MortgageCalculator!$I$18*periods_per_year)/MortgageCalculator!$I$21,0)),MAX(MortgageCalculator!$I$20,start_rate+MortgageCalculator!$I$22*ROUNDUP((M1374-MortgageCalculator!$I$18*periods_per_year)/MortgageCalculator!$I$21,0)))),start_rate))</f>
        <v/>
      </c>
      <c r="P1374" s="20" t="str">
        <f>IF(M1374="","",ROUND((((1+O1374/CP)^(CP/periods_per_year))-1)*S1373,2))</f>
        <v/>
      </c>
      <c r="Q1374" s="20" t="str">
        <f>IF(M1374="","",IF(M1374=nper,S1373+P1374,MIN(S1373+P1374,IF(O1374=O1373,Q1373,ROUND(-PMT(((1+O1374/CP)^(CP/periods_per_year))-1,nper-M1374+1,S1373),2)))))</f>
        <v/>
      </c>
      <c r="R1374" s="20" t="str">
        <f t="shared" si="166"/>
        <v/>
      </c>
      <c r="S1374" s="20" t="str">
        <f t="shared" si="167"/>
        <v/>
      </c>
    </row>
    <row r="1375" spans="1:19" x14ac:dyDescent="0.2">
      <c r="A1375" s="10" t="str">
        <f t="shared" si="160"/>
        <v/>
      </c>
      <c r="B1375" s="11" t="str">
        <f t="shared" si="161"/>
        <v/>
      </c>
      <c r="C1375" s="15" t="str">
        <f t="shared" si="162"/>
        <v/>
      </c>
      <c r="D1375" s="12" t="str">
        <f>IF(A1375="","",IF(variable,IF(OR(A1375=1,A1375&lt;$I$18*periods_per_year),start_rate,MIN($I$19,IF(MOD(A1375-1,$I$21)=0,MAX($I$20,D1374+$I$22),D1374))),start_rate))</f>
        <v/>
      </c>
      <c r="E1375" s="13" t="str">
        <f t="shared" si="163"/>
        <v/>
      </c>
      <c r="F1375" s="13" t="str">
        <f>IF(A1375="","",IF(A1375=nper,J1374+E1375,MIN(J1374+E1375,IF(D1375=D1374,F1374,IF($E$8="Acc Bi-Weekly",ROUND((-PMT(((1+D1375/CP)^(CP/12))-1,(nper-A1375+1)*12/26,J1374))/2,2),IF($E$8="Acc Weekly",ROUND((-PMT(((1+D1375/CP)^(CP/12))-1,(nper-A1375+1)*12/52,J1374))/4,2),ROUND(-PMT(((1+D1375/CP)^(CP/periods_per_year))-1,nper-A1375+1,J1374),2)))))))</f>
        <v/>
      </c>
      <c r="G1375" s="13" t="str">
        <f>IF(OR(A1375="",A1375&lt;$X$2),"",IF(J1374&lt;=F1375,0,IF(IF(AND(A1375&gt;=$X$2,MOD(A1375-$X$2,int)=0),$X$3,0)+F1375&gt;=J1374+E1375,J1374+E1375-F1375,IF(AND(A1375&gt;=$X$2,MOD(A1375-$X$2,int)=0),$X$3,0)+IF(IF(AND(A1375&gt;=$X$2,MOD(A1375-$X$2,int)=0),$X$3,0)+IF(MOD(A1375-$X$6,periods_per_year)=0,$X$5,0)+F1375&lt;J1374+E1375,IF(MOD(A1375-$X$6,periods_per_year)=0,$X$5,0),J1374+E1375-IF(AND(A1375&gt;=$X$2,MOD(A1375-$X$2,int)=0),$X$3,0)-F1375))))</f>
        <v/>
      </c>
      <c r="H1375" s="14"/>
      <c r="I1375" s="13" t="str">
        <f t="shared" si="164"/>
        <v/>
      </c>
      <c r="J1375" s="13" t="str">
        <f t="shared" si="165"/>
        <v/>
      </c>
      <c r="M1375" s="17" t="str">
        <f>IF(S1374="","",IF(OR(M1374&gt;=nper,ROUND(S1374,2)&lt;=0),"",M1374+1))</f>
        <v/>
      </c>
      <c r="N1375" s="18" t="str">
        <f>IF(M1375="","",IF(OR(periods_per_year=26,periods_per_year=52),IF(periods_per_year=26,IF(M1375=1,fpdate,N1374+14),IF(periods_per_year=52,IF(M1375=1,fpdate,N1374+7),"n/a")),IF(periods_per_year=24,DATE(YEAR(fpdate),MONTH(fpdate)+(M1375-1)/2+IF(AND(DAY(fpdate)&gt;=15,MOD(M1375,2)=0),1,0),IF(MOD(M1375,2)=0,IF(DAY(fpdate)&gt;=15,DAY(fpdate)-14,DAY(fpdate)+14),DAY(fpdate))),IF(DAY(DATE(YEAR(fpdate),MONTH(fpdate)+M1375-1,DAY(fpdate)))&lt;&gt;DAY(fpdate),DATE(YEAR(fpdate),MONTH(fpdate)+M1375,0),DATE(YEAR(fpdate),MONTH(fpdate)+M1375-1,DAY(fpdate))))))</f>
        <v/>
      </c>
      <c r="O1375" s="19" t="str">
        <f>IF(M1375="","",IF(variable,IF(M1375&lt;MortgageCalculator!$I$18*periods_per_year,start_rate,IF(MortgageCalculator!$I$22&gt;=0,MIN(MortgageCalculator!$I$19,start_rate+MortgageCalculator!$I$22*ROUNDUP((M1375-MortgageCalculator!$I$18*periods_per_year)/MortgageCalculator!$I$21,0)),MAX(MortgageCalculator!$I$20,start_rate+MortgageCalculator!$I$22*ROUNDUP((M1375-MortgageCalculator!$I$18*periods_per_year)/MortgageCalculator!$I$21,0)))),start_rate))</f>
        <v/>
      </c>
      <c r="P1375" s="20" t="str">
        <f>IF(M1375="","",ROUND((((1+O1375/CP)^(CP/periods_per_year))-1)*S1374,2))</f>
        <v/>
      </c>
      <c r="Q1375" s="20" t="str">
        <f>IF(M1375="","",IF(M1375=nper,S1374+P1375,MIN(S1374+P1375,IF(O1375=O1374,Q1374,ROUND(-PMT(((1+O1375/CP)^(CP/periods_per_year))-1,nper-M1375+1,S1374),2)))))</f>
        <v/>
      </c>
      <c r="R1375" s="20" t="str">
        <f t="shared" si="166"/>
        <v/>
      </c>
      <c r="S1375" s="20" t="str">
        <f t="shared" si="167"/>
        <v/>
      </c>
    </row>
    <row r="1376" spans="1:19" x14ac:dyDescent="0.2">
      <c r="A1376" s="10" t="str">
        <f t="shared" si="160"/>
        <v/>
      </c>
      <c r="B1376" s="11" t="str">
        <f t="shared" si="161"/>
        <v/>
      </c>
      <c r="C1376" s="15" t="str">
        <f t="shared" si="162"/>
        <v/>
      </c>
      <c r="D1376" s="12" t="str">
        <f>IF(A1376="","",IF(variable,IF(OR(A1376=1,A1376&lt;$I$18*periods_per_year),start_rate,MIN($I$19,IF(MOD(A1376-1,$I$21)=0,MAX($I$20,D1375+$I$22),D1375))),start_rate))</f>
        <v/>
      </c>
      <c r="E1376" s="13" t="str">
        <f t="shared" si="163"/>
        <v/>
      </c>
      <c r="F1376" s="13" t="str">
        <f>IF(A1376="","",IF(A1376=nper,J1375+E1376,MIN(J1375+E1376,IF(D1376=D1375,F1375,IF($E$8="Acc Bi-Weekly",ROUND((-PMT(((1+D1376/CP)^(CP/12))-1,(nper-A1376+1)*12/26,J1375))/2,2),IF($E$8="Acc Weekly",ROUND((-PMT(((1+D1376/CP)^(CP/12))-1,(nper-A1376+1)*12/52,J1375))/4,2),ROUND(-PMT(((1+D1376/CP)^(CP/periods_per_year))-1,nper-A1376+1,J1375),2)))))))</f>
        <v/>
      </c>
      <c r="G1376" s="13" t="str">
        <f>IF(OR(A1376="",A1376&lt;$X$2),"",IF(J1375&lt;=F1376,0,IF(IF(AND(A1376&gt;=$X$2,MOD(A1376-$X$2,int)=0),$X$3,0)+F1376&gt;=J1375+E1376,J1375+E1376-F1376,IF(AND(A1376&gt;=$X$2,MOD(A1376-$X$2,int)=0),$X$3,0)+IF(IF(AND(A1376&gt;=$X$2,MOD(A1376-$X$2,int)=0),$X$3,0)+IF(MOD(A1376-$X$6,periods_per_year)=0,$X$5,0)+F1376&lt;J1375+E1376,IF(MOD(A1376-$X$6,periods_per_year)=0,$X$5,0),J1375+E1376-IF(AND(A1376&gt;=$X$2,MOD(A1376-$X$2,int)=0),$X$3,0)-F1376))))</f>
        <v/>
      </c>
      <c r="H1376" s="14"/>
      <c r="I1376" s="13" t="str">
        <f t="shared" si="164"/>
        <v/>
      </c>
      <c r="J1376" s="13" t="str">
        <f t="shared" si="165"/>
        <v/>
      </c>
      <c r="M1376" s="17" t="str">
        <f>IF(S1375="","",IF(OR(M1375&gt;=nper,ROUND(S1375,2)&lt;=0),"",M1375+1))</f>
        <v/>
      </c>
      <c r="N1376" s="18" t="str">
        <f>IF(M1376="","",IF(OR(periods_per_year=26,periods_per_year=52),IF(periods_per_year=26,IF(M1376=1,fpdate,N1375+14),IF(periods_per_year=52,IF(M1376=1,fpdate,N1375+7),"n/a")),IF(periods_per_year=24,DATE(YEAR(fpdate),MONTH(fpdate)+(M1376-1)/2+IF(AND(DAY(fpdate)&gt;=15,MOD(M1376,2)=0),1,0),IF(MOD(M1376,2)=0,IF(DAY(fpdate)&gt;=15,DAY(fpdate)-14,DAY(fpdate)+14),DAY(fpdate))),IF(DAY(DATE(YEAR(fpdate),MONTH(fpdate)+M1376-1,DAY(fpdate)))&lt;&gt;DAY(fpdate),DATE(YEAR(fpdate),MONTH(fpdate)+M1376,0),DATE(YEAR(fpdate),MONTH(fpdate)+M1376-1,DAY(fpdate))))))</f>
        <v/>
      </c>
      <c r="O1376" s="19" t="str">
        <f>IF(M1376="","",IF(variable,IF(M1376&lt;MortgageCalculator!$I$18*periods_per_year,start_rate,IF(MortgageCalculator!$I$22&gt;=0,MIN(MortgageCalculator!$I$19,start_rate+MortgageCalculator!$I$22*ROUNDUP((M1376-MortgageCalculator!$I$18*periods_per_year)/MortgageCalculator!$I$21,0)),MAX(MortgageCalculator!$I$20,start_rate+MortgageCalculator!$I$22*ROUNDUP((M1376-MortgageCalculator!$I$18*periods_per_year)/MortgageCalculator!$I$21,0)))),start_rate))</f>
        <v/>
      </c>
      <c r="P1376" s="20" t="str">
        <f>IF(M1376="","",ROUND((((1+O1376/CP)^(CP/periods_per_year))-1)*S1375,2))</f>
        <v/>
      </c>
      <c r="Q1376" s="20" t="str">
        <f>IF(M1376="","",IF(M1376=nper,S1375+P1376,MIN(S1375+P1376,IF(O1376=O1375,Q1375,ROUND(-PMT(((1+O1376/CP)^(CP/periods_per_year))-1,nper-M1376+1,S1375),2)))))</f>
        <v/>
      </c>
      <c r="R1376" s="20" t="str">
        <f t="shared" si="166"/>
        <v/>
      </c>
      <c r="S1376" s="20" t="str">
        <f t="shared" si="167"/>
        <v/>
      </c>
    </row>
    <row r="1377" spans="1:19" x14ac:dyDescent="0.2">
      <c r="A1377" s="10" t="str">
        <f t="shared" si="160"/>
        <v/>
      </c>
      <c r="B1377" s="11" t="str">
        <f t="shared" si="161"/>
        <v/>
      </c>
      <c r="C1377" s="15" t="str">
        <f t="shared" si="162"/>
        <v/>
      </c>
      <c r="D1377" s="12" t="str">
        <f>IF(A1377="","",IF(variable,IF(OR(A1377=1,A1377&lt;$I$18*periods_per_year),start_rate,MIN($I$19,IF(MOD(A1377-1,$I$21)=0,MAX($I$20,D1376+$I$22),D1376))),start_rate))</f>
        <v/>
      </c>
      <c r="E1377" s="13" t="str">
        <f t="shared" si="163"/>
        <v/>
      </c>
      <c r="F1377" s="13" t="str">
        <f>IF(A1377="","",IF(A1377=nper,J1376+E1377,MIN(J1376+E1377,IF(D1377=D1376,F1376,IF($E$8="Acc Bi-Weekly",ROUND((-PMT(((1+D1377/CP)^(CP/12))-1,(nper-A1377+1)*12/26,J1376))/2,2),IF($E$8="Acc Weekly",ROUND((-PMT(((1+D1377/CP)^(CP/12))-1,(nper-A1377+1)*12/52,J1376))/4,2),ROUND(-PMT(((1+D1377/CP)^(CP/periods_per_year))-1,nper-A1377+1,J1376),2)))))))</f>
        <v/>
      </c>
      <c r="G1377" s="13" t="str">
        <f>IF(OR(A1377="",A1377&lt;$X$2),"",IF(J1376&lt;=F1377,0,IF(IF(AND(A1377&gt;=$X$2,MOD(A1377-$X$2,int)=0),$X$3,0)+F1377&gt;=J1376+E1377,J1376+E1377-F1377,IF(AND(A1377&gt;=$X$2,MOD(A1377-$X$2,int)=0),$X$3,0)+IF(IF(AND(A1377&gt;=$X$2,MOD(A1377-$X$2,int)=0),$X$3,0)+IF(MOD(A1377-$X$6,periods_per_year)=0,$X$5,0)+F1377&lt;J1376+E1377,IF(MOD(A1377-$X$6,periods_per_year)=0,$X$5,0),J1376+E1377-IF(AND(A1377&gt;=$X$2,MOD(A1377-$X$2,int)=0),$X$3,0)-F1377))))</f>
        <v/>
      </c>
      <c r="H1377" s="14"/>
      <c r="I1377" s="13" t="str">
        <f t="shared" si="164"/>
        <v/>
      </c>
      <c r="J1377" s="13" t="str">
        <f t="shared" si="165"/>
        <v/>
      </c>
      <c r="M1377" s="17" t="str">
        <f>IF(S1376="","",IF(OR(M1376&gt;=nper,ROUND(S1376,2)&lt;=0),"",M1376+1))</f>
        <v/>
      </c>
      <c r="N1377" s="18" t="str">
        <f>IF(M1377="","",IF(OR(periods_per_year=26,periods_per_year=52),IF(periods_per_year=26,IF(M1377=1,fpdate,N1376+14),IF(periods_per_year=52,IF(M1377=1,fpdate,N1376+7),"n/a")),IF(periods_per_year=24,DATE(YEAR(fpdate),MONTH(fpdate)+(M1377-1)/2+IF(AND(DAY(fpdate)&gt;=15,MOD(M1377,2)=0),1,0),IF(MOD(M1377,2)=0,IF(DAY(fpdate)&gt;=15,DAY(fpdate)-14,DAY(fpdate)+14),DAY(fpdate))),IF(DAY(DATE(YEAR(fpdate),MONTH(fpdate)+M1377-1,DAY(fpdate)))&lt;&gt;DAY(fpdate),DATE(YEAR(fpdate),MONTH(fpdate)+M1377,0),DATE(YEAR(fpdate),MONTH(fpdate)+M1377-1,DAY(fpdate))))))</f>
        <v/>
      </c>
      <c r="O1377" s="19" t="str">
        <f>IF(M1377="","",IF(variable,IF(M1377&lt;MortgageCalculator!$I$18*periods_per_year,start_rate,IF(MortgageCalculator!$I$22&gt;=0,MIN(MortgageCalculator!$I$19,start_rate+MortgageCalculator!$I$22*ROUNDUP((M1377-MortgageCalculator!$I$18*periods_per_year)/MortgageCalculator!$I$21,0)),MAX(MortgageCalculator!$I$20,start_rate+MortgageCalculator!$I$22*ROUNDUP((M1377-MortgageCalculator!$I$18*periods_per_year)/MortgageCalculator!$I$21,0)))),start_rate))</f>
        <v/>
      </c>
      <c r="P1377" s="20" t="str">
        <f>IF(M1377="","",ROUND((((1+O1377/CP)^(CP/periods_per_year))-1)*S1376,2))</f>
        <v/>
      </c>
      <c r="Q1377" s="20" t="str">
        <f>IF(M1377="","",IF(M1377=nper,S1376+P1377,MIN(S1376+P1377,IF(O1377=O1376,Q1376,ROUND(-PMT(((1+O1377/CP)^(CP/periods_per_year))-1,nper-M1377+1,S1376),2)))))</f>
        <v/>
      </c>
      <c r="R1377" s="20" t="str">
        <f t="shared" si="166"/>
        <v/>
      </c>
      <c r="S1377" s="20" t="str">
        <f t="shared" si="167"/>
        <v/>
      </c>
    </row>
    <row r="1378" spans="1:19" x14ac:dyDescent="0.2">
      <c r="A1378" s="10" t="str">
        <f t="shared" si="160"/>
        <v/>
      </c>
      <c r="B1378" s="11" t="str">
        <f t="shared" si="161"/>
        <v/>
      </c>
      <c r="C1378" s="15" t="str">
        <f t="shared" si="162"/>
        <v/>
      </c>
      <c r="D1378" s="12" t="str">
        <f>IF(A1378="","",IF(variable,IF(OR(A1378=1,A1378&lt;$I$18*periods_per_year),start_rate,MIN($I$19,IF(MOD(A1378-1,$I$21)=0,MAX($I$20,D1377+$I$22),D1377))),start_rate))</f>
        <v/>
      </c>
      <c r="E1378" s="13" t="str">
        <f t="shared" si="163"/>
        <v/>
      </c>
      <c r="F1378" s="13" t="str">
        <f>IF(A1378="","",IF(A1378=nper,J1377+E1378,MIN(J1377+E1378,IF(D1378=D1377,F1377,IF($E$8="Acc Bi-Weekly",ROUND((-PMT(((1+D1378/CP)^(CP/12))-1,(nper-A1378+1)*12/26,J1377))/2,2),IF($E$8="Acc Weekly",ROUND((-PMT(((1+D1378/CP)^(CP/12))-1,(nper-A1378+1)*12/52,J1377))/4,2),ROUND(-PMT(((1+D1378/CP)^(CP/periods_per_year))-1,nper-A1378+1,J1377),2)))))))</f>
        <v/>
      </c>
      <c r="G1378" s="13" t="str">
        <f>IF(OR(A1378="",A1378&lt;$X$2),"",IF(J1377&lt;=F1378,0,IF(IF(AND(A1378&gt;=$X$2,MOD(A1378-$X$2,int)=0),$X$3,0)+F1378&gt;=J1377+E1378,J1377+E1378-F1378,IF(AND(A1378&gt;=$X$2,MOD(A1378-$X$2,int)=0),$X$3,0)+IF(IF(AND(A1378&gt;=$X$2,MOD(A1378-$X$2,int)=0),$X$3,0)+IF(MOD(A1378-$X$6,periods_per_year)=0,$X$5,0)+F1378&lt;J1377+E1378,IF(MOD(A1378-$X$6,periods_per_year)=0,$X$5,0),J1377+E1378-IF(AND(A1378&gt;=$X$2,MOD(A1378-$X$2,int)=0),$X$3,0)-F1378))))</f>
        <v/>
      </c>
      <c r="H1378" s="14"/>
      <c r="I1378" s="13" t="str">
        <f t="shared" si="164"/>
        <v/>
      </c>
      <c r="J1378" s="13" t="str">
        <f t="shared" si="165"/>
        <v/>
      </c>
      <c r="M1378" s="17" t="str">
        <f>IF(S1377="","",IF(OR(M1377&gt;=nper,ROUND(S1377,2)&lt;=0),"",M1377+1))</f>
        <v/>
      </c>
      <c r="N1378" s="18" t="str">
        <f>IF(M1378="","",IF(OR(periods_per_year=26,periods_per_year=52),IF(periods_per_year=26,IF(M1378=1,fpdate,N1377+14),IF(periods_per_year=52,IF(M1378=1,fpdate,N1377+7),"n/a")),IF(periods_per_year=24,DATE(YEAR(fpdate),MONTH(fpdate)+(M1378-1)/2+IF(AND(DAY(fpdate)&gt;=15,MOD(M1378,2)=0),1,0),IF(MOD(M1378,2)=0,IF(DAY(fpdate)&gt;=15,DAY(fpdate)-14,DAY(fpdate)+14),DAY(fpdate))),IF(DAY(DATE(YEAR(fpdate),MONTH(fpdate)+M1378-1,DAY(fpdate)))&lt;&gt;DAY(fpdate),DATE(YEAR(fpdate),MONTH(fpdate)+M1378,0),DATE(YEAR(fpdate),MONTH(fpdate)+M1378-1,DAY(fpdate))))))</f>
        <v/>
      </c>
      <c r="O1378" s="19" t="str">
        <f>IF(M1378="","",IF(variable,IF(M1378&lt;MortgageCalculator!$I$18*periods_per_year,start_rate,IF(MortgageCalculator!$I$22&gt;=0,MIN(MortgageCalculator!$I$19,start_rate+MortgageCalculator!$I$22*ROUNDUP((M1378-MortgageCalculator!$I$18*periods_per_year)/MortgageCalculator!$I$21,0)),MAX(MortgageCalculator!$I$20,start_rate+MortgageCalculator!$I$22*ROUNDUP((M1378-MortgageCalculator!$I$18*periods_per_year)/MortgageCalculator!$I$21,0)))),start_rate))</f>
        <v/>
      </c>
      <c r="P1378" s="20" t="str">
        <f>IF(M1378="","",ROUND((((1+O1378/CP)^(CP/periods_per_year))-1)*S1377,2))</f>
        <v/>
      </c>
      <c r="Q1378" s="20" t="str">
        <f>IF(M1378="","",IF(M1378=nper,S1377+P1378,MIN(S1377+P1378,IF(O1378=O1377,Q1377,ROUND(-PMT(((1+O1378/CP)^(CP/periods_per_year))-1,nper-M1378+1,S1377),2)))))</f>
        <v/>
      </c>
      <c r="R1378" s="20" t="str">
        <f t="shared" si="166"/>
        <v/>
      </c>
      <c r="S1378" s="20" t="str">
        <f t="shared" si="167"/>
        <v/>
      </c>
    </row>
    <row r="1379" spans="1:19" x14ac:dyDescent="0.2">
      <c r="A1379" s="10" t="str">
        <f t="shared" si="160"/>
        <v/>
      </c>
      <c r="B1379" s="11" t="str">
        <f t="shared" si="161"/>
        <v/>
      </c>
      <c r="C1379" s="15" t="str">
        <f t="shared" si="162"/>
        <v/>
      </c>
      <c r="D1379" s="12" t="str">
        <f>IF(A1379="","",IF(variable,IF(OR(A1379=1,A1379&lt;$I$18*periods_per_year),start_rate,MIN($I$19,IF(MOD(A1379-1,$I$21)=0,MAX($I$20,D1378+$I$22),D1378))),start_rate))</f>
        <v/>
      </c>
      <c r="E1379" s="13" t="str">
        <f t="shared" si="163"/>
        <v/>
      </c>
      <c r="F1379" s="13" t="str">
        <f>IF(A1379="","",IF(A1379=nper,J1378+E1379,MIN(J1378+E1379,IF(D1379=D1378,F1378,IF($E$8="Acc Bi-Weekly",ROUND((-PMT(((1+D1379/CP)^(CP/12))-1,(nper-A1379+1)*12/26,J1378))/2,2),IF($E$8="Acc Weekly",ROUND((-PMT(((1+D1379/CP)^(CP/12))-1,(nper-A1379+1)*12/52,J1378))/4,2),ROUND(-PMT(((1+D1379/CP)^(CP/periods_per_year))-1,nper-A1379+1,J1378),2)))))))</f>
        <v/>
      </c>
      <c r="G1379" s="13" t="str">
        <f>IF(OR(A1379="",A1379&lt;$X$2),"",IF(J1378&lt;=F1379,0,IF(IF(AND(A1379&gt;=$X$2,MOD(A1379-$X$2,int)=0),$X$3,0)+F1379&gt;=J1378+E1379,J1378+E1379-F1379,IF(AND(A1379&gt;=$X$2,MOD(A1379-$X$2,int)=0),$X$3,0)+IF(IF(AND(A1379&gt;=$X$2,MOD(A1379-$X$2,int)=0),$X$3,0)+IF(MOD(A1379-$X$6,periods_per_year)=0,$X$5,0)+F1379&lt;J1378+E1379,IF(MOD(A1379-$X$6,periods_per_year)=0,$X$5,0),J1378+E1379-IF(AND(A1379&gt;=$X$2,MOD(A1379-$X$2,int)=0),$X$3,0)-F1379))))</f>
        <v/>
      </c>
      <c r="H1379" s="14"/>
      <c r="I1379" s="13" t="str">
        <f t="shared" si="164"/>
        <v/>
      </c>
      <c r="J1379" s="13" t="str">
        <f t="shared" si="165"/>
        <v/>
      </c>
      <c r="M1379" s="17" t="str">
        <f>IF(S1378="","",IF(OR(M1378&gt;=nper,ROUND(S1378,2)&lt;=0),"",M1378+1))</f>
        <v/>
      </c>
      <c r="N1379" s="18" t="str">
        <f>IF(M1379="","",IF(OR(periods_per_year=26,periods_per_year=52),IF(periods_per_year=26,IF(M1379=1,fpdate,N1378+14),IF(periods_per_year=52,IF(M1379=1,fpdate,N1378+7),"n/a")),IF(periods_per_year=24,DATE(YEAR(fpdate),MONTH(fpdate)+(M1379-1)/2+IF(AND(DAY(fpdate)&gt;=15,MOD(M1379,2)=0),1,0),IF(MOD(M1379,2)=0,IF(DAY(fpdate)&gt;=15,DAY(fpdate)-14,DAY(fpdate)+14),DAY(fpdate))),IF(DAY(DATE(YEAR(fpdate),MONTH(fpdate)+M1379-1,DAY(fpdate)))&lt;&gt;DAY(fpdate),DATE(YEAR(fpdate),MONTH(fpdate)+M1379,0),DATE(YEAR(fpdate),MONTH(fpdate)+M1379-1,DAY(fpdate))))))</f>
        <v/>
      </c>
      <c r="O1379" s="19" t="str">
        <f>IF(M1379="","",IF(variable,IF(M1379&lt;MortgageCalculator!$I$18*periods_per_year,start_rate,IF(MortgageCalculator!$I$22&gt;=0,MIN(MortgageCalculator!$I$19,start_rate+MortgageCalculator!$I$22*ROUNDUP((M1379-MortgageCalculator!$I$18*periods_per_year)/MortgageCalculator!$I$21,0)),MAX(MortgageCalculator!$I$20,start_rate+MortgageCalculator!$I$22*ROUNDUP((M1379-MortgageCalculator!$I$18*periods_per_year)/MortgageCalculator!$I$21,0)))),start_rate))</f>
        <v/>
      </c>
      <c r="P1379" s="20" t="str">
        <f>IF(M1379="","",ROUND((((1+O1379/CP)^(CP/periods_per_year))-1)*S1378,2))</f>
        <v/>
      </c>
      <c r="Q1379" s="20" t="str">
        <f>IF(M1379="","",IF(M1379=nper,S1378+P1379,MIN(S1378+P1379,IF(O1379=O1378,Q1378,ROUND(-PMT(((1+O1379/CP)^(CP/periods_per_year))-1,nper-M1379+1,S1378),2)))))</f>
        <v/>
      </c>
      <c r="R1379" s="20" t="str">
        <f t="shared" si="166"/>
        <v/>
      </c>
      <c r="S1379" s="20" t="str">
        <f t="shared" si="167"/>
        <v/>
      </c>
    </row>
    <row r="1380" spans="1:19" x14ac:dyDescent="0.2">
      <c r="A1380" s="10" t="str">
        <f t="shared" si="160"/>
        <v/>
      </c>
      <c r="B1380" s="11" t="str">
        <f t="shared" si="161"/>
        <v/>
      </c>
      <c r="C1380" s="15" t="str">
        <f t="shared" si="162"/>
        <v/>
      </c>
      <c r="D1380" s="12" t="str">
        <f>IF(A1380="","",IF(variable,IF(OR(A1380=1,A1380&lt;$I$18*periods_per_year),start_rate,MIN($I$19,IF(MOD(A1380-1,$I$21)=0,MAX($I$20,D1379+$I$22),D1379))),start_rate))</f>
        <v/>
      </c>
      <c r="E1380" s="13" t="str">
        <f t="shared" si="163"/>
        <v/>
      </c>
      <c r="F1380" s="13" t="str">
        <f>IF(A1380="","",IF(A1380=nper,J1379+E1380,MIN(J1379+E1380,IF(D1380=D1379,F1379,IF($E$8="Acc Bi-Weekly",ROUND((-PMT(((1+D1380/CP)^(CP/12))-1,(nper-A1380+1)*12/26,J1379))/2,2),IF($E$8="Acc Weekly",ROUND((-PMT(((1+D1380/CP)^(CP/12))-1,(nper-A1380+1)*12/52,J1379))/4,2),ROUND(-PMT(((1+D1380/CP)^(CP/periods_per_year))-1,nper-A1380+1,J1379),2)))))))</f>
        <v/>
      </c>
      <c r="G1380" s="13" t="str">
        <f>IF(OR(A1380="",A1380&lt;$X$2),"",IF(J1379&lt;=F1380,0,IF(IF(AND(A1380&gt;=$X$2,MOD(A1380-$X$2,int)=0),$X$3,0)+F1380&gt;=J1379+E1380,J1379+E1380-F1380,IF(AND(A1380&gt;=$X$2,MOD(A1380-$X$2,int)=0),$X$3,0)+IF(IF(AND(A1380&gt;=$X$2,MOD(A1380-$X$2,int)=0),$X$3,0)+IF(MOD(A1380-$X$6,periods_per_year)=0,$X$5,0)+F1380&lt;J1379+E1380,IF(MOD(A1380-$X$6,periods_per_year)=0,$X$5,0),J1379+E1380-IF(AND(A1380&gt;=$X$2,MOD(A1380-$X$2,int)=0),$X$3,0)-F1380))))</f>
        <v/>
      </c>
      <c r="H1380" s="14"/>
      <c r="I1380" s="13" t="str">
        <f t="shared" si="164"/>
        <v/>
      </c>
      <c r="J1380" s="13" t="str">
        <f t="shared" si="165"/>
        <v/>
      </c>
      <c r="M1380" s="17" t="str">
        <f>IF(S1379="","",IF(OR(M1379&gt;=nper,ROUND(S1379,2)&lt;=0),"",M1379+1))</f>
        <v/>
      </c>
      <c r="N1380" s="18" t="str">
        <f>IF(M1380="","",IF(OR(periods_per_year=26,periods_per_year=52),IF(periods_per_year=26,IF(M1380=1,fpdate,N1379+14),IF(periods_per_year=52,IF(M1380=1,fpdate,N1379+7),"n/a")),IF(periods_per_year=24,DATE(YEAR(fpdate),MONTH(fpdate)+(M1380-1)/2+IF(AND(DAY(fpdate)&gt;=15,MOD(M1380,2)=0),1,0),IF(MOD(M1380,2)=0,IF(DAY(fpdate)&gt;=15,DAY(fpdate)-14,DAY(fpdate)+14),DAY(fpdate))),IF(DAY(DATE(YEAR(fpdate),MONTH(fpdate)+M1380-1,DAY(fpdate)))&lt;&gt;DAY(fpdate),DATE(YEAR(fpdate),MONTH(fpdate)+M1380,0),DATE(YEAR(fpdate),MONTH(fpdate)+M1380-1,DAY(fpdate))))))</f>
        <v/>
      </c>
      <c r="O1380" s="19" t="str">
        <f>IF(M1380="","",IF(variable,IF(M1380&lt;MortgageCalculator!$I$18*periods_per_year,start_rate,IF(MortgageCalculator!$I$22&gt;=0,MIN(MortgageCalculator!$I$19,start_rate+MortgageCalculator!$I$22*ROUNDUP((M1380-MortgageCalculator!$I$18*periods_per_year)/MortgageCalculator!$I$21,0)),MAX(MortgageCalculator!$I$20,start_rate+MortgageCalculator!$I$22*ROUNDUP((M1380-MortgageCalculator!$I$18*periods_per_year)/MortgageCalculator!$I$21,0)))),start_rate))</f>
        <v/>
      </c>
      <c r="P1380" s="20" t="str">
        <f>IF(M1380="","",ROUND((((1+O1380/CP)^(CP/periods_per_year))-1)*S1379,2))</f>
        <v/>
      </c>
      <c r="Q1380" s="20" t="str">
        <f>IF(M1380="","",IF(M1380=nper,S1379+P1380,MIN(S1379+P1380,IF(O1380=O1379,Q1379,ROUND(-PMT(((1+O1380/CP)^(CP/periods_per_year))-1,nper-M1380+1,S1379),2)))))</f>
        <v/>
      </c>
      <c r="R1380" s="20" t="str">
        <f t="shared" si="166"/>
        <v/>
      </c>
      <c r="S1380" s="20" t="str">
        <f t="shared" si="167"/>
        <v/>
      </c>
    </row>
    <row r="1381" spans="1:19" x14ac:dyDescent="0.2">
      <c r="A1381" s="10" t="str">
        <f t="shared" si="160"/>
        <v/>
      </c>
      <c r="B1381" s="11" t="str">
        <f t="shared" si="161"/>
        <v/>
      </c>
      <c r="C1381" s="15" t="str">
        <f t="shared" si="162"/>
        <v/>
      </c>
      <c r="D1381" s="12" t="str">
        <f>IF(A1381="","",IF(variable,IF(OR(A1381=1,A1381&lt;$I$18*periods_per_year),start_rate,MIN($I$19,IF(MOD(A1381-1,$I$21)=0,MAX($I$20,D1380+$I$22),D1380))),start_rate))</f>
        <v/>
      </c>
      <c r="E1381" s="13" t="str">
        <f t="shared" si="163"/>
        <v/>
      </c>
      <c r="F1381" s="13" t="str">
        <f>IF(A1381="","",IF(A1381=nper,J1380+E1381,MIN(J1380+E1381,IF(D1381=D1380,F1380,IF($E$8="Acc Bi-Weekly",ROUND((-PMT(((1+D1381/CP)^(CP/12))-1,(nper-A1381+1)*12/26,J1380))/2,2),IF($E$8="Acc Weekly",ROUND((-PMT(((1+D1381/CP)^(CP/12))-1,(nper-A1381+1)*12/52,J1380))/4,2),ROUND(-PMT(((1+D1381/CP)^(CP/periods_per_year))-1,nper-A1381+1,J1380),2)))))))</f>
        <v/>
      </c>
      <c r="G1381" s="13" t="str">
        <f>IF(OR(A1381="",A1381&lt;$X$2),"",IF(J1380&lt;=F1381,0,IF(IF(AND(A1381&gt;=$X$2,MOD(A1381-$X$2,int)=0),$X$3,0)+F1381&gt;=J1380+E1381,J1380+E1381-F1381,IF(AND(A1381&gt;=$X$2,MOD(A1381-$X$2,int)=0),$X$3,0)+IF(IF(AND(A1381&gt;=$X$2,MOD(A1381-$X$2,int)=0),$X$3,0)+IF(MOD(A1381-$X$6,periods_per_year)=0,$X$5,0)+F1381&lt;J1380+E1381,IF(MOD(A1381-$X$6,periods_per_year)=0,$X$5,0),J1380+E1381-IF(AND(A1381&gt;=$X$2,MOD(A1381-$X$2,int)=0),$X$3,0)-F1381))))</f>
        <v/>
      </c>
      <c r="H1381" s="14"/>
      <c r="I1381" s="13" t="str">
        <f t="shared" si="164"/>
        <v/>
      </c>
      <c r="J1381" s="13" t="str">
        <f t="shared" si="165"/>
        <v/>
      </c>
      <c r="M1381" s="17" t="str">
        <f>IF(S1380="","",IF(OR(M1380&gt;=nper,ROUND(S1380,2)&lt;=0),"",M1380+1))</f>
        <v/>
      </c>
      <c r="N1381" s="18" t="str">
        <f>IF(M1381="","",IF(OR(periods_per_year=26,periods_per_year=52),IF(periods_per_year=26,IF(M1381=1,fpdate,N1380+14),IF(periods_per_year=52,IF(M1381=1,fpdate,N1380+7),"n/a")),IF(periods_per_year=24,DATE(YEAR(fpdate),MONTH(fpdate)+(M1381-1)/2+IF(AND(DAY(fpdate)&gt;=15,MOD(M1381,2)=0),1,0),IF(MOD(M1381,2)=0,IF(DAY(fpdate)&gt;=15,DAY(fpdate)-14,DAY(fpdate)+14),DAY(fpdate))),IF(DAY(DATE(YEAR(fpdate),MONTH(fpdate)+M1381-1,DAY(fpdate)))&lt;&gt;DAY(fpdate),DATE(YEAR(fpdate),MONTH(fpdate)+M1381,0),DATE(YEAR(fpdate),MONTH(fpdate)+M1381-1,DAY(fpdate))))))</f>
        <v/>
      </c>
      <c r="O1381" s="19" t="str">
        <f>IF(M1381="","",IF(variable,IF(M1381&lt;MortgageCalculator!$I$18*periods_per_year,start_rate,IF(MortgageCalculator!$I$22&gt;=0,MIN(MortgageCalculator!$I$19,start_rate+MortgageCalculator!$I$22*ROUNDUP((M1381-MortgageCalculator!$I$18*periods_per_year)/MortgageCalculator!$I$21,0)),MAX(MortgageCalculator!$I$20,start_rate+MortgageCalculator!$I$22*ROUNDUP((M1381-MortgageCalculator!$I$18*periods_per_year)/MortgageCalculator!$I$21,0)))),start_rate))</f>
        <v/>
      </c>
      <c r="P1381" s="20" t="str">
        <f>IF(M1381="","",ROUND((((1+O1381/CP)^(CP/periods_per_year))-1)*S1380,2))</f>
        <v/>
      </c>
      <c r="Q1381" s="20" t="str">
        <f>IF(M1381="","",IF(M1381=nper,S1380+P1381,MIN(S1380+P1381,IF(O1381=O1380,Q1380,ROUND(-PMT(((1+O1381/CP)^(CP/periods_per_year))-1,nper-M1381+1,S1380),2)))))</f>
        <v/>
      </c>
      <c r="R1381" s="20" t="str">
        <f t="shared" si="166"/>
        <v/>
      </c>
      <c r="S1381" s="20" t="str">
        <f t="shared" si="167"/>
        <v/>
      </c>
    </row>
    <row r="1382" spans="1:19" x14ac:dyDescent="0.2">
      <c r="A1382" s="10" t="str">
        <f t="shared" si="160"/>
        <v/>
      </c>
      <c r="B1382" s="11" t="str">
        <f t="shared" si="161"/>
        <v/>
      </c>
      <c r="C1382" s="15" t="str">
        <f t="shared" si="162"/>
        <v/>
      </c>
      <c r="D1382" s="12" t="str">
        <f>IF(A1382="","",IF(variable,IF(OR(A1382=1,A1382&lt;$I$18*periods_per_year),start_rate,MIN($I$19,IF(MOD(A1382-1,$I$21)=0,MAX($I$20,D1381+$I$22),D1381))),start_rate))</f>
        <v/>
      </c>
      <c r="E1382" s="13" t="str">
        <f t="shared" si="163"/>
        <v/>
      </c>
      <c r="F1382" s="13" t="str">
        <f>IF(A1382="","",IF(A1382=nper,J1381+E1382,MIN(J1381+E1382,IF(D1382=D1381,F1381,IF($E$8="Acc Bi-Weekly",ROUND((-PMT(((1+D1382/CP)^(CP/12))-1,(nper-A1382+1)*12/26,J1381))/2,2),IF($E$8="Acc Weekly",ROUND((-PMT(((1+D1382/CP)^(CP/12))-1,(nper-A1382+1)*12/52,J1381))/4,2),ROUND(-PMT(((1+D1382/CP)^(CP/periods_per_year))-1,nper-A1382+1,J1381),2)))))))</f>
        <v/>
      </c>
      <c r="G1382" s="13" t="str">
        <f>IF(OR(A1382="",A1382&lt;$X$2),"",IF(J1381&lt;=F1382,0,IF(IF(AND(A1382&gt;=$X$2,MOD(A1382-$X$2,int)=0),$X$3,0)+F1382&gt;=J1381+E1382,J1381+E1382-F1382,IF(AND(A1382&gt;=$X$2,MOD(A1382-$X$2,int)=0),$X$3,0)+IF(IF(AND(A1382&gt;=$X$2,MOD(A1382-$X$2,int)=0),$X$3,0)+IF(MOD(A1382-$X$6,periods_per_year)=0,$X$5,0)+F1382&lt;J1381+E1382,IF(MOD(A1382-$X$6,periods_per_year)=0,$X$5,0),J1381+E1382-IF(AND(A1382&gt;=$X$2,MOD(A1382-$X$2,int)=0),$X$3,0)-F1382))))</f>
        <v/>
      </c>
      <c r="H1382" s="14"/>
      <c r="I1382" s="13" t="str">
        <f t="shared" si="164"/>
        <v/>
      </c>
      <c r="J1382" s="13" t="str">
        <f t="shared" si="165"/>
        <v/>
      </c>
      <c r="M1382" s="17" t="str">
        <f>IF(S1381="","",IF(OR(M1381&gt;=nper,ROUND(S1381,2)&lt;=0),"",M1381+1))</f>
        <v/>
      </c>
      <c r="N1382" s="18" t="str">
        <f>IF(M1382="","",IF(OR(periods_per_year=26,periods_per_year=52),IF(periods_per_year=26,IF(M1382=1,fpdate,N1381+14),IF(periods_per_year=52,IF(M1382=1,fpdate,N1381+7),"n/a")),IF(periods_per_year=24,DATE(YEAR(fpdate),MONTH(fpdate)+(M1382-1)/2+IF(AND(DAY(fpdate)&gt;=15,MOD(M1382,2)=0),1,0),IF(MOD(M1382,2)=0,IF(DAY(fpdate)&gt;=15,DAY(fpdate)-14,DAY(fpdate)+14),DAY(fpdate))),IF(DAY(DATE(YEAR(fpdate),MONTH(fpdate)+M1382-1,DAY(fpdate)))&lt;&gt;DAY(fpdate),DATE(YEAR(fpdate),MONTH(fpdate)+M1382,0),DATE(YEAR(fpdate),MONTH(fpdate)+M1382-1,DAY(fpdate))))))</f>
        <v/>
      </c>
      <c r="O1382" s="19" t="str">
        <f>IF(M1382="","",IF(variable,IF(M1382&lt;MortgageCalculator!$I$18*periods_per_year,start_rate,IF(MortgageCalculator!$I$22&gt;=0,MIN(MortgageCalculator!$I$19,start_rate+MortgageCalculator!$I$22*ROUNDUP((M1382-MortgageCalculator!$I$18*periods_per_year)/MortgageCalculator!$I$21,0)),MAX(MortgageCalculator!$I$20,start_rate+MortgageCalculator!$I$22*ROUNDUP((M1382-MortgageCalculator!$I$18*periods_per_year)/MortgageCalculator!$I$21,0)))),start_rate))</f>
        <v/>
      </c>
      <c r="P1382" s="20" t="str">
        <f>IF(M1382="","",ROUND((((1+O1382/CP)^(CP/periods_per_year))-1)*S1381,2))</f>
        <v/>
      </c>
      <c r="Q1382" s="20" t="str">
        <f>IF(M1382="","",IF(M1382=nper,S1381+P1382,MIN(S1381+P1382,IF(O1382=O1381,Q1381,ROUND(-PMT(((1+O1382/CP)^(CP/periods_per_year))-1,nper-M1382+1,S1381),2)))))</f>
        <v/>
      </c>
      <c r="R1382" s="20" t="str">
        <f t="shared" si="166"/>
        <v/>
      </c>
      <c r="S1382" s="20" t="str">
        <f t="shared" si="167"/>
        <v/>
      </c>
    </row>
    <row r="1383" spans="1:19" x14ac:dyDescent="0.2">
      <c r="A1383" s="10" t="str">
        <f t="shared" si="160"/>
        <v/>
      </c>
      <c r="B1383" s="11" t="str">
        <f t="shared" si="161"/>
        <v/>
      </c>
      <c r="C1383" s="15" t="str">
        <f t="shared" si="162"/>
        <v/>
      </c>
      <c r="D1383" s="12" t="str">
        <f>IF(A1383="","",IF(variable,IF(OR(A1383=1,A1383&lt;$I$18*periods_per_year),start_rate,MIN($I$19,IF(MOD(A1383-1,$I$21)=0,MAX($I$20,D1382+$I$22),D1382))),start_rate))</f>
        <v/>
      </c>
      <c r="E1383" s="13" t="str">
        <f t="shared" si="163"/>
        <v/>
      </c>
      <c r="F1383" s="13" t="str">
        <f>IF(A1383="","",IF(A1383=nper,J1382+E1383,MIN(J1382+E1383,IF(D1383=D1382,F1382,IF($E$8="Acc Bi-Weekly",ROUND((-PMT(((1+D1383/CP)^(CP/12))-1,(nper-A1383+1)*12/26,J1382))/2,2),IF($E$8="Acc Weekly",ROUND((-PMT(((1+D1383/CP)^(CP/12))-1,(nper-A1383+1)*12/52,J1382))/4,2),ROUND(-PMT(((1+D1383/CP)^(CP/periods_per_year))-1,nper-A1383+1,J1382),2)))))))</f>
        <v/>
      </c>
      <c r="G1383" s="13" t="str">
        <f>IF(OR(A1383="",A1383&lt;$X$2),"",IF(J1382&lt;=F1383,0,IF(IF(AND(A1383&gt;=$X$2,MOD(A1383-$X$2,int)=0),$X$3,0)+F1383&gt;=J1382+E1383,J1382+E1383-F1383,IF(AND(A1383&gt;=$X$2,MOD(A1383-$X$2,int)=0),$X$3,0)+IF(IF(AND(A1383&gt;=$X$2,MOD(A1383-$X$2,int)=0),$X$3,0)+IF(MOD(A1383-$X$6,periods_per_year)=0,$X$5,0)+F1383&lt;J1382+E1383,IF(MOD(A1383-$X$6,periods_per_year)=0,$X$5,0),J1382+E1383-IF(AND(A1383&gt;=$X$2,MOD(A1383-$X$2,int)=0),$X$3,0)-F1383))))</f>
        <v/>
      </c>
      <c r="H1383" s="14"/>
      <c r="I1383" s="13" t="str">
        <f t="shared" si="164"/>
        <v/>
      </c>
      <c r="J1383" s="13" t="str">
        <f t="shared" si="165"/>
        <v/>
      </c>
      <c r="M1383" s="17" t="str">
        <f>IF(S1382="","",IF(OR(M1382&gt;=nper,ROUND(S1382,2)&lt;=0),"",M1382+1))</f>
        <v/>
      </c>
      <c r="N1383" s="18" t="str">
        <f>IF(M1383="","",IF(OR(periods_per_year=26,periods_per_year=52),IF(periods_per_year=26,IF(M1383=1,fpdate,N1382+14),IF(periods_per_year=52,IF(M1383=1,fpdate,N1382+7),"n/a")),IF(periods_per_year=24,DATE(YEAR(fpdate),MONTH(fpdate)+(M1383-1)/2+IF(AND(DAY(fpdate)&gt;=15,MOD(M1383,2)=0),1,0),IF(MOD(M1383,2)=0,IF(DAY(fpdate)&gt;=15,DAY(fpdate)-14,DAY(fpdate)+14),DAY(fpdate))),IF(DAY(DATE(YEAR(fpdate),MONTH(fpdate)+M1383-1,DAY(fpdate)))&lt;&gt;DAY(fpdate),DATE(YEAR(fpdate),MONTH(fpdate)+M1383,0),DATE(YEAR(fpdate),MONTH(fpdate)+M1383-1,DAY(fpdate))))))</f>
        <v/>
      </c>
      <c r="O1383" s="19" t="str">
        <f>IF(M1383="","",IF(variable,IF(M1383&lt;MortgageCalculator!$I$18*periods_per_year,start_rate,IF(MortgageCalculator!$I$22&gt;=0,MIN(MortgageCalculator!$I$19,start_rate+MortgageCalculator!$I$22*ROUNDUP((M1383-MortgageCalculator!$I$18*periods_per_year)/MortgageCalculator!$I$21,0)),MAX(MortgageCalculator!$I$20,start_rate+MortgageCalculator!$I$22*ROUNDUP((M1383-MortgageCalculator!$I$18*periods_per_year)/MortgageCalculator!$I$21,0)))),start_rate))</f>
        <v/>
      </c>
      <c r="P1383" s="20" t="str">
        <f>IF(M1383="","",ROUND((((1+O1383/CP)^(CP/periods_per_year))-1)*S1382,2))</f>
        <v/>
      </c>
      <c r="Q1383" s="20" t="str">
        <f>IF(M1383="","",IF(M1383=nper,S1382+P1383,MIN(S1382+P1383,IF(O1383=O1382,Q1382,ROUND(-PMT(((1+O1383/CP)^(CP/periods_per_year))-1,nper-M1383+1,S1382),2)))))</f>
        <v/>
      </c>
      <c r="R1383" s="20" t="str">
        <f t="shared" si="166"/>
        <v/>
      </c>
      <c r="S1383" s="20" t="str">
        <f t="shared" si="167"/>
        <v/>
      </c>
    </row>
    <row r="1384" spans="1:19" x14ac:dyDescent="0.2">
      <c r="A1384" s="10" t="str">
        <f t="shared" si="160"/>
        <v/>
      </c>
      <c r="B1384" s="11" t="str">
        <f t="shared" si="161"/>
        <v/>
      </c>
      <c r="C1384" s="15" t="str">
        <f t="shared" si="162"/>
        <v/>
      </c>
      <c r="D1384" s="12" t="str">
        <f>IF(A1384="","",IF(variable,IF(OR(A1384=1,A1384&lt;$I$18*periods_per_year),start_rate,MIN($I$19,IF(MOD(A1384-1,$I$21)=0,MAX($I$20,D1383+$I$22),D1383))),start_rate))</f>
        <v/>
      </c>
      <c r="E1384" s="13" t="str">
        <f t="shared" si="163"/>
        <v/>
      </c>
      <c r="F1384" s="13" t="str">
        <f>IF(A1384="","",IF(A1384=nper,J1383+E1384,MIN(J1383+E1384,IF(D1384=D1383,F1383,IF($E$8="Acc Bi-Weekly",ROUND((-PMT(((1+D1384/CP)^(CP/12))-1,(nper-A1384+1)*12/26,J1383))/2,2),IF($E$8="Acc Weekly",ROUND((-PMT(((1+D1384/CP)^(CP/12))-1,(nper-A1384+1)*12/52,J1383))/4,2),ROUND(-PMT(((1+D1384/CP)^(CP/periods_per_year))-1,nper-A1384+1,J1383),2)))))))</f>
        <v/>
      </c>
      <c r="G1384" s="13" t="str">
        <f>IF(OR(A1384="",A1384&lt;$X$2),"",IF(J1383&lt;=F1384,0,IF(IF(AND(A1384&gt;=$X$2,MOD(A1384-$X$2,int)=0),$X$3,0)+F1384&gt;=J1383+E1384,J1383+E1384-F1384,IF(AND(A1384&gt;=$X$2,MOD(A1384-$X$2,int)=0),$X$3,0)+IF(IF(AND(A1384&gt;=$X$2,MOD(A1384-$X$2,int)=0),$X$3,0)+IF(MOD(A1384-$X$6,periods_per_year)=0,$X$5,0)+F1384&lt;J1383+E1384,IF(MOD(A1384-$X$6,periods_per_year)=0,$X$5,0),J1383+E1384-IF(AND(A1384&gt;=$X$2,MOD(A1384-$X$2,int)=0),$X$3,0)-F1384))))</f>
        <v/>
      </c>
      <c r="H1384" s="14"/>
      <c r="I1384" s="13" t="str">
        <f t="shared" si="164"/>
        <v/>
      </c>
      <c r="J1384" s="13" t="str">
        <f t="shared" si="165"/>
        <v/>
      </c>
      <c r="M1384" s="17" t="str">
        <f>IF(S1383="","",IF(OR(M1383&gt;=nper,ROUND(S1383,2)&lt;=0),"",M1383+1))</f>
        <v/>
      </c>
      <c r="N1384" s="18" t="str">
        <f>IF(M1384="","",IF(OR(periods_per_year=26,periods_per_year=52),IF(periods_per_year=26,IF(M1384=1,fpdate,N1383+14),IF(periods_per_year=52,IF(M1384=1,fpdate,N1383+7),"n/a")),IF(periods_per_year=24,DATE(YEAR(fpdate),MONTH(fpdate)+(M1384-1)/2+IF(AND(DAY(fpdate)&gt;=15,MOD(M1384,2)=0),1,0),IF(MOD(M1384,2)=0,IF(DAY(fpdate)&gt;=15,DAY(fpdate)-14,DAY(fpdate)+14),DAY(fpdate))),IF(DAY(DATE(YEAR(fpdate),MONTH(fpdate)+M1384-1,DAY(fpdate)))&lt;&gt;DAY(fpdate),DATE(YEAR(fpdate),MONTH(fpdate)+M1384,0),DATE(YEAR(fpdate),MONTH(fpdate)+M1384-1,DAY(fpdate))))))</f>
        <v/>
      </c>
      <c r="O1384" s="19" t="str">
        <f>IF(M1384="","",IF(variable,IF(M1384&lt;MortgageCalculator!$I$18*periods_per_year,start_rate,IF(MortgageCalculator!$I$22&gt;=0,MIN(MortgageCalculator!$I$19,start_rate+MortgageCalculator!$I$22*ROUNDUP((M1384-MortgageCalculator!$I$18*periods_per_year)/MortgageCalculator!$I$21,0)),MAX(MortgageCalculator!$I$20,start_rate+MortgageCalculator!$I$22*ROUNDUP((M1384-MortgageCalculator!$I$18*periods_per_year)/MortgageCalculator!$I$21,0)))),start_rate))</f>
        <v/>
      </c>
      <c r="P1384" s="20" t="str">
        <f>IF(M1384="","",ROUND((((1+O1384/CP)^(CP/periods_per_year))-1)*S1383,2))</f>
        <v/>
      </c>
      <c r="Q1384" s="20" t="str">
        <f>IF(M1384="","",IF(M1384=nper,S1383+P1384,MIN(S1383+P1384,IF(O1384=O1383,Q1383,ROUND(-PMT(((1+O1384/CP)^(CP/periods_per_year))-1,nper-M1384+1,S1383),2)))))</f>
        <v/>
      </c>
      <c r="R1384" s="20" t="str">
        <f t="shared" si="166"/>
        <v/>
      </c>
      <c r="S1384" s="20" t="str">
        <f t="shared" si="167"/>
        <v/>
      </c>
    </row>
    <row r="1385" spans="1:19" x14ac:dyDescent="0.2">
      <c r="A1385" s="10" t="str">
        <f t="shared" si="160"/>
        <v/>
      </c>
      <c r="B1385" s="11" t="str">
        <f t="shared" si="161"/>
        <v/>
      </c>
      <c r="C1385" s="15" t="str">
        <f t="shared" si="162"/>
        <v/>
      </c>
      <c r="D1385" s="12" t="str">
        <f>IF(A1385="","",IF(variable,IF(OR(A1385=1,A1385&lt;$I$18*periods_per_year),start_rate,MIN($I$19,IF(MOD(A1385-1,$I$21)=0,MAX($I$20,D1384+$I$22),D1384))),start_rate))</f>
        <v/>
      </c>
      <c r="E1385" s="13" t="str">
        <f t="shared" si="163"/>
        <v/>
      </c>
      <c r="F1385" s="13" t="str">
        <f>IF(A1385="","",IF(A1385=nper,J1384+E1385,MIN(J1384+E1385,IF(D1385=D1384,F1384,IF($E$8="Acc Bi-Weekly",ROUND((-PMT(((1+D1385/CP)^(CP/12))-1,(nper-A1385+1)*12/26,J1384))/2,2),IF($E$8="Acc Weekly",ROUND((-PMT(((1+D1385/CP)^(CP/12))-1,(nper-A1385+1)*12/52,J1384))/4,2),ROUND(-PMT(((1+D1385/CP)^(CP/periods_per_year))-1,nper-A1385+1,J1384),2)))))))</f>
        <v/>
      </c>
      <c r="G1385" s="13" t="str">
        <f>IF(OR(A1385="",A1385&lt;$X$2),"",IF(J1384&lt;=F1385,0,IF(IF(AND(A1385&gt;=$X$2,MOD(A1385-$X$2,int)=0),$X$3,0)+F1385&gt;=J1384+E1385,J1384+E1385-F1385,IF(AND(A1385&gt;=$X$2,MOD(A1385-$X$2,int)=0),$X$3,0)+IF(IF(AND(A1385&gt;=$X$2,MOD(A1385-$X$2,int)=0),$X$3,0)+IF(MOD(A1385-$X$6,periods_per_year)=0,$X$5,0)+F1385&lt;J1384+E1385,IF(MOD(A1385-$X$6,periods_per_year)=0,$X$5,0),J1384+E1385-IF(AND(A1385&gt;=$X$2,MOD(A1385-$X$2,int)=0),$X$3,0)-F1385))))</f>
        <v/>
      </c>
      <c r="H1385" s="14"/>
      <c r="I1385" s="13" t="str">
        <f t="shared" si="164"/>
        <v/>
      </c>
      <c r="J1385" s="13" t="str">
        <f t="shared" si="165"/>
        <v/>
      </c>
      <c r="M1385" s="17" t="str">
        <f>IF(S1384="","",IF(OR(M1384&gt;=nper,ROUND(S1384,2)&lt;=0),"",M1384+1))</f>
        <v/>
      </c>
      <c r="N1385" s="18" t="str">
        <f>IF(M1385="","",IF(OR(periods_per_year=26,periods_per_year=52),IF(periods_per_year=26,IF(M1385=1,fpdate,N1384+14),IF(periods_per_year=52,IF(M1385=1,fpdate,N1384+7),"n/a")),IF(periods_per_year=24,DATE(YEAR(fpdate),MONTH(fpdate)+(M1385-1)/2+IF(AND(DAY(fpdate)&gt;=15,MOD(M1385,2)=0),1,0),IF(MOD(M1385,2)=0,IF(DAY(fpdate)&gt;=15,DAY(fpdate)-14,DAY(fpdate)+14),DAY(fpdate))),IF(DAY(DATE(YEAR(fpdate),MONTH(fpdate)+M1385-1,DAY(fpdate)))&lt;&gt;DAY(fpdate),DATE(YEAR(fpdate),MONTH(fpdate)+M1385,0),DATE(YEAR(fpdate),MONTH(fpdate)+M1385-1,DAY(fpdate))))))</f>
        <v/>
      </c>
      <c r="O1385" s="19" t="str">
        <f>IF(M1385="","",IF(variable,IF(M1385&lt;MortgageCalculator!$I$18*periods_per_year,start_rate,IF(MortgageCalculator!$I$22&gt;=0,MIN(MortgageCalculator!$I$19,start_rate+MortgageCalculator!$I$22*ROUNDUP((M1385-MortgageCalculator!$I$18*periods_per_year)/MortgageCalculator!$I$21,0)),MAX(MortgageCalculator!$I$20,start_rate+MortgageCalculator!$I$22*ROUNDUP((M1385-MortgageCalculator!$I$18*periods_per_year)/MortgageCalculator!$I$21,0)))),start_rate))</f>
        <v/>
      </c>
      <c r="P1385" s="20" t="str">
        <f>IF(M1385="","",ROUND((((1+O1385/CP)^(CP/periods_per_year))-1)*S1384,2))</f>
        <v/>
      </c>
      <c r="Q1385" s="20" t="str">
        <f>IF(M1385="","",IF(M1385=nper,S1384+P1385,MIN(S1384+P1385,IF(O1385=O1384,Q1384,ROUND(-PMT(((1+O1385/CP)^(CP/periods_per_year))-1,nper-M1385+1,S1384),2)))))</f>
        <v/>
      </c>
      <c r="R1385" s="20" t="str">
        <f t="shared" si="166"/>
        <v/>
      </c>
      <c r="S1385" s="20" t="str">
        <f t="shared" si="167"/>
        <v/>
      </c>
    </row>
    <row r="1386" spans="1:19" x14ac:dyDescent="0.2">
      <c r="A1386" s="10" t="str">
        <f t="shared" si="160"/>
        <v/>
      </c>
      <c r="B1386" s="11" t="str">
        <f t="shared" si="161"/>
        <v/>
      </c>
      <c r="C1386" s="15" t="str">
        <f t="shared" si="162"/>
        <v/>
      </c>
      <c r="D1386" s="12" t="str">
        <f>IF(A1386="","",IF(variable,IF(OR(A1386=1,A1386&lt;$I$18*periods_per_year),start_rate,MIN($I$19,IF(MOD(A1386-1,$I$21)=0,MAX($I$20,D1385+$I$22),D1385))),start_rate))</f>
        <v/>
      </c>
      <c r="E1386" s="13" t="str">
        <f t="shared" si="163"/>
        <v/>
      </c>
      <c r="F1386" s="13" t="str">
        <f>IF(A1386="","",IF(A1386=nper,J1385+E1386,MIN(J1385+E1386,IF(D1386=D1385,F1385,IF($E$8="Acc Bi-Weekly",ROUND((-PMT(((1+D1386/CP)^(CP/12))-1,(nper-A1386+1)*12/26,J1385))/2,2),IF($E$8="Acc Weekly",ROUND((-PMT(((1+D1386/CP)^(CP/12))-1,(nper-A1386+1)*12/52,J1385))/4,2),ROUND(-PMT(((1+D1386/CP)^(CP/periods_per_year))-1,nper-A1386+1,J1385),2)))))))</f>
        <v/>
      </c>
      <c r="G1386" s="13" t="str">
        <f>IF(OR(A1386="",A1386&lt;$X$2),"",IF(J1385&lt;=F1386,0,IF(IF(AND(A1386&gt;=$X$2,MOD(A1386-$X$2,int)=0),$X$3,0)+F1386&gt;=J1385+E1386,J1385+E1386-F1386,IF(AND(A1386&gt;=$X$2,MOD(A1386-$X$2,int)=0),$X$3,0)+IF(IF(AND(A1386&gt;=$X$2,MOD(A1386-$X$2,int)=0),$X$3,0)+IF(MOD(A1386-$X$6,periods_per_year)=0,$X$5,0)+F1386&lt;J1385+E1386,IF(MOD(A1386-$X$6,periods_per_year)=0,$X$5,0),J1385+E1386-IF(AND(A1386&gt;=$X$2,MOD(A1386-$X$2,int)=0),$X$3,0)-F1386))))</f>
        <v/>
      </c>
      <c r="H1386" s="14"/>
      <c r="I1386" s="13" t="str">
        <f t="shared" si="164"/>
        <v/>
      </c>
      <c r="J1386" s="13" t="str">
        <f t="shared" si="165"/>
        <v/>
      </c>
      <c r="M1386" s="17" t="str">
        <f>IF(S1385="","",IF(OR(M1385&gt;=nper,ROUND(S1385,2)&lt;=0),"",M1385+1))</f>
        <v/>
      </c>
      <c r="N1386" s="18" t="str">
        <f>IF(M1386="","",IF(OR(periods_per_year=26,periods_per_year=52),IF(periods_per_year=26,IF(M1386=1,fpdate,N1385+14),IF(periods_per_year=52,IF(M1386=1,fpdate,N1385+7),"n/a")),IF(periods_per_year=24,DATE(YEAR(fpdate),MONTH(fpdate)+(M1386-1)/2+IF(AND(DAY(fpdate)&gt;=15,MOD(M1386,2)=0),1,0),IF(MOD(M1386,2)=0,IF(DAY(fpdate)&gt;=15,DAY(fpdate)-14,DAY(fpdate)+14),DAY(fpdate))),IF(DAY(DATE(YEAR(fpdate),MONTH(fpdate)+M1386-1,DAY(fpdate)))&lt;&gt;DAY(fpdate),DATE(YEAR(fpdate),MONTH(fpdate)+M1386,0),DATE(YEAR(fpdate),MONTH(fpdate)+M1386-1,DAY(fpdate))))))</f>
        <v/>
      </c>
      <c r="O1386" s="19" t="str">
        <f>IF(M1386="","",IF(variable,IF(M1386&lt;MortgageCalculator!$I$18*periods_per_year,start_rate,IF(MortgageCalculator!$I$22&gt;=0,MIN(MortgageCalculator!$I$19,start_rate+MortgageCalculator!$I$22*ROUNDUP((M1386-MortgageCalculator!$I$18*periods_per_year)/MortgageCalculator!$I$21,0)),MAX(MortgageCalculator!$I$20,start_rate+MortgageCalculator!$I$22*ROUNDUP((M1386-MortgageCalculator!$I$18*periods_per_year)/MortgageCalculator!$I$21,0)))),start_rate))</f>
        <v/>
      </c>
      <c r="P1386" s="20" t="str">
        <f>IF(M1386="","",ROUND((((1+O1386/CP)^(CP/periods_per_year))-1)*S1385,2))</f>
        <v/>
      </c>
      <c r="Q1386" s="20" t="str">
        <f>IF(M1386="","",IF(M1386=nper,S1385+P1386,MIN(S1385+P1386,IF(O1386=O1385,Q1385,ROUND(-PMT(((1+O1386/CP)^(CP/periods_per_year))-1,nper-M1386+1,S1385),2)))))</f>
        <v/>
      </c>
      <c r="R1386" s="20" t="str">
        <f t="shared" si="166"/>
        <v/>
      </c>
      <c r="S1386" s="20" t="str">
        <f t="shared" si="167"/>
        <v/>
      </c>
    </row>
    <row r="1387" spans="1:19" x14ac:dyDescent="0.2">
      <c r="A1387" s="10" t="str">
        <f t="shared" si="160"/>
        <v/>
      </c>
      <c r="B1387" s="11" t="str">
        <f t="shared" si="161"/>
        <v/>
      </c>
      <c r="C1387" s="15" t="str">
        <f t="shared" si="162"/>
        <v/>
      </c>
      <c r="D1387" s="12" t="str">
        <f>IF(A1387="","",IF(variable,IF(OR(A1387=1,A1387&lt;$I$18*periods_per_year),start_rate,MIN($I$19,IF(MOD(A1387-1,$I$21)=0,MAX($I$20,D1386+$I$22),D1386))),start_rate))</f>
        <v/>
      </c>
      <c r="E1387" s="13" t="str">
        <f t="shared" si="163"/>
        <v/>
      </c>
      <c r="F1387" s="13" t="str">
        <f>IF(A1387="","",IF(A1387=nper,J1386+E1387,MIN(J1386+E1387,IF(D1387=D1386,F1386,IF($E$8="Acc Bi-Weekly",ROUND((-PMT(((1+D1387/CP)^(CP/12))-1,(nper-A1387+1)*12/26,J1386))/2,2),IF($E$8="Acc Weekly",ROUND((-PMT(((1+D1387/CP)^(CP/12))-1,(nper-A1387+1)*12/52,J1386))/4,2),ROUND(-PMT(((1+D1387/CP)^(CP/periods_per_year))-1,nper-A1387+1,J1386),2)))))))</f>
        <v/>
      </c>
      <c r="G1387" s="13" t="str">
        <f>IF(OR(A1387="",A1387&lt;$X$2),"",IF(J1386&lt;=F1387,0,IF(IF(AND(A1387&gt;=$X$2,MOD(A1387-$X$2,int)=0),$X$3,0)+F1387&gt;=J1386+E1387,J1386+E1387-F1387,IF(AND(A1387&gt;=$X$2,MOD(A1387-$X$2,int)=0),$X$3,0)+IF(IF(AND(A1387&gt;=$X$2,MOD(A1387-$X$2,int)=0),$X$3,0)+IF(MOD(A1387-$X$6,periods_per_year)=0,$X$5,0)+F1387&lt;J1386+E1387,IF(MOD(A1387-$X$6,periods_per_year)=0,$X$5,0),J1386+E1387-IF(AND(A1387&gt;=$X$2,MOD(A1387-$X$2,int)=0),$X$3,0)-F1387))))</f>
        <v/>
      </c>
      <c r="H1387" s="14"/>
      <c r="I1387" s="13" t="str">
        <f t="shared" si="164"/>
        <v/>
      </c>
      <c r="J1387" s="13" t="str">
        <f t="shared" si="165"/>
        <v/>
      </c>
      <c r="M1387" s="17" t="str">
        <f>IF(S1386="","",IF(OR(M1386&gt;=nper,ROUND(S1386,2)&lt;=0),"",M1386+1))</f>
        <v/>
      </c>
      <c r="N1387" s="18" t="str">
        <f>IF(M1387="","",IF(OR(periods_per_year=26,periods_per_year=52),IF(periods_per_year=26,IF(M1387=1,fpdate,N1386+14),IF(periods_per_year=52,IF(M1387=1,fpdate,N1386+7),"n/a")),IF(periods_per_year=24,DATE(YEAR(fpdate),MONTH(fpdate)+(M1387-1)/2+IF(AND(DAY(fpdate)&gt;=15,MOD(M1387,2)=0),1,0),IF(MOD(M1387,2)=0,IF(DAY(fpdate)&gt;=15,DAY(fpdate)-14,DAY(fpdate)+14),DAY(fpdate))),IF(DAY(DATE(YEAR(fpdate),MONTH(fpdate)+M1387-1,DAY(fpdate)))&lt;&gt;DAY(fpdate),DATE(YEAR(fpdate),MONTH(fpdate)+M1387,0),DATE(YEAR(fpdate),MONTH(fpdate)+M1387-1,DAY(fpdate))))))</f>
        <v/>
      </c>
      <c r="O1387" s="19" t="str">
        <f>IF(M1387="","",IF(variable,IF(M1387&lt;MortgageCalculator!$I$18*periods_per_year,start_rate,IF(MortgageCalculator!$I$22&gt;=0,MIN(MortgageCalculator!$I$19,start_rate+MortgageCalculator!$I$22*ROUNDUP((M1387-MortgageCalculator!$I$18*periods_per_year)/MortgageCalculator!$I$21,0)),MAX(MortgageCalculator!$I$20,start_rate+MortgageCalculator!$I$22*ROUNDUP((M1387-MortgageCalculator!$I$18*periods_per_year)/MortgageCalculator!$I$21,0)))),start_rate))</f>
        <v/>
      </c>
      <c r="P1387" s="20" t="str">
        <f>IF(M1387="","",ROUND((((1+O1387/CP)^(CP/periods_per_year))-1)*S1386,2))</f>
        <v/>
      </c>
      <c r="Q1387" s="20" t="str">
        <f>IF(M1387="","",IF(M1387=nper,S1386+P1387,MIN(S1386+P1387,IF(O1387=O1386,Q1386,ROUND(-PMT(((1+O1387/CP)^(CP/periods_per_year))-1,nper-M1387+1,S1386),2)))))</f>
        <v/>
      </c>
      <c r="R1387" s="20" t="str">
        <f t="shared" si="166"/>
        <v/>
      </c>
      <c r="S1387" s="20" t="str">
        <f t="shared" si="167"/>
        <v/>
      </c>
    </row>
    <row r="1388" spans="1:19" x14ac:dyDescent="0.2">
      <c r="A1388" s="10" t="str">
        <f t="shared" ref="A1388:A1451" si="168">IF(J1387="","",IF(OR(A1387&gt;=nper,ROUND(J1387,2)&lt;=0),"",A1387+1))</f>
        <v/>
      </c>
      <c r="B1388" s="11" t="str">
        <f t="shared" ref="B1388:B1451" si="169">IF(A1388="","",IF(OR(periods_per_year=26,periods_per_year=52),IF(periods_per_year=26,IF(A1388=1,fpdate,B1387+14),IF(periods_per_year=52,IF(A1388=1,fpdate,B1387+7),"n/a")),IF(periods_per_year=24,DATE(YEAR(fpdate),MONTH(fpdate)+(A1388-1)/2+IF(AND(DAY(fpdate)&gt;=15,MOD(A1388,2)=0),1,0),IF(MOD(A1388,2)=0,IF(DAY(fpdate)&gt;=15,DAY(fpdate)-14,DAY(fpdate)+14),DAY(fpdate))),IF(DAY(DATE(YEAR(fpdate),MONTH(fpdate)+A1388-1,DAY(fpdate)))&lt;&gt;DAY(fpdate),DATE(YEAR(fpdate),MONTH(fpdate)+A1388,0),DATE(YEAR(fpdate),MONTH(fpdate)+A1388-1,DAY(fpdate))))))</f>
        <v/>
      </c>
      <c r="C1388" s="15" t="str">
        <f t="shared" ref="C1388:C1451" si="170">IF(A1388="","",IF(MOD(A1388,periods_per_year)=0,A1388/periods_per_year,""))</f>
        <v/>
      </c>
      <c r="D1388" s="12" t="str">
        <f>IF(A1388="","",IF(variable,IF(OR(A1388=1,A1388&lt;$I$18*periods_per_year),start_rate,MIN($I$19,IF(MOD(A1388-1,$I$21)=0,MAX($I$20,D1387+$I$22),D1387))),start_rate))</f>
        <v/>
      </c>
      <c r="E1388" s="13" t="str">
        <f t="shared" ref="E1388:E1451" si="171">IF(A1388="","",ROUND((((1+D1388/CP)^(CP/periods_per_year))-1)*J1387,2))</f>
        <v/>
      </c>
      <c r="F1388" s="13" t="str">
        <f>IF(A1388="","",IF(A1388=nper,J1387+E1388,MIN(J1387+E1388,IF(D1388=D1387,F1387,IF($E$8="Acc Bi-Weekly",ROUND((-PMT(((1+D1388/CP)^(CP/12))-1,(nper-A1388+1)*12/26,J1387))/2,2),IF($E$8="Acc Weekly",ROUND((-PMT(((1+D1388/CP)^(CP/12))-1,(nper-A1388+1)*12/52,J1387))/4,2),ROUND(-PMT(((1+D1388/CP)^(CP/periods_per_year))-1,nper-A1388+1,J1387),2)))))))</f>
        <v/>
      </c>
      <c r="G1388" s="13" t="str">
        <f>IF(OR(A1388="",A1388&lt;$X$2),"",IF(J1387&lt;=F1388,0,IF(IF(AND(A1388&gt;=$X$2,MOD(A1388-$X$2,int)=0),$X$3,0)+F1388&gt;=J1387+E1388,J1387+E1388-F1388,IF(AND(A1388&gt;=$X$2,MOD(A1388-$X$2,int)=0),$X$3,0)+IF(IF(AND(A1388&gt;=$X$2,MOD(A1388-$X$2,int)=0),$X$3,0)+IF(MOD(A1388-$X$6,periods_per_year)=0,$X$5,0)+F1388&lt;J1387+E1388,IF(MOD(A1388-$X$6,periods_per_year)=0,$X$5,0),J1387+E1388-IF(AND(A1388&gt;=$X$2,MOD(A1388-$X$2,int)=0),$X$3,0)-F1388))))</f>
        <v/>
      </c>
      <c r="H1388" s="14"/>
      <c r="I1388" s="13" t="str">
        <f t="shared" ref="I1388:I1451" si="172">IF(A1388="","",F1388-E1388+H1388+IF(G1388="",0,G1388))</f>
        <v/>
      </c>
      <c r="J1388" s="13" t="str">
        <f t="shared" ref="J1388:J1451" si="173">IF(A1388="","",J1387-I1388)</f>
        <v/>
      </c>
      <c r="M1388" s="17" t="str">
        <f>IF(S1387="","",IF(OR(M1387&gt;=nper,ROUND(S1387,2)&lt;=0),"",M1387+1))</f>
        <v/>
      </c>
      <c r="N1388" s="18" t="str">
        <f>IF(M1388="","",IF(OR(periods_per_year=26,periods_per_year=52),IF(periods_per_year=26,IF(M1388=1,fpdate,N1387+14),IF(periods_per_year=52,IF(M1388=1,fpdate,N1387+7),"n/a")),IF(periods_per_year=24,DATE(YEAR(fpdate),MONTH(fpdate)+(M1388-1)/2+IF(AND(DAY(fpdate)&gt;=15,MOD(M1388,2)=0),1,0),IF(MOD(M1388,2)=0,IF(DAY(fpdate)&gt;=15,DAY(fpdate)-14,DAY(fpdate)+14),DAY(fpdate))),IF(DAY(DATE(YEAR(fpdate),MONTH(fpdate)+M1388-1,DAY(fpdate)))&lt;&gt;DAY(fpdate),DATE(YEAR(fpdate),MONTH(fpdate)+M1388,0),DATE(YEAR(fpdate),MONTH(fpdate)+M1388-1,DAY(fpdate))))))</f>
        <v/>
      </c>
      <c r="O1388" s="19" t="str">
        <f>IF(M1388="","",IF(variable,IF(M1388&lt;MortgageCalculator!$I$18*periods_per_year,start_rate,IF(MortgageCalculator!$I$22&gt;=0,MIN(MortgageCalculator!$I$19,start_rate+MortgageCalculator!$I$22*ROUNDUP((M1388-MortgageCalculator!$I$18*periods_per_year)/MortgageCalculator!$I$21,0)),MAX(MortgageCalculator!$I$20,start_rate+MortgageCalculator!$I$22*ROUNDUP((M1388-MortgageCalculator!$I$18*periods_per_year)/MortgageCalculator!$I$21,0)))),start_rate))</f>
        <v/>
      </c>
      <c r="P1388" s="20" t="str">
        <f>IF(M1388="","",ROUND((((1+O1388/CP)^(CP/periods_per_year))-1)*S1387,2))</f>
        <v/>
      </c>
      <c r="Q1388" s="20" t="str">
        <f>IF(M1388="","",IF(M1388=nper,S1387+P1388,MIN(S1387+P1388,IF(O1388=O1387,Q1387,ROUND(-PMT(((1+O1388/CP)^(CP/periods_per_year))-1,nper-M1388+1,S1387),2)))))</f>
        <v/>
      </c>
      <c r="R1388" s="20" t="str">
        <f t="shared" ref="R1388:R1451" si="174">IF(M1388="","",Q1388-P1388)</f>
        <v/>
      </c>
      <c r="S1388" s="20" t="str">
        <f t="shared" ref="S1388:S1451" si="175">IF(M1388="","",S1387-R1388)</f>
        <v/>
      </c>
    </row>
    <row r="1389" spans="1:19" x14ac:dyDescent="0.2">
      <c r="A1389" s="10" t="str">
        <f t="shared" si="168"/>
        <v/>
      </c>
      <c r="B1389" s="11" t="str">
        <f t="shared" si="169"/>
        <v/>
      </c>
      <c r="C1389" s="15" t="str">
        <f t="shared" si="170"/>
        <v/>
      </c>
      <c r="D1389" s="12" t="str">
        <f>IF(A1389="","",IF(variable,IF(OR(A1389=1,A1389&lt;$I$18*periods_per_year),start_rate,MIN($I$19,IF(MOD(A1389-1,$I$21)=0,MAX($I$20,D1388+$I$22),D1388))),start_rate))</f>
        <v/>
      </c>
      <c r="E1389" s="13" t="str">
        <f t="shared" si="171"/>
        <v/>
      </c>
      <c r="F1389" s="13" t="str">
        <f>IF(A1389="","",IF(A1389=nper,J1388+E1389,MIN(J1388+E1389,IF(D1389=D1388,F1388,IF($E$8="Acc Bi-Weekly",ROUND((-PMT(((1+D1389/CP)^(CP/12))-1,(nper-A1389+1)*12/26,J1388))/2,2),IF($E$8="Acc Weekly",ROUND((-PMT(((1+D1389/CP)^(CP/12))-1,(nper-A1389+1)*12/52,J1388))/4,2),ROUND(-PMT(((1+D1389/CP)^(CP/periods_per_year))-1,nper-A1389+1,J1388),2)))))))</f>
        <v/>
      </c>
      <c r="G1389" s="13" t="str">
        <f>IF(OR(A1389="",A1389&lt;$X$2),"",IF(J1388&lt;=F1389,0,IF(IF(AND(A1389&gt;=$X$2,MOD(A1389-$X$2,int)=0),$X$3,0)+F1389&gt;=J1388+E1389,J1388+E1389-F1389,IF(AND(A1389&gt;=$X$2,MOD(A1389-$X$2,int)=0),$X$3,0)+IF(IF(AND(A1389&gt;=$X$2,MOD(A1389-$X$2,int)=0),$X$3,0)+IF(MOD(A1389-$X$6,periods_per_year)=0,$X$5,0)+F1389&lt;J1388+E1389,IF(MOD(A1389-$X$6,periods_per_year)=0,$X$5,0),J1388+E1389-IF(AND(A1389&gt;=$X$2,MOD(A1389-$X$2,int)=0),$X$3,0)-F1389))))</f>
        <v/>
      </c>
      <c r="H1389" s="14"/>
      <c r="I1389" s="13" t="str">
        <f t="shared" si="172"/>
        <v/>
      </c>
      <c r="J1389" s="13" t="str">
        <f t="shared" si="173"/>
        <v/>
      </c>
      <c r="M1389" s="17" t="str">
        <f>IF(S1388="","",IF(OR(M1388&gt;=nper,ROUND(S1388,2)&lt;=0),"",M1388+1))</f>
        <v/>
      </c>
      <c r="N1389" s="18" t="str">
        <f>IF(M1389="","",IF(OR(periods_per_year=26,periods_per_year=52),IF(periods_per_year=26,IF(M1389=1,fpdate,N1388+14),IF(periods_per_year=52,IF(M1389=1,fpdate,N1388+7),"n/a")),IF(periods_per_year=24,DATE(YEAR(fpdate),MONTH(fpdate)+(M1389-1)/2+IF(AND(DAY(fpdate)&gt;=15,MOD(M1389,2)=0),1,0),IF(MOD(M1389,2)=0,IF(DAY(fpdate)&gt;=15,DAY(fpdate)-14,DAY(fpdate)+14),DAY(fpdate))),IF(DAY(DATE(YEAR(fpdate),MONTH(fpdate)+M1389-1,DAY(fpdate)))&lt;&gt;DAY(fpdate),DATE(YEAR(fpdate),MONTH(fpdate)+M1389,0),DATE(YEAR(fpdate),MONTH(fpdate)+M1389-1,DAY(fpdate))))))</f>
        <v/>
      </c>
      <c r="O1389" s="19" t="str">
        <f>IF(M1389="","",IF(variable,IF(M1389&lt;MortgageCalculator!$I$18*periods_per_year,start_rate,IF(MortgageCalculator!$I$22&gt;=0,MIN(MortgageCalculator!$I$19,start_rate+MortgageCalculator!$I$22*ROUNDUP((M1389-MortgageCalculator!$I$18*periods_per_year)/MortgageCalculator!$I$21,0)),MAX(MortgageCalculator!$I$20,start_rate+MortgageCalculator!$I$22*ROUNDUP((M1389-MortgageCalculator!$I$18*periods_per_year)/MortgageCalculator!$I$21,0)))),start_rate))</f>
        <v/>
      </c>
      <c r="P1389" s="20" t="str">
        <f>IF(M1389="","",ROUND((((1+O1389/CP)^(CP/periods_per_year))-1)*S1388,2))</f>
        <v/>
      </c>
      <c r="Q1389" s="20" t="str">
        <f>IF(M1389="","",IF(M1389=nper,S1388+P1389,MIN(S1388+P1389,IF(O1389=O1388,Q1388,ROUND(-PMT(((1+O1389/CP)^(CP/periods_per_year))-1,nper-M1389+1,S1388),2)))))</f>
        <v/>
      </c>
      <c r="R1389" s="20" t="str">
        <f t="shared" si="174"/>
        <v/>
      </c>
      <c r="S1389" s="20" t="str">
        <f t="shared" si="175"/>
        <v/>
      </c>
    </row>
    <row r="1390" spans="1:19" x14ac:dyDescent="0.2">
      <c r="A1390" s="10" t="str">
        <f t="shared" si="168"/>
        <v/>
      </c>
      <c r="B1390" s="11" t="str">
        <f t="shared" si="169"/>
        <v/>
      </c>
      <c r="C1390" s="15" t="str">
        <f t="shared" si="170"/>
        <v/>
      </c>
      <c r="D1390" s="12" t="str">
        <f>IF(A1390="","",IF(variable,IF(OR(A1390=1,A1390&lt;$I$18*periods_per_year),start_rate,MIN($I$19,IF(MOD(A1390-1,$I$21)=0,MAX($I$20,D1389+$I$22),D1389))),start_rate))</f>
        <v/>
      </c>
      <c r="E1390" s="13" t="str">
        <f t="shared" si="171"/>
        <v/>
      </c>
      <c r="F1390" s="13" t="str">
        <f>IF(A1390="","",IF(A1390=nper,J1389+E1390,MIN(J1389+E1390,IF(D1390=D1389,F1389,IF($E$8="Acc Bi-Weekly",ROUND((-PMT(((1+D1390/CP)^(CP/12))-1,(nper-A1390+1)*12/26,J1389))/2,2),IF($E$8="Acc Weekly",ROUND((-PMT(((1+D1390/CP)^(CP/12))-1,(nper-A1390+1)*12/52,J1389))/4,2),ROUND(-PMT(((1+D1390/CP)^(CP/periods_per_year))-1,nper-A1390+1,J1389),2)))))))</f>
        <v/>
      </c>
      <c r="G1390" s="13" t="str">
        <f>IF(OR(A1390="",A1390&lt;$X$2),"",IF(J1389&lt;=F1390,0,IF(IF(AND(A1390&gt;=$X$2,MOD(A1390-$X$2,int)=0),$X$3,0)+F1390&gt;=J1389+E1390,J1389+E1390-F1390,IF(AND(A1390&gt;=$X$2,MOD(A1390-$X$2,int)=0),$X$3,0)+IF(IF(AND(A1390&gt;=$X$2,MOD(A1390-$X$2,int)=0),$X$3,0)+IF(MOD(A1390-$X$6,periods_per_year)=0,$X$5,0)+F1390&lt;J1389+E1390,IF(MOD(A1390-$X$6,periods_per_year)=0,$X$5,0),J1389+E1390-IF(AND(A1390&gt;=$X$2,MOD(A1390-$X$2,int)=0),$X$3,0)-F1390))))</f>
        <v/>
      </c>
      <c r="H1390" s="14"/>
      <c r="I1390" s="13" t="str">
        <f t="shared" si="172"/>
        <v/>
      </c>
      <c r="J1390" s="13" t="str">
        <f t="shared" si="173"/>
        <v/>
      </c>
      <c r="M1390" s="17" t="str">
        <f>IF(S1389="","",IF(OR(M1389&gt;=nper,ROUND(S1389,2)&lt;=0),"",M1389+1))</f>
        <v/>
      </c>
      <c r="N1390" s="18" t="str">
        <f>IF(M1390="","",IF(OR(periods_per_year=26,periods_per_year=52),IF(periods_per_year=26,IF(M1390=1,fpdate,N1389+14),IF(periods_per_year=52,IF(M1390=1,fpdate,N1389+7),"n/a")),IF(periods_per_year=24,DATE(YEAR(fpdate),MONTH(fpdate)+(M1390-1)/2+IF(AND(DAY(fpdate)&gt;=15,MOD(M1390,2)=0),1,0),IF(MOD(M1390,2)=0,IF(DAY(fpdate)&gt;=15,DAY(fpdate)-14,DAY(fpdate)+14),DAY(fpdate))),IF(DAY(DATE(YEAR(fpdate),MONTH(fpdate)+M1390-1,DAY(fpdate)))&lt;&gt;DAY(fpdate),DATE(YEAR(fpdate),MONTH(fpdate)+M1390,0),DATE(YEAR(fpdate),MONTH(fpdate)+M1390-1,DAY(fpdate))))))</f>
        <v/>
      </c>
      <c r="O1390" s="19" t="str">
        <f>IF(M1390="","",IF(variable,IF(M1390&lt;MortgageCalculator!$I$18*periods_per_year,start_rate,IF(MortgageCalculator!$I$22&gt;=0,MIN(MortgageCalculator!$I$19,start_rate+MortgageCalculator!$I$22*ROUNDUP((M1390-MortgageCalculator!$I$18*periods_per_year)/MortgageCalculator!$I$21,0)),MAX(MortgageCalculator!$I$20,start_rate+MortgageCalculator!$I$22*ROUNDUP((M1390-MortgageCalculator!$I$18*periods_per_year)/MortgageCalculator!$I$21,0)))),start_rate))</f>
        <v/>
      </c>
      <c r="P1390" s="20" t="str">
        <f>IF(M1390="","",ROUND((((1+O1390/CP)^(CP/periods_per_year))-1)*S1389,2))</f>
        <v/>
      </c>
      <c r="Q1390" s="20" t="str">
        <f>IF(M1390="","",IF(M1390=nper,S1389+P1390,MIN(S1389+P1390,IF(O1390=O1389,Q1389,ROUND(-PMT(((1+O1390/CP)^(CP/periods_per_year))-1,nper-M1390+1,S1389),2)))))</f>
        <v/>
      </c>
      <c r="R1390" s="20" t="str">
        <f t="shared" si="174"/>
        <v/>
      </c>
      <c r="S1390" s="20" t="str">
        <f t="shared" si="175"/>
        <v/>
      </c>
    </row>
    <row r="1391" spans="1:19" x14ac:dyDescent="0.2">
      <c r="A1391" s="10" t="str">
        <f t="shared" si="168"/>
        <v/>
      </c>
      <c r="B1391" s="11" t="str">
        <f t="shared" si="169"/>
        <v/>
      </c>
      <c r="C1391" s="15" t="str">
        <f t="shared" si="170"/>
        <v/>
      </c>
      <c r="D1391" s="12" t="str">
        <f>IF(A1391="","",IF(variable,IF(OR(A1391=1,A1391&lt;$I$18*periods_per_year),start_rate,MIN($I$19,IF(MOD(A1391-1,$I$21)=0,MAX($I$20,D1390+$I$22),D1390))),start_rate))</f>
        <v/>
      </c>
      <c r="E1391" s="13" t="str">
        <f t="shared" si="171"/>
        <v/>
      </c>
      <c r="F1391" s="13" t="str">
        <f>IF(A1391="","",IF(A1391=nper,J1390+E1391,MIN(J1390+E1391,IF(D1391=D1390,F1390,IF($E$8="Acc Bi-Weekly",ROUND((-PMT(((1+D1391/CP)^(CP/12))-1,(nper-A1391+1)*12/26,J1390))/2,2),IF($E$8="Acc Weekly",ROUND((-PMT(((1+D1391/CP)^(CP/12))-1,(nper-A1391+1)*12/52,J1390))/4,2),ROUND(-PMT(((1+D1391/CP)^(CP/periods_per_year))-1,nper-A1391+1,J1390),2)))))))</f>
        <v/>
      </c>
      <c r="G1391" s="13" t="str">
        <f>IF(OR(A1391="",A1391&lt;$X$2),"",IF(J1390&lt;=F1391,0,IF(IF(AND(A1391&gt;=$X$2,MOD(A1391-$X$2,int)=0),$X$3,0)+F1391&gt;=J1390+E1391,J1390+E1391-F1391,IF(AND(A1391&gt;=$X$2,MOD(A1391-$X$2,int)=0),$X$3,0)+IF(IF(AND(A1391&gt;=$X$2,MOD(A1391-$X$2,int)=0),$X$3,0)+IF(MOD(A1391-$X$6,periods_per_year)=0,$X$5,0)+F1391&lt;J1390+E1391,IF(MOD(A1391-$X$6,periods_per_year)=0,$X$5,0),J1390+E1391-IF(AND(A1391&gt;=$X$2,MOD(A1391-$X$2,int)=0),$X$3,0)-F1391))))</f>
        <v/>
      </c>
      <c r="H1391" s="14"/>
      <c r="I1391" s="13" t="str">
        <f t="shared" si="172"/>
        <v/>
      </c>
      <c r="J1391" s="13" t="str">
        <f t="shared" si="173"/>
        <v/>
      </c>
      <c r="M1391" s="17" t="str">
        <f>IF(S1390="","",IF(OR(M1390&gt;=nper,ROUND(S1390,2)&lt;=0),"",M1390+1))</f>
        <v/>
      </c>
      <c r="N1391" s="18" t="str">
        <f>IF(M1391="","",IF(OR(periods_per_year=26,periods_per_year=52),IF(periods_per_year=26,IF(M1391=1,fpdate,N1390+14),IF(periods_per_year=52,IF(M1391=1,fpdate,N1390+7),"n/a")),IF(periods_per_year=24,DATE(YEAR(fpdate),MONTH(fpdate)+(M1391-1)/2+IF(AND(DAY(fpdate)&gt;=15,MOD(M1391,2)=0),1,0),IF(MOD(M1391,2)=0,IF(DAY(fpdate)&gt;=15,DAY(fpdate)-14,DAY(fpdate)+14),DAY(fpdate))),IF(DAY(DATE(YEAR(fpdate),MONTH(fpdate)+M1391-1,DAY(fpdate)))&lt;&gt;DAY(fpdate),DATE(YEAR(fpdate),MONTH(fpdate)+M1391,0),DATE(YEAR(fpdate),MONTH(fpdate)+M1391-1,DAY(fpdate))))))</f>
        <v/>
      </c>
      <c r="O1391" s="19" t="str">
        <f>IF(M1391="","",IF(variable,IF(M1391&lt;MortgageCalculator!$I$18*periods_per_year,start_rate,IF(MortgageCalculator!$I$22&gt;=0,MIN(MortgageCalculator!$I$19,start_rate+MortgageCalculator!$I$22*ROUNDUP((M1391-MortgageCalculator!$I$18*periods_per_year)/MortgageCalculator!$I$21,0)),MAX(MortgageCalculator!$I$20,start_rate+MortgageCalculator!$I$22*ROUNDUP((M1391-MortgageCalculator!$I$18*periods_per_year)/MortgageCalculator!$I$21,0)))),start_rate))</f>
        <v/>
      </c>
      <c r="P1391" s="20" t="str">
        <f>IF(M1391="","",ROUND((((1+O1391/CP)^(CP/periods_per_year))-1)*S1390,2))</f>
        <v/>
      </c>
      <c r="Q1391" s="20" t="str">
        <f>IF(M1391="","",IF(M1391=nper,S1390+P1391,MIN(S1390+P1391,IF(O1391=O1390,Q1390,ROUND(-PMT(((1+O1391/CP)^(CP/periods_per_year))-1,nper-M1391+1,S1390),2)))))</f>
        <v/>
      </c>
      <c r="R1391" s="20" t="str">
        <f t="shared" si="174"/>
        <v/>
      </c>
      <c r="S1391" s="20" t="str">
        <f t="shared" si="175"/>
        <v/>
      </c>
    </row>
    <row r="1392" spans="1:19" x14ac:dyDescent="0.2">
      <c r="A1392" s="10" t="str">
        <f t="shared" si="168"/>
        <v/>
      </c>
      <c r="B1392" s="11" t="str">
        <f t="shared" si="169"/>
        <v/>
      </c>
      <c r="C1392" s="15" t="str">
        <f t="shared" si="170"/>
        <v/>
      </c>
      <c r="D1392" s="12" t="str">
        <f>IF(A1392="","",IF(variable,IF(OR(A1392=1,A1392&lt;$I$18*periods_per_year),start_rate,MIN($I$19,IF(MOD(A1392-1,$I$21)=0,MAX($I$20,D1391+$I$22),D1391))),start_rate))</f>
        <v/>
      </c>
      <c r="E1392" s="13" t="str">
        <f t="shared" si="171"/>
        <v/>
      </c>
      <c r="F1392" s="13" t="str">
        <f>IF(A1392="","",IF(A1392=nper,J1391+E1392,MIN(J1391+E1392,IF(D1392=D1391,F1391,IF($E$8="Acc Bi-Weekly",ROUND((-PMT(((1+D1392/CP)^(CP/12))-1,(nper-A1392+1)*12/26,J1391))/2,2),IF($E$8="Acc Weekly",ROUND((-PMT(((1+D1392/CP)^(CP/12))-1,(nper-A1392+1)*12/52,J1391))/4,2),ROUND(-PMT(((1+D1392/CP)^(CP/periods_per_year))-1,nper-A1392+1,J1391),2)))))))</f>
        <v/>
      </c>
      <c r="G1392" s="13" t="str">
        <f>IF(OR(A1392="",A1392&lt;$X$2),"",IF(J1391&lt;=F1392,0,IF(IF(AND(A1392&gt;=$X$2,MOD(A1392-$X$2,int)=0),$X$3,0)+F1392&gt;=J1391+E1392,J1391+E1392-F1392,IF(AND(A1392&gt;=$X$2,MOD(A1392-$X$2,int)=0),$X$3,0)+IF(IF(AND(A1392&gt;=$X$2,MOD(A1392-$X$2,int)=0),$X$3,0)+IF(MOD(A1392-$X$6,periods_per_year)=0,$X$5,0)+F1392&lt;J1391+E1392,IF(MOD(A1392-$X$6,periods_per_year)=0,$X$5,0),J1391+E1392-IF(AND(A1392&gt;=$X$2,MOD(A1392-$X$2,int)=0),$X$3,0)-F1392))))</f>
        <v/>
      </c>
      <c r="H1392" s="14"/>
      <c r="I1392" s="13" t="str">
        <f t="shared" si="172"/>
        <v/>
      </c>
      <c r="J1392" s="13" t="str">
        <f t="shared" si="173"/>
        <v/>
      </c>
      <c r="M1392" s="17" t="str">
        <f>IF(S1391="","",IF(OR(M1391&gt;=nper,ROUND(S1391,2)&lt;=0),"",M1391+1))</f>
        <v/>
      </c>
      <c r="N1392" s="18" t="str">
        <f>IF(M1392="","",IF(OR(periods_per_year=26,periods_per_year=52),IF(periods_per_year=26,IF(M1392=1,fpdate,N1391+14),IF(periods_per_year=52,IF(M1392=1,fpdate,N1391+7),"n/a")),IF(periods_per_year=24,DATE(YEAR(fpdate),MONTH(fpdate)+(M1392-1)/2+IF(AND(DAY(fpdate)&gt;=15,MOD(M1392,2)=0),1,0),IF(MOD(M1392,2)=0,IF(DAY(fpdate)&gt;=15,DAY(fpdate)-14,DAY(fpdate)+14),DAY(fpdate))),IF(DAY(DATE(YEAR(fpdate),MONTH(fpdate)+M1392-1,DAY(fpdate)))&lt;&gt;DAY(fpdate),DATE(YEAR(fpdate),MONTH(fpdate)+M1392,0),DATE(YEAR(fpdate),MONTH(fpdate)+M1392-1,DAY(fpdate))))))</f>
        <v/>
      </c>
      <c r="O1392" s="19" t="str">
        <f>IF(M1392="","",IF(variable,IF(M1392&lt;MortgageCalculator!$I$18*periods_per_year,start_rate,IF(MortgageCalculator!$I$22&gt;=0,MIN(MortgageCalculator!$I$19,start_rate+MortgageCalculator!$I$22*ROUNDUP((M1392-MortgageCalculator!$I$18*periods_per_year)/MortgageCalculator!$I$21,0)),MAX(MortgageCalculator!$I$20,start_rate+MortgageCalculator!$I$22*ROUNDUP((M1392-MortgageCalculator!$I$18*periods_per_year)/MortgageCalculator!$I$21,0)))),start_rate))</f>
        <v/>
      </c>
      <c r="P1392" s="20" t="str">
        <f>IF(M1392="","",ROUND((((1+O1392/CP)^(CP/periods_per_year))-1)*S1391,2))</f>
        <v/>
      </c>
      <c r="Q1392" s="20" t="str">
        <f>IF(M1392="","",IF(M1392=nper,S1391+P1392,MIN(S1391+P1392,IF(O1392=O1391,Q1391,ROUND(-PMT(((1+O1392/CP)^(CP/periods_per_year))-1,nper-M1392+1,S1391),2)))))</f>
        <v/>
      </c>
      <c r="R1392" s="20" t="str">
        <f t="shared" si="174"/>
        <v/>
      </c>
      <c r="S1392" s="20" t="str">
        <f t="shared" si="175"/>
        <v/>
      </c>
    </row>
    <row r="1393" spans="1:19" x14ac:dyDescent="0.2">
      <c r="A1393" s="10" t="str">
        <f t="shared" si="168"/>
        <v/>
      </c>
      <c r="B1393" s="11" t="str">
        <f t="shared" si="169"/>
        <v/>
      </c>
      <c r="C1393" s="15" t="str">
        <f t="shared" si="170"/>
        <v/>
      </c>
      <c r="D1393" s="12" t="str">
        <f>IF(A1393="","",IF(variable,IF(OR(A1393=1,A1393&lt;$I$18*periods_per_year),start_rate,MIN($I$19,IF(MOD(A1393-1,$I$21)=0,MAX($I$20,D1392+$I$22),D1392))),start_rate))</f>
        <v/>
      </c>
      <c r="E1393" s="13" t="str">
        <f t="shared" si="171"/>
        <v/>
      </c>
      <c r="F1393" s="13" t="str">
        <f>IF(A1393="","",IF(A1393=nper,J1392+E1393,MIN(J1392+E1393,IF(D1393=D1392,F1392,IF($E$8="Acc Bi-Weekly",ROUND((-PMT(((1+D1393/CP)^(CP/12))-1,(nper-A1393+1)*12/26,J1392))/2,2),IF($E$8="Acc Weekly",ROUND((-PMT(((1+D1393/CP)^(CP/12))-1,(nper-A1393+1)*12/52,J1392))/4,2),ROUND(-PMT(((1+D1393/CP)^(CP/periods_per_year))-1,nper-A1393+1,J1392),2)))))))</f>
        <v/>
      </c>
      <c r="G1393" s="13" t="str">
        <f>IF(OR(A1393="",A1393&lt;$X$2),"",IF(J1392&lt;=F1393,0,IF(IF(AND(A1393&gt;=$X$2,MOD(A1393-$X$2,int)=0),$X$3,0)+F1393&gt;=J1392+E1393,J1392+E1393-F1393,IF(AND(A1393&gt;=$X$2,MOD(A1393-$X$2,int)=0),$X$3,0)+IF(IF(AND(A1393&gt;=$X$2,MOD(A1393-$X$2,int)=0),$X$3,0)+IF(MOD(A1393-$X$6,periods_per_year)=0,$X$5,0)+F1393&lt;J1392+E1393,IF(MOD(A1393-$X$6,periods_per_year)=0,$X$5,0),J1392+E1393-IF(AND(A1393&gt;=$X$2,MOD(A1393-$X$2,int)=0),$X$3,0)-F1393))))</f>
        <v/>
      </c>
      <c r="H1393" s="14"/>
      <c r="I1393" s="13" t="str">
        <f t="shared" si="172"/>
        <v/>
      </c>
      <c r="J1393" s="13" t="str">
        <f t="shared" si="173"/>
        <v/>
      </c>
      <c r="M1393" s="17" t="str">
        <f>IF(S1392="","",IF(OR(M1392&gt;=nper,ROUND(S1392,2)&lt;=0),"",M1392+1))</f>
        <v/>
      </c>
      <c r="N1393" s="18" t="str">
        <f>IF(M1393="","",IF(OR(periods_per_year=26,periods_per_year=52),IF(periods_per_year=26,IF(M1393=1,fpdate,N1392+14),IF(periods_per_year=52,IF(M1393=1,fpdate,N1392+7),"n/a")),IF(periods_per_year=24,DATE(YEAR(fpdate),MONTH(fpdate)+(M1393-1)/2+IF(AND(DAY(fpdate)&gt;=15,MOD(M1393,2)=0),1,0),IF(MOD(M1393,2)=0,IF(DAY(fpdate)&gt;=15,DAY(fpdate)-14,DAY(fpdate)+14),DAY(fpdate))),IF(DAY(DATE(YEAR(fpdate),MONTH(fpdate)+M1393-1,DAY(fpdate)))&lt;&gt;DAY(fpdate),DATE(YEAR(fpdate),MONTH(fpdate)+M1393,0),DATE(YEAR(fpdate),MONTH(fpdate)+M1393-1,DAY(fpdate))))))</f>
        <v/>
      </c>
      <c r="O1393" s="19" t="str">
        <f>IF(M1393="","",IF(variable,IF(M1393&lt;MortgageCalculator!$I$18*periods_per_year,start_rate,IF(MortgageCalculator!$I$22&gt;=0,MIN(MortgageCalculator!$I$19,start_rate+MortgageCalculator!$I$22*ROUNDUP((M1393-MortgageCalculator!$I$18*periods_per_year)/MortgageCalculator!$I$21,0)),MAX(MortgageCalculator!$I$20,start_rate+MortgageCalculator!$I$22*ROUNDUP((M1393-MortgageCalculator!$I$18*periods_per_year)/MortgageCalculator!$I$21,0)))),start_rate))</f>
        <v/>
      </c>
      <c r="P1393" s="20" t="str">
        <f>IF(M1393="","",ROUND((((1+O1393/CP)^(CP/periods_per_year))-1)*S1392,2))</f>
        <v/>
      </c>
      <c r="Q1393" s="20" t="str">
        <f>IF(M1393="","",IF(M1393=nper,S1392+P1393,MIN(S1392+P1393,IF(O1393=O1392,Q1392,ROUND(-PMT(((1+O1393/CP)^(CP/periods_per_year))-1,nper-M1393+1,S1392),2)))))</f>
        <v/>
      </c>
      <c r="R1393" s="20" t="str">
        <f t="shared" si="174"/>
        <v/>
      </c>
      <c r="S1393" s="20" t="str">
        <f t="shared" si="175"/>
        <v/>
      </c>
    </row>
    <row r="1394" spans="1:19" x14ac:dyDescent="0.2">
      <c r="A1394" s="10" t="str">
        <f t="shared" si="168"/>
        <v/>
      </c>
      <c r="B1394" s="11" t="str">
        <f t="shared" si="169"/>
        <v/>
      </c>
      <c r="C1394" s="15" t="str">
        <f t="shared" si="170"/>
        <v/>
      </c>
      <c r="D1394" s="12" t="str">
        <f>IF(A1394="","",IF(variable,IF(OR(A1394=1,A1394&lt;$I$18*periods_per_year),start_rate,MIN($I$19,IF(MOD(A1394-1,$I$21)=0,MAX($I$20,D1393+$I$22),D1393))),start_rate))</f>
        <v/>
      </c>
      <c r="E1394" s="13" t="str">
        <f t="shared" si="171"/>
        <v/>
      </c>
      <c r="F1394" s="13" t="str">
        <f>IF(A1394="","",IF(A1394=nper,J1393+E1394,MIN(J1393+E1394,IF(D1394=D1393,F1393,IF($E$8="Acc Bi-Weekly",ROUND((-PMT(((1+D1394/CP)^(CP/12))-1,(nper-A1394+1)*12/26,J1393))/2,2),IF($E$8="Acc Weekly",ROUND((-PMT(((1+D1394/CP)^(CP/12))-1,(nper-A1394+1)*12/52,J1393))/4,2),ROUND(-PMT(((1+D1394/CP)^(CP/periods_per_year))-1,nper-A1394+1,J1393),2)))))))</f>
        <v/>
      </c>
      <c r="G1394" s="13" t="str">
        <f>IF(OR(A1394="",A1394&lt;$X$2),"",IF(J1393&lt;=F1394,0,IF(IF(AND(A1394&gt;=$X$2,MOD(A1394-$X$2,int)=0),$X$3,0)+F1394&gt;=J1393+E1394,J1393+E1394-F1394,IF(AND(A1394&gt;=$X$2,MOD(A1394-$X$2,int)=0),$X$3,0)+IF(IF(AND(A1394&gt;=$X$2,MOD(A1394-$X$2,int)=0),$X$3,0)+IF(MOD(A1394-$X$6,periods_per_year)=0,$X$5,0)+F1394&lt;J1393+E1394,IF(MOD(A1394-$X$6,periods_per_year)=0,$X$5,0),J1393+E1394-IF(AND(A1394&gt;=$X$2,MOD(A1394-$X$2,int)=0),$X$3,0)-F1394))))</f>
        <v/>
      </c>
      <c r="H1394" s="14"/>
      <c r="I1394" s="13" t="str">
        <f t="shared" si="172"/>
        <v/>
      </c>
      <c r="J1394" s="13" t="str">
        <f t="shared" si="173"/>
        <v/>
      </c>
      <c r="M1394" s="17" t="str">
        <f>IF(S1393="","",IF(OR(M1393&gt;=nper,ROUND(S1393,2)&lt;=0),"",M1393+1))</f>
        <v/>
      </c>
      <c r="N1394" s="18" t="str">
        <f>IF(M1394="","",IF(OR(periods_per_year=26,periods_per_year=52),IF(periods_per_year=26,IF(M1394=1,fpdate,N1393+14),IF(periods_per_year=52,IF(M1394=1,fpdate,N1393+7),"n/a")),IF(periods_per_year=24,DATE(YEAR(fpdate),MONTH(fpdate)+(M1394-1)/2+IF(AND(DAY(fpdate)&gt;=15,MOD(M1394,2)=0),1,0),IF(MOD(M1394,2)=0,IF(DAY(fpdate)&gt;=15,DAY(fpdate)-14,DAY(fpdate)+14),DAY(fpdate))),IF(DAY(DATE(YEAR(fpdate),MONTH(fpdate)+M1394-1,DAY(fpdate)))&lt;&gt;DAY(fpdate),DATE(YEAR(fpdate),MONTH(fpdate)+M1394,0),DATE(YEAR(fpdate),MONTH(fpdate)+M1394-1,DAY(fpdate))))))</f>
        <v/>
      </c>
      <c r="O1394" s="19" t="str">
        <f>IF(M1394="","",IF(variable,IF(M1394&lt;MortgageCalculator!$I$18*periods_per_year,start_rate,IF(MortgageCalculator!$I$22&gt;=0,MIN(MortgageCalculator!$I$19,start_rate+MortgageCalculator!$I$22*ROUNDUP((M1394-MortgageCalculator!$I$18*periods_per_year)/MortgageCalculator!$I$21,0)),MAX(MortgageCalculator!$I$20,start_rate+MortgageCalculator!$I$22*ROUNDUP((M1394-MortgageCalculator!$I$18*periods_per_year)/MortgageCalculator!$I$21,0)))),start_rate))</f>
        <v/>
      </c>
      <c r="P1394" s="20" t="str">
        <f>IF(M1394="","",ROUND((((1+O1394/CP)^(CP/periods_per_year))-1)*S1393,2))</f>
        <v/>
      </c>
      <c r="Q1394" s="20" t="str">
        <f>IF(M1394="","",IF(M1394=nper,S1393+P1394,MIN(S1393+P1394,IF(O1394=O1393,Q1393,ROUND(-PMT(((1+O1394/CP)^(CP/periods_per_year))-1,nper-M1394+1,S1393),2)))))</f>
        <v/>
      </c>
      <c r="R1394" s="20" t="str">
        <f t="shared" si="174"/>
        <v/>
      </c>
      <c r="S1394" s="20" t="str">
        <f t="shared" si="175"/>
        <v/>
      </c>
    </row>
    <row r="1395" spans="1:19" x14ac:dyDescent="0.2">
      <c r="A1395" s="10" t="str">
        <f t="shared" si="168"/>
        <v/>
      </c>
      <c r="B1395" s="11" t="str">
        <f t="shared" si="169"/>
        <v/>
      </c>
      <c r="C1395" s="15" t="str">
        <f t="shared" si="170"/>
        <v/>
      </c>
      <c r="D1395" s="12" t="str">
        <f>IF(A1395="","",IF(variable,IF(OR(A1395=1,A1395&lt;$I$18*periods_per_year),start_rate,MIN($I$19,IF(MOD(A1395-1,$I$21)=0,MAX($I$20,D1394+$I$22),D1394))),start_rate))</f>
        <v/>
      </c>
      <c r="E1395" s="13" t="str">
        <f t="shared" si="171"/>
        <v/>
      </c>
      <c r="F1395" s="13" t="str">
        <f>IF(A1395="","",IF(A1395=nper,J1394+E1395,MIN(J1394+E1395,IF(D1395=D1394,F1394,IF($E$8="Acc Bi-Weekly",ROUND((-PMT(((1+D1395/CP)^(CP/12))-1,(nper-A1395+1)*12/26,J1394))/2,2),IF($E$8="Acc Weekly",ROUND((-PMT(((1+D1395/CP)^(CP/12))-1,(nper-A1395+1)*12/52,J1394))/4,2),ROUND(-PMT(((1+D1395/CP)^(CP/periods_per_year))-1,nper-A1395+1,J1394),2)))))))</f>
        <v/>
      </c>
      <c r="G1395" s="13" t="str">
        <f>IF(OR(A1395="",A1395&lt;$X$2),"",IF(J1394&lt;=F1395,0,IF(IF(AND(A1395&gt;=$X$2,MOD(A1395-$X$2,int)=0),$X$3,0)+F1395&gt;=J1394+E1395,J1394+E1395-F1395,IF(AND(A1395&gt;=$X$2,MOD(A1395-$X$2,int)=0),$X$3,0)+IF(IF(AND(A1395&gt;=$X$2,MOD(A1395-$X$2,int)=0),$X$3,0)+IF(MOD(A1395-$X$6,periods_per_year)=0,$X$5,0)+F1395&lt;J1394+E1395,IF(MOD(A1395-$X$6,periods_per_year)=0,$X$5,0),J1394+E1395-IF(AND(A1395&gt;=$X$2,MOD(A1395-$X$2,int)=0),$X$3,0)-F1395))))</f>
        <v/>
      </c>
      <c r="H1395" s="14"/>
      <c r="I1395" s="13" t="str">
        <f t="shared" si="172"/>
        <v/>
      </c>
      <c r="J1395" s="13" t="str">
        <f t="shared" si="173"/>
        <v/>
      </c>
      <c r="M1395" s="17" t="str">
        <f>IF(S1394="","",IF(OR(M1394&gt;=nper,ROUND(S1394,2)&lt;=0),"",M1394+1))</f>
        <v/>
      </c>
      <c r="N1395" s="18" t="str">
        <f>IF(M1395="","",IF(OR(periods_per_year=26,periods_per_year=52),IF(periods_per_year=26,IF(M1395=1,fpdate,N1394+14),IF(periods_per_year=52,IF(M1395=1,fpdate,N1394+7),"n/a")),IF(periods_per_year=24,DATE(YEAR(fpdate),MONTH(fpdate)+(M1395-1)/2+IF(AND(DAY(fpdate)&gt;=15,MOD(M1395,2)=0),1,0),IF(MOD(M1395,2)=0,IF(DAY(fpdate)&gt;=15,DAY(fpdate)-14,DAY(fpdate)+14),DAY(fpdate))),IF(DAY(DATE(YEAR(fpdate),MONTH(fpdate)+M1395-1,DAY(fpdate)))&lt;&gt;DAY(fpdate),DATE(YEAR(fpdate),MONTH(fpdate)+M1395,0),DATE(YEAR(fpdate),MONTH(fpdate)+M1395-1,DAY(fpdate))))))</f>
        <v/>
      </c>
      <c r="O1395" s="19" t="str">
        <f>IF(M1395="","",IF(variable,IF(M1395&lt;MortgageCalculator!$I$18*periods_per_year,start_rate,IF(MortgageCalculator!$I$22&gt;=0,MIN(MortgageCalculator!$I$19,start_rate+MortgageCalculator!$I$22*ROUNDUP((M1395-MortgageCalculator!$I$18*periods_per_year)/MortgageCalculator!$I$21,0)),MAX(MortgageCalculator!$I$20,start_rate+MortgageCalculator!$I$22*ROUNDUP((M1395-MortgageCalculator!$I$18*periods_per_year)/MortgageCalculator!$I$21,0)))),start_rate))</f>
        <v/>
      </c>
      <c r="P1395" s="20" t="str">
        <f>IF(M1395="","",ROUND((((1+O1395/CP)^(CP/periods_per_year))-1)*S1394,2))</f>
        <v/>
      </c>
      <c r="Q1395" s="20" t="str">
        <f>IF(M1395="","",IF(M1395=nper,S1394+P1395,MIN(S1394+P1395,IF(O1395=O1394,Q1394,ROUND(-PMT(((1+O1395/CP)^(CP/periods_per_year))-1,nper-M1395+1,S1394),2)))))</f>
        <v/>
      </c>
      <c r="R1395" s="20" t="str">
        <f t="shared" si="174"/>
        <v/>
      </c>
      <c r="S1395" s="20" t="str">
        <f t="shared" si="175"/>
        <v/>
      </c>
    </row>
    <row r="1396" spans="1:19" x14ac:dyDescent="0.2">
      <c r="A1396" s="10" t="str">
        <f t="shared" si="168"/>
        <v/>
      </c>
      <c r="B1396" s="11" t="str">
        <f t="shared" si="169"/>
        <v/>
      </c>
      <c r="C1396" s="15" t="str">
        <f t="shared" si="170"/>
        <v/>
      </c>
      <c r="D1396" s="12" t="str">
        <f>IF(A1396="","",IF(variable,IF(OR(A1396=1,A1396&lt;$I$18*periods_per_year),start_rate,MIN($I$19,IF(MOD(A1396-1,$I$21)=0,MAX($I$20,D1395+$I$22),D1395))),start_rate))</f>
        <v/>
      </c>
      <c r="E1396" s="13" t="str">
        <f t="shared" si="171"/>
        <v/>
      </c>
      <c r="F1396" s="13" t="str">
        <f>IF(A1396="","",IF(A1396=nper,J1395+E1396,MIN(J1395+E1396,IF(D1396=D1395,F1395,IF($E$8="Acc Bi-Weekly",ROUND((-PMT(((1+D1396/CP)^(CP/12))-1,(nper-A1396+1)*12/26,J1395))/2,2),IF($E$8="Acc Weekly",ROUND((-PMT(((1+D1396/CP)^(CP/12))-1,(nper-A1396+1)*12/52,J1395))/4,2),ROUND(-PMT(((1+D1396/CP)^(CP/periods_per_year))-1,nper-A1396+1,J1395),2)))))))</f>
        <v/>
      </c>
      <c r="G1396" s="13" t="str">
        <f>IF(OR(A1396="",A1396&lt;$X$2),"",IF(J1395&lt;=F1396,0,IF(IF(AND(A1396&gt;=$X$2,MOD(A1396-$X$2,int)=0),$X$3,0)+F1396&gt;=J1395+E1396,J1395+E1396-F1396,IF(AND(A1396&gt;=$X$2,MOD(A1396-$X$2,int)=0),$X$3,0)+IF(IF(AND(A1396&gt;=$X$2,MOD(A1396-$X$2,int)=0),$X$3,0)+IF(MOD(A1396-$X$6,periods_per_year)=0,$X$5,0)+F1396&lt;J1395+E1396,IF(MOD(A1396-$X$6,periods_per_year)=0,$X$5,0),J1395+E1396-IF(AND(A1396&gt;=$X$2,MOD(A1396-$X$2,int)=0),$X$3,0)-F1396))))</f>
        <v/>
      </c>
      <c r="H1396" s="14"/>
      <c r="I1396" s="13" t="str">
        <f t="shared" si="172"/>
        <v/>
      </c>
      <c r="J1396" s="13" t="str">
        <f t="shared" si="173"/>
        <v/>
      </c>
      <c r="M1396" s="17" t="str">
        <f>IF(S1395="","",IF(OR(M1395&gt;=nper,ROUND(S1395,2)&lt;=0),"",M1395+1))</f>
        <v/>
      </c>
      <c r="N1396" s="18" t="str">
        <f>IF(M1396="","",IF(OR(periods_per_year=26,periods_per_year=52),IF(periods_per_year=26,IF(M1396=1,fpdate,N1395+14),IF(periods_per_year=52,IF(M1396=1,fpdate,N1395+7),"n/a")),IF(periods_per_year=24,DATE(YEAR(fpdate),MONTH(fpdate)+(M1396-1)/2+IF(AND(DAY(fpdate)&gt;=15,MOD(M1396,2)=0),1,0),IF(MOD(M1396,2)=0,IF(DAY(fpdate)&gt;=15,DAY(fpdate)-14,DAY(fpdate)+14),DAY(fpdate))),IF(DAY(DATE(YEAR(fpdate),MONTH(fpdate)+M1396-1,DAY(fpdate)))&lt;&gt;DAY(fpdate),DATE(YEAR(fpdate),MONTH(fpdate)+M1396,0),DATE(YEAR(fpdate),MONTH(fpdate)+M1396-1,DAY(fpdate))))))</f>
        <v/>
      </c>
      <c r="O1396" s="19" t="str">
        <f>IF(M1396="","",IF(variable,IF(M1396&lt;MortgageCalculator!$I$18*periods_per_year,start_rate,IF(MortgageCalculator!$I$22&gt;=0,MIN(MortgageCalculator!$I$19,start_rate+MortgageCalculator!$I$22*ROUNDUP((M1396-MortgageCalculator!$I$18*periods_per_year)/MortgageCalculator!$I$21,0)),MAX(MortgageCalculator!$I$20,start_rate+MortgageCalculator!$I$22*ROUNDUP((M1396-MortgageCalculator!$I$18*periods_per_year)/MortgageCalculator!$I$21,0)))),start_rate))</f>
        <v/>
      </c>
      <c r="P1396" s="20" t="str">
        <f>IF(M1396="","",ROUND((((1+O1396/CP)^(CP/periods_per_year))-1)*S1395,2))</f>
        <v/>
      </c>
      <c r="Q1396" s="20" t="str">
        <f>IF(M1396="","",IF(M1396=nper,S1395+P1396,MIN(S1395+P1396,IF(O1396=O1395,Q1395,ROUND(-PMT(((1+O1396/CP)^(CP/periods_per_year))-1,nper-M1396+1,S1395),2)))))</f>
        <v/>
      </c>
      <c r="R1396" s="20" t="str">
        <f t="shared" si="174"/>
        <v/>
      </c>
      <c r="S1396" s="20" t="str">
        <f t="shared" si="175"/>
        <v/>
      </c>
    </row>
    <row r="1397" spans="1:19" x14ac:dyDescent="0.2">
      <c r="A1397" s="10" t="str">
        <f t="shared" si="168"/>
        <v/>
      </c>
      <c r="B1397" s="11" t="str">
        <f t="shared" si="169"/>
        <v/>
      </c>
      <c r="C1397" s="15" t="str">
        <f t="shared" si="170"/>
        <v/>
      </c>
      <c r="D1397" s="12" t="str">
        <f>IF(A1397="","",IF(variable,IF(OR(A1397=1,A1397&lt;$I$18*periods_per_year),start_rate,MIN($I$19,IF(MOD(A1397-1,$I$21)=0,MAX($I$20,D1396+$I$22),D1396))),start_rate))</f>
        <v/>
      </c>
      <c r="E1397" s="13" t="str">
        <f t="shared" si="171"/>
        <v/>
      </c>
      <c r="F1397" s="13" t="str">
        <f>IF(A1397="","",IF(A1397=nper,J1396+E1397,MIN(J1396+E1397,IF(D1397=D1396,F1396,IF($E$8="Acc Bi-Weekly",ROUND((-PMT(((1+D1397/CP)^(CP/12))-1,(nper-A1397+1)*12/26,J1396))/2,2),IF($E$8="Acc Weekly",ROUND((-PMT(((1+D1397/CP)^(CP/12))-1,(nper-A1397+1)*12/52,J1396))/4,2),ROUND(-PMT(((1+D1397/CP)^(CP/periods_per_year))-1,nper-A1397+1,J1396),2)))))))</f>
        <v/>
      </c>
      <c r="G1397" s="13" t="str">
        <f>IF(OR(A1397="",A1397&lt;$X$2),"",IF(J1396&lt;=F1397,0,IF(IF(AND(A1397&gt;=$X$2,MOD(A1397-$X$2,int)=0),$X$3,0)+F1397&gt;=J1396+E1397,J1396+E1397-F1397,IF(AND(A1397&gt;=$X$2,MOD(A1397-$X$2,int)=0),$X$3,0)+IF(IF(AND(A1397&gt;=$X$2,MOD(A1397-$X$2,int)=0),$X$3,0)+IF(MOD(A1397-$X$6,periods_per_year)=0,$X$5,0)+F1397&lt;J1396+E1397,IF(MOD(A1397-$X$6,periods_per_year)=0,$X$5,0),J1396+E1397-IF(AND(A1397&gt;=$X$2,MOD(A1397-$X$2,int)=0),$X$3,0)-F1397))))</f>
        <v/>
      </c>
      <c r="H1397" s="14"/>
      <c r="I1397" s="13" t="str">
        <f t="shared" si="172"/>
        <v/>
      </c>
      <c r="J1397" s="13" t="str">
        <f t="shared" si="173"/>
        <v/>
      </c>
      <c r="M1397" s="17" t="str">
        <f>IF(S1396="","",IF(OR(M1396&gt;=nper,ROUND(S1396,2)&lt;=0),"",M1396+1))</f>
        <v/>
      </c>
      <c r="N1397" s="18" t="str">
        <f>IF(M1397="","",IF(OR(periods_per_year=26,periods_per_year=52),IF(periods_per_year=26,IF(M1397=1,fpdate,N1396+14),IF(periods_per_year=52,IF(M1397=1,fpdate,N1396+7),"n/a")),IF(periods_per_year=24,DATE(YEAR(fpdate),MONTH(fpdate)+(M1397-1)/2+IF(AND(DAY(fpdate)&gt;=15,MOD(M1397,2)=0),1,0),IF(MOD(M1397,2)=0,IF(DAY(fpdate)&gt;=15,DAY(fpdate)-14,DAY(fpdate)+14),DAY(fpdate))),IF(DAY(DATE(YEAR(fpdate),MONTH(fpdate)+M1397-1,DAY(fpdate)))&lt;&gt;DAY(fpdate),DATE(YEAR(fpdate),MONTH(fpdate)+M1397,0),DATE(YEAR(fpdate),MONTH(fpdate)+M1397-1,DAY(fpdate))))))</f>
        <v/>
      </c>
      <c r="O1397" s="19" t="str">
        <f>IF(M1397="","",IF(variable,IF(M1397&lt;MortgageCalculator!$I$18*periods_per_year,start_rate,IF(MortgageCalculator!$I$22&gt;=0,MIN(MortgageCalculator!$I$19,start_rate+MortgageCalculator!$I$22*ROUNDUP((M1397-MortgageCalculator!$I$18*periods_per_year)/MortgageCalculator!$I$21,0)),MAX(MortgageCalculator!$I$20,start_rate+MortgageCalculator!$I$22*ROUNDUP((M1397-MortgageCalculator!$I$18*periods_per_year)/MortgageCalculator!$I$21,0)))),start_rate))</f>
        <v/>
      </c>
      <c r="P1397" s="20" t="str">
        <f>IF(M1397="","",ROUND((((1+O1397/CP)^(CP/periods_per_year))-1)*S1396,2))</f>
        <v/>
      </c>
      <c r="Q1397" s="20" t="str">
        <f>IF(M1397="","",IF(M1397=nper,S1396+P1397,MIN(S1396+P1397,IF(O1397=O1396,Q1396,ROUND(-PMT(((1+O1397/CP)^(CP/periods_per_year))-1,nper-M1397+1,S1396),2)))))</f>
        <v/>
      </c>
      <c r="R1397" s="20" t="str">
        <f t="shared" si="174"/>
        <v/>
      </c>
      <c r="S1397" s="20" t="str">
        <f t="shared" si="175"/>
        <v/>
      </c>
    </row>
    <row r="1398" spans="1:19" x14ac:dyDescent="0.2">
      <c r="A1398" s="10" t="str">
        <f t="shared" si="168"/>
        <v/>
      </c>
      <c r="B1398" s="11" t="str">
        <f t="shared" si="169"/>
        <v/>
      </c>
      <c r="C1398" s="15" t="str">
        <f t="shared" si="170"/>
        <v/>
      </c>
      <c r="D1398" s="12" t="str">
        <f>IF(A1398="","",IF(variable,IF(OR(A1398=1,A1398&lt;$I$18*periods_per_year),start_rate,MIN($I$19,IF(MOD(A1398-1,$I$21)=0,MAX($I$20,D1397+$I$22),D1397))),start_rate))</f>
        <v/>
      </c>
      <c r="E1398" s="13" t="str">
        <f t="shared" si="171"/>
        <v/>
      </c>
      <c r="F1398" s="13" t="str">
        <f>IF(A1398="","",IF(A1398=nper,J1397+E1398,MIN(J1397+E1398,IF(D1398=D1397,F1397,IF($E$8="Acc Bi-Weekly",ROUND((-PMT(((1+D1398/CP)^(CP/12))-1,(nper-A1398+1)*12/26,J1397))/2,2),IF($E$8="Acc Weekly",ROUND((-PMT(((1+D1398/CP)^(CP/12))-1,(nper-A1398+1)*12/52,J1397))/4,2),ROUND(-PMT(((1+D1398/CP)^(CP/periods_per_year))-1,nper-A1398+1,J1397),2)))))))</f>
        <v/>
      </c>
      <c r="G1398" s="13" t="str">
        <f>IF(OR(A1398="",A1398&lt;$X$2),"",IF(J1397&lt;=F1398,0,IF(IF(AND(A1398&gt;=$X$2,MOD(A1398-$X$2,int)=0),$X$3,0)+F1398&gt;=J1397+E1398,J1397+E1398-F1398,IF(AND(A1398&gt;=$X$2,MOD(A1398-$X$2,int)=0),$X$3,0)+IF(IF(AND(A1398&gt;=$X$2,MOD(A1398-$X$2,int)=0),$X$3,0)+IF(MOD(A1398-$X$6,periods_per_year)=0,$X$5,0)+F1398&lt;J1397+E1398,IF(MOD(A1398-$X$6,periods_per_year)=0,$X$5,0),J1397+E1398-IF(AND(A1398&gt;=$X$2,MOD(A1398-$X$2,int)=0),$X$3,0)-F1398))))</f>
        <v/>
      </c>
      <c r="H1398" s="14"/>
      <c r="I1398" s="13" t="str">
        <f t="shared" si="172"/>
        <v/>
      </c>
      <c r="J1398" s="13" t="str">
        <f t="shared" si="173"/>
        <v/>
      </c>
      <c r="M1398" s="17" t="str">
        <f>IF(S1397="","",IF(OR(M1397&gt;=nper,ROUND(S1397,2)&lt;=0),"",M1397+1))</f>
        <v/>
      </c>
      <c r="N1398" s="18" t="str">
        <f>IF(M1398="","",IF(OR(periods_per_year=26,periods_per_year=52),IF(periods_per_year=26,IF(M1398=1,fpdate,N1397+14),IF(periods_per_year=52,IF(M1398=1,fpdate,N1397+7),"n/a")),IF(periods_per_year=24,DATE(YEAR(fpdate),MONTH(fpdate)+(M1398-1)/2+IF(AND(DAY(fpdate)&gt;=15,MOD(M1398,2)=0),1,0),IF(MOD(M1398,2)=0,IF(DAY(fpdate)&gt;=15,DAY(fpdate)-14,DAY(fpdate)+14),DAY(fpdate))),IF(DAY(DATE(YEAR(fpdate),MONTH(fpdate)+M1398-1,DAY(fpdate)))&lt;&gt;DAY(fpdate),DATE(YEAR(fpdate),MONTH(fpdate)+M1398,0),DATE(YEAR(fpdate),MONTH(fpdate)+M1398-1,DAY(fpdate))))))</f>
        <v/>
      </c>
      <c r="O1398" s="19" t="str">
        <f>IF(M1398="","",IF(variable,IF(M1398&lt;MortgageCalculator!$I$18*periods_per_year,start_rate,IF(MortgageCalculator!$I$22&gt;=0,MIN(MortgageCalculator!$I$19,start_rate+MortgageCalculator!$I$22*ROUNDUP((M1398-MortgageCalculator!$I$18*periods_per_year)/MortgageCalculator!$I$21,0)),MAX(MortgageCalculator!$I$20,start_rate+MortgageCalculator!$I$22*ROUNDUP((M1398-MortgageCalculator!$I$18*periods_per_year)/MortgageCalculator!$I$21,0)))),start_rate))</f>
        <v/>
      </c>
      <c r="P1398" s="20" t="str">
        <f>IF(M1398="","",ROUND((((1+O1398/CP)^(CP/periods_per_year))-1)*S1397,2))</f>
        <v/>
      </c>
      <c r="Q1398" s="20" t="str">
        <f>IF(M1398="","",IF(M1398=nper,S1397+P1398,MIN(S1397+P1398,IF(O1398=O1397,Q1397,ROUND(-PMT(((1+O1398/CP)^(CP/periods_per_year))-1,nper-M1398+1,S1397),2)))))</f>
        <v/>
      </c>
      <c r="R1398" s="20" t="str">
        <f t="shared" si="174"/>
        <v/>
      </c>
      <c r="S1398" s="20" t="str">
        <f t="shared" si="175"/>
        <v/>
      </c>
    </row>
    <row r="1399" spans="1:19" x14ac:dyDescent="0.2">
      <c r="A1399" s="10" t="str">
        <f t="shared" si="168"/>
        <v/>
      </c>
      <c r="B1399" s="11" t="str">
        <f t="shared" si="169"/>
        <v/>
      </c>
      <c r="C1399" s="15" t="str">
        <f t="shared" si="170"/>
        <v/>
      </c>
      <c r="D1399" s="12" t="str">
        <f>IF(A1399="","",IF(variable,IF(OR(A1399=1,A1399&lt;$I$18*periods_per_year),start_rate,MIN($I$19,IF(MOD(A1399-1,$I$21)=0,MAX($I$20,D1398+$I$22),D1398))),start_rate))</f>
        <v/>
      </c>
      <c r="E1399" s="13" t="str">
        <f t="shared" si="171"/>
        <v/>
      </c>
      <c r="F1399" s="13" t="str">
        <f>IF(A1399="","",IF(A1399=nper,J1398+E1399,MIN(J1398+E1399,IF(D1399=D1398,F1398,IF($E$8="Acc Bi-Weekly",ROUND((-PMT(((1+D1399/CP)^(CP/12))-1,(nper-A1399+1)*12/26,J1398))/2,2),IF($E$8="Acc Weekly",ROUND((-PMT(((1+D1399/CP)^(CP/12))-1,(nper-A1399+1)*12/52,J1398))/4,2),ROUND(-PMT(((1+D1399/CP)^(CP/periods_per_year))-1,nper-A1399+1,J1398),2)))))))</f>
        <v/>
      </c>
      <c r="G1399" s="13" t="str">
        <f>IF(OR(A1399="",A1399&lt;$X$2),"",IF(J1398&lt;=F1399,0,IF(IF(AND(A1399&gt;=$X$2,MOD(A1399-$X$2,int)=0),$X$3,0)+F1399&gt;=J1398+E1399,J1398+E1399-F1399,IF(AND(A1399&gt;=$X$2,MOD(A1399-$X$2,int)=0),$X$3,0)+IF(IF(AND(A1399&gt;=$X$2,MOD(A1399-$X$2,int)=0),$X$3,0)+IF(MOD(A1399-$X$6,periods_per_year)=0,$X$5,0)+F1399&lt;J1398+E1399,IF(MOD(A1399-$X$6,periods_per_year)=0,$X$5,0),J1398+E1399-IF(AND(A1399&gt;=$X$2,MOD(A1399-$X$2,int)=0),$X$3,0)-F1399))))</f>
        <v/>
      </c>
      <c r="H1399" s="14"/>
      <c r="I1399" s="13" t="str">
        <f t="shared" si="172"/>
        <v/>
      </c>
      <c r="J1399" s="13" t="str">
        <f t="shared" si="173"/>
        <v/>
      </c>
      <c r="M1399" s="17" t="str">
        <f>IF(S1398="","",IF(OR(M1398&gt;=nper,ROUND(S1398,2)&lt;=0),"",M1398+1))</f>
        <v/>
      </c>
      <c r="N1399" s="18" t="str">
        <f>IF(M1399="","",IF(OR(periods_per_year=26,periods_per_year=52),IF(periods_per_year=26,IF(M1399=1,fpdate,N1398+14),IF(periods_per_year=52,IF(M1399=1,fpdate,N1398+7),"n/a")),IF(periods_per_year=24,DATE(YEAR(fpdate),MONTH(fpdate)+(M1399-1)/2+IF(AND(DAY(fpdate)&gt;=15,MOD(M1399,2)=0),1,0),IF(MOD(M1399,2)=0,IF(DAY(fpdate)&gt;=15,DAY(fpdate)-14,DAY(fpdate)+14),DAY(fpdate))),IF(DAY(DATE(YEAR(fpdate),MONTH(fpdate)+M1399-1,DAY(fpdate)))&lt;&gt;DAY(fpdate),DATE(YEAR(fpdate),MONTH(fpdate)+M1399,0),DATE(YEAR(fpdate),MONTH(fpdate)+M1399-1,DAY(fpdate))))))</f>
        <v/>
      </c>
      <c r="O1399" s="19" t="str">
        <f>IF(M1399="","",IF(variable,IF(M1399&lt;MortgageCalculator!$I$18*periods_per_year,start_rate,IF(MortgageCalculator!$I$22&gt;=0,MIN(MortgageCalculator!$I$19,start_rate+MortgageCalculator!$I$22*ROUNDUP((M1399-MortgageCalculator!$I$18*periods_per_year)/MortgageCalculator!$I$21,0)),MAX(MortgageCalculator!$I$20,start_rate+MortgageCalculator!$I$22*ROUNDUP((M1399-MortgageCalculator!$I$18*periods_per_year)/MortgageCalculator!$I$21,0)))),start_rate))</f>
        <v/>
      </c>
      <c r="P1399" s="20" t="str">
        <f>IF(M1399="","",ROUND((((1+O1399/CP)^(CP/periods_per_year))-1)*S1398,2))</f>
        <v/>
      </c>
      <c r="Q1399" s="20" t="str">
        <f>IF(M1399="","",IF(M1399=nper,S1398+P1399,MIN(S1398+P1399,IF(O1399=O1398,Q1398,ROUND(-PMT(((1+O1399/CP)^(CP/periods_per_year))-1,nper-M1399+1,S1398),2)))))</f>
        <v/>
      </c>
      <c r="R1399" s="20" t="str">
        <f t="shared" si="174"/>
        <v/>
      </c>
      <c r="S1399" s="20" t="str">
        <f t="shared" si="175"/>
        <v/>
      </c>
    </row>
    <row r="1400" spans="1:19" x14ac:dyDescent="0.2">
      <c r="A1400" s="10" t="str">
        <f t="shared" si="168"/>
        <v/>
      </c>
      <c r="B1400" s="11" t="str">
        <f t="shared" si="169"/>
        <v/>
      </c>
      <c r="C1400" s="15" t="str">
        <f t="shared" si="170"/>
        <v/>
      </c>
      <c r="D1400" s="12" t="str">
        <f>IF(A1400="","",IF(variable,IF(OR(A1400=1,A1400&lt;$I$18*periods_per_year),start_rate,MIN($I$19,IF(MOD(A1400-1,$I$21)=0,MAX($I$20,D1399+$I$22),D1399))),start_rate))</f>
        <v/>
      </c>
      <c r="E1400" s="13" t="str">
        <f t="shared" si="171"/>
        <v/>
      </c>
      <c r="F1400" s="13" t="str">
        <f>IF(A1400="","",IF(A1400=nper,J1399+E1400,MIN(J1399+E1400,IF(D1400=D1399,F1399,IF($E$8="Acc Bi-Weekly",ROUND((-PMT(((1+D1400/CP)^(CP/12))-1,(nper-A1400+1)*12/26,J1399))/2,2),IF($E$8="Acc Weekly",ROUND((-PMT(((1+D1400/CP)^(CP/12))-1,(nper-A1400+1)*12/52,J1399))/4,2),ROUND(-PMT(((1+D1400/CP)^(CP/periods_per_year))-1,nper-A1400+1,J1399),2)))))))</f>
        <v/>
      </c>
      <c r="G1400" s="13" t="str">
        <f>IF(OR(A1400="",A1400&lt;$X$2),"",IF(J1399&lt;=F1400,0,IF(IF(AND(A1400&gt;=$X$2,MOD(A1400-$X$2,int)=0),$X$3,0)+F1400&gt;=J1399+E1400,J1399+E1400-F1400,IF(AND(A1400&gt;=$X$2,MOD(A1400-$X$2,int)=0),$X$3,0)+IF(IF(AND(A1400&gt;=$X$2,MOD(A1400-$X$2,int)=0),$X$3,0)+IF(MOD(A1400-$X$6,periods_per_year)=0,$X$5,0)+F1400&lt;J1399+E1400,IF(MOD(A1400-$X$6,periods_per_year)=0,$X$5,0),J1399+E1400-IF(AND(A1400&gt;=$X$2,MOD(A1400-$X$2,int)=0),$X$3,0)-F1400))))</f>
        <v/>
      </c>
      <c r="H1400" s="14"/>
      <c r="I1400" s="13" t="str">
        <f t="shared" si="172"/>
        <v/>
      </c>
      <c r="J1400" s="13" t="str">
        <f t="shared" si="173"/>
        <v/>
      </c>
      <c r="M1400" s="17" t="str">
        <f>IF(S1399="","",IF(OR(M1399&gt;=nper,ROUND(S1399,2)&lt;=0),"",M1399+1))</f>
        <v/>
      </c>
      <c r="N1400" s="18" t="str">
        <f>IF(M1400="","",IF(OR(periods_per_year=26,periods_per_year=52),IF(periods_per_year=26,IF(M1400=1,fpdate,N1399+14),IF(periods_per_year=52,IF(M1400=1,fpdate,N1399+7),"n/a")),IF(periods_per_year=24,DATE(YEAR(fpdate),MONTH(fpdate)+(M1400-1)/2+IF(AND(DAY(fpdate)&gt;=15,MOD(M1400,2)=0),1,0),IF(MOD(M1400,2)=0,IF(DAY(fpdate)&gt;=15,DAY(fpdate)-14,DAY(fpdate)+14),DAY(fpdate))),IF(DAY(DATE(YEAR(fpdate),MONTH(fpdate)+M1400-1,DAY(fpdate)))&lt;&gt;DAY(fpdate),DATE(YEAR(fpdate),MONTH(fpdate)+M1400,0),DATE(YEAR(fpdate),MONTH(fpdate)+M1400-1,DAY(fpdate))))))</f>
        <v/>
      </c>
      <c r="O1400" s="19" t="str">
        <f>IF(M1400="","",IF(variable,IF(M1400&lt;MortgageCalculator!$I$18*periods_per_year,start_rate,IF(MortgageCalculator!$I$22&gt;=0,MIN(MortgageCalculator!$I$19,start_rate+MortgageCalculator!$I$22*ROUNDUP((M1400-MortgageCalculator!$I$18*periods_per_year)/MortgageCalculator!$I$21,0)),MAX(MortgageCalculator!$I$20,start_rate+MortgageCalculator!$I$22*ROUNDUP((M1400-MortgageCalculator!$I$18*periods_per_year)/MortgageCalculator!$I$21,0)))),start_rate))</f>
        <v/>
      </c>
      <c r="P1400" s="20" t="str">
        <f>IF(M1400="","",ROUND((((1+O1400/CP)^(CP/periods_per_year))-1)*S1399,2))</f>
        <v/>
      </c>
      <c r="Q1400" s="20" t="str">
        <f>IF(M1400="","",IF(M1400=nper,S1399+P1400,MIN(S1399+P1400,IF(O1400=O1399,Q1399,ROUND(-PMT(((1+O1400/CP)^(CP/periods_per_year))-1,nper-M1400+1,S1399),2)))))</f>
        <v/>
      </c>
      <c r="R1400" s="20" t="str">
        <f t="shared" si="174"/>
        <v/>
      </c>
      <c r="S1400" s="20" t="str">
        <f t="shared" si="175"/>
        <v/>
      </c>
    </row>
    <row r="1401" spans="1:19" x14ac:dyDescent="0.2">
      <c r="A1401" s="10" t="str">
        <f t="shared" si="168"/>
        <v/>
      </c>
      <c r="B1401" s="11" t="str">
        <f t="shared" si="169"/>
        <v/>
      </c>
      <c r="C1401" s="15" t="str">
        <f t="shared" si="170"/>
        <v/>
      </c>
      <c r="D1401" s="12" t="str">
        <f>IF(A1401="","",IF(variable,IF(OR(A1401=1,A1401&lt;$I$18*periods_per_year),start_rate,MIN($I$19,IF(MOD(A1401-1,$I$21)=0,MAX($I$20,D1400+$I$22),D1400))),start_rate))</f>
        <v/>
      </c>
      <c r="E1401" s="13" t="str">
        <f t="shared" si="171"/>
        <v/>
      </c>
      <c r="F1401" s="13" t="str">
        <f>IF(A1401="","",IF(A1401=nper,J1400+E1401,MIN(J1400+E1401,IF(D1401=D1400,F1400,IF($E$8="Acc Bi-Weekly",ROUND((-PMT(((1+D1401/CP)^(CP/12))-1,(nper-A1401+1)*12/26,J1400))/2,2),IF($E$8="Acc Weekly",ROUND((-PMT(((1+D1401/CP)^(CP/12))-1,(nper-A1401+1)*12/52,J1400))/4,2),ROUND(-PMT(((1+D1401/CP)^(CP/periods_per_year))-1,nper-A1401+1,J1400),2)))))))</f>
        <v/>
      </c>
      <c r="G1401" s="13" t="str">
        <f>IF(OR(A1401="",A1401&lt;$X$2),"",IF(J1400&lt;=F1401,0,IF(IF(AND(A1401&gt;=$X$2,MOD(A1401-$X$2,int)=0),$X$3,0)+F1401&gt;=J1400+E1401,J1400+E1401-F1401,IF(AND(A1401&gt;=$X$2,MOD(A1401-$X$2,int)=0),$X$3,0)+IF(IF(AND(A1401&gt;=$X$2,MOD(A1401-$X$2,int)=0),$X$3,0)+IF(MOD(A1401-$X$6,periods_per_year)=0,$X$5,0)+F1401&lt;J1400+E1401,IF(MOD(A1401-$X$6,periods_per_year)=0,$X$5,0),J1400+E1401-IF(AND(A1401&gt;=$X$2,MOD(A1401-$X$2,int)=0),$X$3,0)-F1401))))</f>
        <v/>
      </c>
      <c r="H1401" s="14"/>
      <c r="I1401" s="13" t="str">
        <f t="shared" si="172"/>
        <v/>
      </c>
      <c r="J1401" s="13" t="str">
        <f t="shared" si="173"/>
        <v/>
      </c>
      <c r="M1401" s="17" t="str">
        <f>IF(S1400="","",IF(OR(M1400&gt;=nper,ROUND(S1400,2)&lt;=0),"",M1400+1))</f>
        <v/>
      </c>
      <c r="N1401" s="18" t="str">
        <f>IF(M1401="","",IF(OR(periods_per_year=26,periods_per_year=52),IF(periods_per_year=26,IF(M1401=1,fpdate,N1400+14),IF(periods_per_year=52,IF(M1401=1,fpdate,N1400+7),"n/a")),IF(periods_per_year=24,DATE(YEAR(fpdate),MONTH(fpdate)+(M1401-1)/2+IF(AND(DAY(fpdate)&gt;=15,MOD(M1401,2)=0),1,0),IF(MOD(M1401,2)=0,IF(DAY(fpdate)&gt;=15,DAY(fpdate)-14,DAY(fpdate)+14),DAY(fpdate))),IF(DAY(DATE(YEAR(fpdate),MONTH(fpdate)+M1401-1,DAY(fpdate)))&lt;&gt;DAY(fpdate),DATE(YEAR(fpdate),MONTH(fpdate)+M1401,0),DATE(YEAR(fpdate),MONTH(fpdate)+M1401-1,DAY(fpdate))))))</f>
        <v/>
      </c>
      <c r="O1401" s="19" t="str">
        <f>IF(M1401="","",IF(variable,IF(M1401&lt;MortgageCalculator!$I$18*periods_per_year,start_rate,IF(MortgageCalculator!$I$22&gt;=0,MIN(MortgageCalculator!$I$19,start_rate+MortgageCalculator!$I$22*ROUNDUP((M1401-MortgageCalculator!$I$18*periods_per_year)/MortgageCalculator!$I$21,0)),MAX(MortgageCalculator!$I$20,start_rate+MortgageCalculator!$I$22*ROUNDUP((M1401-MortgageCalculator!$I$18*periods_per_year)/MortgageCalculator!$I$21,0)))),start_rate))</f>
        <v/>
      </c>
      <c r="P1401" s="20" t="str">
        <f>IF(M1401="","",ROUND((((1+O1401/CP)^(CP/periods_per_year))-1)*S1400,2))</f>
        <v/>
      </c>
      <c r="Q1401" s="20" t="str">
        <f>IF(M1401="","",IF(M1401=nper,S1400+P1401,MIN(S1400+P1401,IF(O1401=O1400,Q1400,ROUND(-PMT(((1+O1401/CP)^(CP/periods_per_year))-1,nper-M1401+1,S1400),2)))))</f>
        <v/>
      </c>
      <c r="R1401" s="20" t="str">
        <f t="shared" si="174"/>
        <v/>
      </c>
      <c r="S1401" s="20" t="str">
        <f t="shared" si="175"/>
        <v/>
      </c>
    </row>
    <row r="1402" spans="1:19" x14ac:dyDescent="0.2">
      <c r="A1402" s="10" t="str">
        <f t="shared" si="168"/>
        <v/>
      </c>
      <c r="B1402" s="11" t="str">
        <f t="shared" si="169"/>
        <v/>
      </c>
      <c r="C1402" s="15" t="str">
        <f t="shared" si="170"/>
        <v/>
      </c>
      <c r="D1402" s="12" t="str">
        <f>IF(A1402="","",IF(variable,IF(OR(A1402=1,A1402&lt;$I$18*periods_per_year),start_rate,MIN($I$19,IF(MOD(A1402-1,$I$21)=0,MAX($I$20,D1401+$I$22),D1401))),start_rate))</f>
        <v/>
      </c>
      <c r="E1402" s="13" t="str">
        <f t="shared" si="171"/>
        <v/>
      </c>
      <c r="F1402" s="13" t="str">
        <f>IF(A1402="","",IF(A1402=nper,J1401+E1402,MIN(J1401+E1402,IF(D1402=D1401,F1401,IF($E$8="Acc Bi-Weekly",ROUND((-PMT(((1+D1402/CP)^(CP/12))-1,(nper-A1402+1)*12/26,J1401))/2,2),IF($E$8="Acc Weekly",ROUND((-PMT(((1+D1402/CP)^(CP/12))-1,(nper-A1402+1)*12/52,J1401))/4,2),ROUND(-PMT(((1+D1402/CP)^(CP/periods_per_year))-1,nper-A1402+1,J1401),2)))))))</f>
        <v/>
      </c>
      <c r="G1402" s="13" t="str">
        <f>IF(OR(A1402="",A1402&lt;$X$2),"",IF(J1401&lt;=F1402,0,IF(IF(AND(A1402&gt;=$X$2,MOD(A1402-$X$2,int)=0),$X$3,0)+F1402&gt;=J1401+E1402,J1401+E1402-F1402,IF(AND(A1402&gt;=$X$2,MOD(A1402-$X$2,int)=0),$X$3,0)+IF(IF(AND(A1402&gt;=$X$2,MOD(A1402-$X$2,int)=0),$X$3,0)+IF(MOD(A1402-$X$6,periods_per_year)=0,$X$5,0)+F1402&lt;J1401+E1402,IF(MOD(A1402-$X$6,periods_per_year)=0,$X$5,0),J1401+E1402-IF(AND(A1402&gt;=$X$2,MOD(A1402-$X$2,int)=0),$X$3,0)-F1402))))</f>
        <v/>
      </c>
      <c r="H1402" s="14"/>
      <c r="I1402" s="13" t="str">
        <f t="shared" si="172"/>
        <v/>
      </c>
      <c r="J1402" s="13" t="str">
        <f t="shared" si="173"/>
        <v/>
      </c>
      <c r="M1402" s="17" t="str">
        <f>IF(S1401="","",IF(OR(M1401&gt;=nper,ROUND(S1401,2)&lt;=0),"",M1401+1))</f>
        <v/>
      </c>
      <c r="N1402" s="18" t="str">
        <f>IF(M1402="","",IF(OR(periods_per_year=26,periods_per_year=52),IF(periods_per_year=26,IF(M1402=1,fpdate,N1401+14),IF(periods_per_year=52,IF(M1402=1,fpdate,N1401+7),"n/a")),IF(periods_per_year=24,DATE(YEAR(fpdate),MONTH(fpdate)+(M1402-1)/2+IF(AND(DAY(fpdate)&gt;=15,MOD(M1402,2)=0),1,0),IF(MOD(M1402,2)=0,IF(DAY(fpdate)&gt;=15,DAY(fpdate)-14,DAY(fpdate)+14),DAY(fpdate))),IF(DAY(DATE(YEAR(fpdate),MONTH(fpdate)+M1402-1,DAY(fpdate)))&lt;&gt;DAY(fpdate),DATE(YEAR(fpdate),MONTH(fpdate)+M1402,0),DATE(YEAR(fpdate),MONTH(fpdate)+M1402-1,DAY(fpdate))))))</f>
        <v/>
      </c>
      <c r="O1402" s="19" t="str">
        <f>IF(M1402="","",IF(variable,IF(M1402&lt;MortgageCalculator!$I$18*periods_per_year,start_rate,IF(MortgageCalculator!$I$22&gt;=0,MIN(MortgageCalculator!$I$19,start_rate+MortgageCalculator!$I$22*ROUNDUP((M1402-MortgageCalculator!$I$18*periods_per_year)/MortgageCalculator!$I$21,0)),MAX(MortgageCalculator!$I$20,start_rate+MortgageCalculator!$I$22*ROUNDUP((M1402-MortgageCalculator!$I$18*periods_per_year)/MortgageCalculator!$I$21,0)))),start_rate))</f>
        <v/>
      </c>
      <c r="P1402" s="20" t="str">
        <f>IF(M1402="","",ROUND((((1+O1402/CP)^(CP/periods_per_year))-1)*S1401,2))</f>
        <v/>
      </c>
      <c r="Q1402" s="20" t="str">
        <f>IF(M1402="","",IF(M1402=nper,S1401+P1402,MIN(S1401+P1402,IF(O1402=O1401,Q1401,ROUND(-PMT(((1+O1402/CP)^(CP/periods_per_year))-1,nper-M1402+1,S1401),2)))))</f>
        <v/>
      </c>
      <c r="R1402" s="20" t="str">
        <f t="shared" si="174"/>
        <v/>
      </c>
      <c r="S1402" s="20" t="str">
        <f t="shared" si="175"/>
        <v/>
      </c>
    </row>
    <row r="1403" spans="1:19" x14ac:dyDescent="0.2">
      <c r="A1403" s="10" t="str">
        <f t="shared" si="168"/>
        <v/>
      </c>
      <c r="B1403" s="11" t="str">
        <f t="shared" si="169"/>
        <v/>
      </c>
      <c r="C1403" s="15" t="str">
        <f t="shared" si="170"/>
        <v/>
      </c>
      <c r="D1403" s="12" t="str">
        <f>IF(A1403="","",IF(variable,IF(OR(A1403=1,A1403&lt;$I$18*periods_per_year),start_rate,MIN($I$19,IF(MOD(A1403-1,$I$21)=0,MAX($I$20,D1402+$I$22),D1402))),start_rate))</f>
        <v/>
      </c>
      <c r="E1403" s="13" t="str">
        <f t="shared" si="171"/>
        <v/>
      </c>
      <c r="F1403" s="13" t="str">
        <f>IF(A1403="","",IF(A1403=nper,J1402+E1403,MIN(J1402+E1403,IF(D1403=D1402,F1402,IF($E$8="Acc Bi-Weekly",ROUND((-PMT(((1+D1403/CP)^(CP/12))-1,(nper-A1403+1)*12/26,J1402))/2,2),IF($E$8="Acc Weekly",ROUND((-PMT(((1+D1403/CP)^(CP/12))-1,(nper-A1403+1)*12/52,J1402))/4,2),ROUND(-PMT(((1+D1403/CP)^(CP/periods_per_year))-1,nper-A1403+1,J1402),2)))))))</f>
        <v/>
      </c>
      <c r="G1403" s="13" t="str">
        <f>IF(OR(A1403="",A1403&lt;$X$2),"",IF(J1402&lt;=F1403,0,IF(IF(AND(A1403&gt;=$X$2,MOD(A1403-$X$2,int)=0),$X$3,0)+F1403&gt;=J1402+E1403,J1402+E1403-F1403,IF(AND(A1403&gt;=$X$2,MOD(A1403-$X$2,int)=0),$X$3,0)+IF(IF(AND(A1403&gt;=$X$2,MOD(A1403-$X$2,int)=0),$X$3,0)+IF(MOD(A1403-$X$6,periods_per_year)=0,$X$5,0)+F1403&lt;J1402+E1403,IF(MOD(A1403-$X$6,periods_per_year)=0,$X$5,0),J1402+E1403-IF(AND(A1403&gt;=$X$2,MOD(A1403-$X$2,int)=0),$X$3,0)-F1403))))</f>
        <v/>
      </c>
      <c r="H1403" s="14"/>
      <c r="I1403" s="13" t="str">
        <f t="shared" si="172"/>
        <v/>
      </c>
      <c r="J1403" s="13" t="str">
        <f t="shared" si="173"/>
        <v/>
      </c>
      <c r="M1403" s="17" t="str">
        <f>IF(S1402="","",IF(OR(M1402&gt;=nper,ROUND(S1402,2)&lt;=0),"",M1402+1))</f>
        <v/>
      </c>
      <c r="N1403" s="18" t="str">
        <f>IF(M1403="","",IF(OR(periods_per_year=26,periods_per_year=52),IF(periods_per_year=26,IF(M1403=1,fpdate,N1402+14),IF(periods_per_year=52,IF(M1403=1,fpdate,N1402+7),"n/a")),IF(periods_per_year=24,DATE(YEAR(fpdate),MONTH(fpdate)+(M1403-1)/2+IF(AND(DAY(fpdate)&gt;=15,MOD(M1403,2)=0),1,0),IF(MOD(M1403,2)=0,IF(DAY(fpdate)&gt;=15,DAY(fpdate)-14,DAY(fpdate)+14),DAY(fpdate))),IF(DAY(DATE(YEAR(fpdate),MONTH(fpdate)+M1403-1,DAY(fpdate)))&lt;&gt;DAY(fpdate),DATE(YEAR(fpdate),MONTH(fpdate)+M1403,0),DATE(YEAR(fpdate),MONTH(fpdate)+M1403-1,DAY(fpdate))))))</f>
        <v/>
      </c>
      <c r="O1403" s="19" t="str">
        <f>IF(M1403="","",IF(variable,IF(M1403&lt;MortgageCalculator!$I$18*periods_per_year,start_rate,IF(MortgageCalculator!$I$22&gt;=0,MIN(MortgageCalculator!$I$19,start_rate+MortgageCalculator!$I$22*ROUNDUP((M1403-MortgageCalculator!$I$18*periods_per_year)/MortgageCalculator!$I$21,0)),MAX(MortgageCalculator!$I$20,start_rate+MortgageCalculator!$I$22*ROUNDUP((M1403-MortgageCalculator!$I$18*periods_per_year)/MortgageCalculator!$I$21,0)))),start_rate))</f>
        <v/>
      </c>
      <c r="P1403" s="20" t="str">
        <f>IF(M1403="","",ROUND((((1+O1403/CP)^(CP/periods_per_year))-1)*S1402,2))</f>
        <v/>
      </c>
      <c r="Q1403" s="20" t="str">
        <f>IF(M1403="","",IF(M1403=nper,S1402+P1403,MIN(S1402+P1403,IF(O1403=O1402,Q1402,ROUND(-PMT(((1+O1403/CP)^(CP/periods_per_year))-1,nper-M1403+1,S1402),2)))))</f>
        <v/>
      </c>
      <c r="R1403" s="20" t="str">
        <f t="shared" si="174"/>
        <v/>
      </c>
      <c r="S1403" s="20" t="str">
        <f t="shared" si="175"/>
        <v/>
      </c>
    </row>
    <row r="1404" spans="1:19" x14ac:dyDescent="0.2">
      <c r="A1404" s="10" t="str">
        <f t="shared" si="168"/>
        <v/>
      </c>
      <c r="B1404" s="11" t="str">
        <f t="shared" si="169"/>
        <v/>
      </c>
      <c r="C1404" s="15" t="str">
        <f t="shared" si="170"/>
        <v/>
      </c>
      <c r="D1404" s="12" t="str">
        <f>IF(A1404="","",IF(variable,IF(OR(A1404=1,A1404&lt;$I$18*periods_per_year),start_rate,MIN($I$19,IF(MOD(A1404-1,$I$21)=0,MAX($I$20,D1403+$I$22),D1403))),start_rate))</f>
        <v/>
      </c>
      <c r="E1404" s="13" t="str">
        <f t="shared" si="171"/>
        <v/>
      </c>
      <c r="F1404" s="13" t="str">
        <f>IF(A1404="","",IF(A1404=nper,J1403+E1404,MIN(J1403+E1404,IF(D1404=D1403,F1403,IF($E$8="Acc Bi-Weekly",ROUND((-PMT(((1+D1404/CP)^(CP/12))-1,(nper-A1404+1)*12/26,J1403))/2,2),IF($E$8="Acc Weekly",ROUND((-PMT(((1+D1404/CP)^(CP/12))-1,(nper-A1404+1)*12/52,J1403))/4,2),ROUND(-PMT(((1+D1404/CP)^(CP/periods_per_year))-1,nper-A1404+1,J1403),2)))))))</f>
        <v/>
      </c>
      <c r="G1404" s="13" t="str">
        <f>IF(OR(A1404="",A1404&lt;$X$2),"",IF(J1403&lt;=F1404,0,IF(IF(AND(A1404&gt;=$X$2,MOD(A1404-$X$2,int)=0),$X$3,0)+F1404&gt;=J1403+E1404,J1403+E1404-F1404,IF(AND(A1404&gt;=$X$2,MOD(A1404-$X$2,int)=0),$X$3,0)+IF(IF(AND(A1404&gt;=$X$2,MOD(A1404-$X$2,int)=0),$X$3,0)+IF(MOD(A1404-$X$6,periods_per_year)=0,$X$5,0)+F1404&lt;J1403+E1404,IF(MOD(A1404-$X$6,periods_per_year)=0,$X$5,0),J1403+E1404-IF(AND(A1404&gt;=$X$2,MOD(A1404-$X$2,int)=0),$X$3,0)-F1404))))</f>
        <v/>
      </c>
      <c r="H1404" s="14"/>
      <c r="I1404" s="13" t="str">
        <f t="shared" si="172"/>
        <v/>
      </c>
      <c r="J1404" s="13" t="str">
        <f t="shared" si="173"/>
        <v/>
      </c>
      <c r="M1404" s="17" t="str">
        <f>IF(S1403="","",IF(OR(M1403&gt;=nper,ROUND(S1403,2)&lt;=0),"",M1403+1))</f>
        <v/>
      </c>
      <c r="N1404" s="18" t="str">
        <f>IF(M1404="","",IF(OR(periods_per_year=26,periods_per_year=52),IF(periods_per_year=26,IF(M1404=1,fpdate,N1403+14),IF(periods_per_year=52,IF(M1404=1,fpdate,N1403+7),"n/a")),IF(periods_per_year=24,DATE(YEAR(fpdate),MONTH(fpdate)+(M1404-1)/2+IF(AND(DAY(fpdate)&gt;=15,MOD(M1404,2)=0),1,0),IF(MOD(M1404,2)=0,IF(DAY(fpdate)&gt;=15,DAY(fpdate)-14,DAY(fpdate)+14),DAY(fpdate))),IF(DAY(DATE(YEAR(fpdate),MONTH(fpdate)+M1404-1,DAY(fpdate)))&lt;&gt;DAY(fpdate),DATE(YEAR(fpdate),MONTH(fpdate)+M1404,0),DATE(YEAR(fpdate),MONTH(fpdate)+M1404-1,DAY(fpdate))))))</f>
        <v/>
      </c>
      <c r="O1404" s="19" t="str">
        <f>IF(M1404="","",IF(variable,IF(M1404&lt;MortgageCalculator!$I$18*periods_per_year,start_rate,IF(MortgageCalculator!$I$22&gt;=0,MIN(MortgageCalculator!$I$19,start_rate+MortgageCalculator!$I$22*ROUNDUP((M1404-MortgageCalculator!$I$18*periods_per_year)/MortgageCalculator!$I$21,0)),MAX(MortgageCalculator!$I$20,start_rate+MortgageCalculator!$I$22*ROUNDUP((M1404-MortgageCalculator!$I$18*periods_per_year)/MortgageCalculator!$I$21,0)))),start_rate))</f>
        <v/>
      </c>
      <c r="P1404" s="20" t="str">
        <f>IF(M1404="","",ROUND((((1+O1404/CP)^(CP/periods_per_year))-1)*S1403,2))</f>
        <v/>
      </c>
      <c r="Q1404" s="20" t="str">
        <f>IF(M1404="","",IF(M1404=nper,S1403+P1404,MIN(S1403+P1404,IF(O1404=O1403,Q1403,ROUND(-PMT(((1+O1404/CP)^(CP/periods_per_year))-1,nper-M1404+1,S1403),2)))))</f>
        <v/>
      </c>
      <c r="R1404" s="20" t="str">
        <f t="shared" si="174"/>
        <v/>
      </c>
      <c r="S1404" s="20" t="str">
        <f t="shared" si="175"/>
        <v/>
      </c>
    </row>
    <row r="1405" spans="1:19" x14ac:dyDescent="0.2">
      <c r="A1405" s="10" t="str">
        <f t="shared" si="168"/>
        <v/>
      </c>
      <c r="B1405" s="11" t="str">
        <f t="shared" si="169"/>
        <v/>
      </c>
      <c r="C1405" s="15" t="str">
        <f t="shared" si="170"/>
        <v/>
      </c>
      <c r="D1405" s="12" t="str">
        <f>IF(A1405="","",IF(variable,IF(OR(A1405=1,A1405&lt;$I$18*periods_per_year),start_rate,MIN($I$19,IF(MOD(A1405-1,$I$21)=0,MAX($I$20,D1404+$I$22),D1404))),start_rate))</f>
        <v/>
      </c>
      <c r="E1405" s="13" t="str">
        <f t="shared" si="171"/>
        <v/>
      </c>
      <c r="F1405" s="13" t="str">
        <f>IF(A1405="","",IF(A1405=nper,J1404+E1405,MIN(J1404+E1405,IF(D1405=D1404,F1404,IF($E$8="Acc Bi-Weekly",ROUND((-PMT(((1+D1405/CP)^(CP/12))-1,(nper-A1405+1)*12/26,J1404))/2,2),IF($E$8="Acc Weekly",ROUND((-PMT(((1+D1405/CP)^(CP/12))-1,(nper-A1405+1)*12/52,J1404))/4,2),ROUND(-PMT(((1+D1405/CP)^(CP/periods_per_year))-1,nper-A1405+1,J1404),2)))))))</f>
        <v/>
      </c>
      <c r="G1405" s="13" t="str">
        <f>IF(OR(A1405="",A1405&lt;$X$2),"",IF(J1404&lt;=F1405,0,IF(IF(AND(A1405&gt;=$X$2,MOD(A1405-$X$2,int)=0),$X$3,0)+F1405&gt;=J1404+E1405,J1404+E1405-F1405,IF(AND(A1405&gt;=$X$2,MOD(A1405-$X$2,int)=0),$X$3,0)+IF(IF(AND(A1405&gt;=$X$2,MOD(A1405-$X$2,int)=0),$X$3,0)+IF(MOD(A1405-$X$6,periods_per_year)=0,$X$5,0)+F1405&lt;J1404+E1405,IF(MOD(A1405-$X$6,periods_per_year)=0,$X$5,0),J1404+E1405-IF(AND(A1405&gt;=$X$2,MOD(A1405-$X$2,int)=0),$X$3,0)-F1405))))</f>
        <v/>
      </c>
      <c r="H1405" s="14"/>
      <c r="I1405" s="13" t="str">
        <f t="shared" si="172"/>
        <v/>
      </c>
      <c r="J1405" s="13" t="str">
        <f t="shared" si="173"/>
        <v/>
      </c>
      <c r="M1405" s="17" t="str">
        <f>IF(S1404="","",IF(OR(M1404&gt;=nper,ROUND(S1404,2)&lt;=0),"",M1404+1))</f>
        <v/>
      </c>
      <c r="N1405" s="18" t="str">
        <f>IF(M1405="","",IF(OR(periods_per_year=26,periods_per_year=52),IF(periods_per_year=26,IF(M1405=1,fpdate,N1404+14),IF(periods_per_year=52,IF(M1405=1,fpdate,N1404+7),"n/a")),IF(periods_per_year=24,DATE(YEAR(fpdate),MONTH(fpdate)+(M1405-1)/2+IF(AND(DAY(fpdate)&gt;=15,MOD(M1405,2)=0),1,0),IF(MOD(M1405,2)=0,IF(DAY(fpdate)&gt;=15,DAY(fpdate)-14,DAY(fpdate)+14),DAY(fpdate))),IF(DAY(DATE(YEAR(fpdate),MONTH(fpdate)+M1405-1,DAY(fpdate)))&lt;&gt;DAY(fpdate),DATE(YEAR(fpdate),MONTH(fpdate)+M1405,0),DATE(YEAR(fpdate),MONTH(fpdate)+M1405-1,DAY(fpdate))))))</f>
        <v/>
      </c>
      <c r="O1405" s="19" t="str">
        <f>IF(M1405="","",IF(variable,IF(M1405&lt;MortgageCalculator!$I$18*periods_per_year,start_rate,IF(MortgageCalculator!$I$22&gt;=0,MIN(MortgageCalculator!$I$19,start_rate+MortgageCalculator!$I$22*ROUNDUP((M1405-MortgageCalculator!$I$18*periods_per_year)/MortgageCalculator!$I$21,0)),MAX(MortgageCalculator!$I$20,start_rate+MortgageCalculator!$I$22*ROUNDUP((M1405-MortgageCalculator!$I$18*periods_per_year)/MortgageCalculator!$I$21,0)))),start_rate))</f>
        <v/>
      </c>
      <c r="P1405" s="20" t="str">
        <f>IF(M1405="","",ROUND((((1+O1405/CP)^(CP/periods_per_year))-1)*S1404,2))</f>
        <v/>
      </c>
      <c r="Q1405" s="20" t="str">
        <f>IF(M1405="","",IF(M1405=nper,S1404+P1405,MIN(S1404+P1405,IF(O1405=O1404,Q1404,ROUND(-PMT(((1+O1405/CP)^(CP/periods_per_year))-1,nper-M1405+1,S1404),2)))))</f>
        <v/>
      </c>
      <c r="R1405" s="20" t="str">
        <f t="shared" si="174"/>
        <v/>
      </c>
      <c r="S1405" s="20" t="str">
        <f t="shared" si="175"/>
        <v/>
      </c>
    </row>
    <row r="1406" spans="1:19" x14ac:dyDescent="0.2">
      <c r="A1406" s="10" t="str">
        <f t="shared" si="168"/>
        <v/>
      </c>
      <c r="B1406" s="11" t="str">
        <f t="shared" si="169"/>
        <v/>
      </c>
      <c r="C1406" s="15" t="str">
        <f t="shared" si="170"/>
        <v/>
      </c>
      <c r="D1406" s="12" t="str">
        <f>IF(A1406="","",IF(variable,IF(OR(A1406=1,A1406&lt;$I$18*periods_per_year),start_rate,MIN($I$19,IF(MOD(A1406-1,$I$21)=0,MAX($I$20,D1405+$I$22),D1405))),start_rate))</f>
        <v/>
      </c>
      <c r="E1406" s="13" t="str">
        <f t="shared" si="171"/>
        <v/>
      </c>
      <c r="F1406" s="13" t="str">
        <f>IF(A1406="","",IF(A1406=nper,J1405+E1406,MIN(J1405+E1406,IF(D1406=D1405,F1405,IF($E$8="Acc Bi-Weekly",ROUND((-PMT(((1+D1406/CP)^(CP/12))-1,(nper-A1406+1)*12/26,J1405))/2,2),IF($E$8="Acc Weekly",ROUND((-PMT(((1+D1406/CP)^(CP/12))-1,(nper-A1406+1)*12/52,J1405))/4,2),ROUND(-PMT(((1+D1406/CP)^(CP/periods_per_year))-1,nper-A1406+1,J1405),2)))))))</f>
        <v/>
      </c>
      <c r="G1406" s="13" t="str">
        <f>IF(OR(A1406="",A1406&lt;$X$2),"",IF(J1405&lt;=F1406,0,IF(IF(AND(A1406&gt;=$X$2,MOD(A1406-$X$2,int)=0),$X$3,0)+F1406&gt;=J1405+E1406,J1405+E1406-F1406,IF(AND(A1406&gt;=$X$2,MOD(A1406-$X$2,int)=0),$X$3,0)+IF(IF(AND(A1406&gt;=$X$2,MOD(A1406-$X$2,int)=0),$X$3,0)+IF(MOD(A1406-$X$6,periods_per_year)=0,$X$5,0)+F1406&lt;J1405+E1406,IF(MOD(A1406-$X$6,periods_per_year)=0,$X$5,0),J1405+E1406-IF(AND(A1406&gt;=$X$2,MOD(A1406-$X$2,int)=0),$X$3,0)-F1406))))</f>
        <v/>
      </c>
      <c r="H1406" s="14"/>
      <c r="I1406" s="13" t="str">
        <f t="shared" si="172"/>
        <v/>
      </c>
      <c r="J1406" s="13" t="str">
        <f t="shared" si="173"/>
        <v/>
      </c>
      <c r="M1406" s="17" t="str">
        <f>IF(S1405="","",IF(OR(M1405&gt;=nper,ROUND(S1405,2)&lt;=0),"",M1405+1))</f>
        <v/>
      </c>
      <c r="N1406" s="18" t="str">
        <f>IF(M1406="","",IF(OR(periods_per_year=26,periods_per_year=52),IF(periods_per_year=26,IF(M1406=1,fpdate,N1405+14),IF(periods_per_year=52,IF(M1406=1,fpdate,N1405+7),"n/a")),IF(periods_per_year=24,DATE(YEAR(fpdate),MONTH(fpdate)+(M1406-1)/2+IF(AND(DAY(fpdate)&gt;=15,MOD(M1406,2)=0),1,0),IF(MOD(M1406,2)=0,IF(DAY(fpdate)&gt;=15,DAY(fpdate)-14,DAY(fpdate)+14),DAY(fpdate))),IF(DAY(DATE(YEAR(fpdate),MONTH(fpdate)+M1406-1,DAY(fpdate)))&lt;&gt;DAY(fpdate),DATE(YEAR(fpdate),MONTH(fpdate)+M1406,0),DATE(YEAR(fpdate),MONTH(fpdate)+M1406-1,DAY(fpdate))))))</f>
        <v/>
      </c>
      <c r="O1406" s="19" t="str">
        <f>IF(M1406="","",IF(variable,IF(M1406&lt;MortgageCalculator!$I$18*periods_per_year,start_rate,IF(MortgageCalculator!$I$22&gt;=0,MIN(MortgageCalculator!$I$19,start_rate+MortgageCalculator!$I$22*ROUNDUP((M1406-MortgageCalculator!$I$18*periods_per_year)/MortgageCalculator!$I$21,0)),MAX(MortgageCalculator!$I$20,start_rate+MortgageCalculator!$I$22*ROUNDUP((M1406-MortgageCalculator!$I$18*periods_per_year)/MortgageCalculator!$I$21,0)))),start_rate))</f>
        <v/>
      </c>
      <c r="P1406" s="20" t="str">
        <f>IF(M1406="","",ROUND((((1+O1406/CP)^(CP/periods_per_year))-1)*S1405,2))</f>
        <v/>
      </c>
      <c r="Q1406" s="20" t="str">
        <f>IF(M1406="","",IF(M1406=nper,S1405+P1406,MIN(S1405+P1406,IF(O1406=O1405,Q1405,ROUND(-PMT(((1+O1406/CP)^(CP/periods_per_year))-1,nper-M1406+1,S1405),2)))))</f>
        <v/>
      </c>
      <c r="R1406" s="20" t="str">
        <f t="shared" si="174"/>
        <v/>
      </c>
      <c r="S1406" s="20" t="str">
        <f t="shared" si="175"/>
        <v/>
      </c>
    </row>
    <row r="1407" spans="1:19" x14ac:dyDescent="0.2">
      <c r="A1407" s="10" t="str">
        <f t="shared" si="168"/>
        <v/>
      </c>
      <c r="B1407" s="11" t="str">
        <f t="shared" si="169"/>
        <v/>
      </c>
      <c r="C1407" s="15" t="str">
        <f t="shared" si="170"/>
        <v/>
      </c>
      <c r="D1407" s="12" t="str">
        <f>IF(A1407="","",IF(variable,IF(OR(A1407=1,A1407&lt;$I$18*periods_per_year),start_rate,MIN($I$19,IF(MOD(A1407-1,$I$21)=0,MAX($I$20,D1406+$I$22),D1406))),start_rate))</f>
        <v/>
      </c>
      <c r="E1407" s="13" t="str">
        <f t="shared" si="171"/>
        <v/>
      </c>
      <c r="F1407" s="13" t="str">
        <f>IF(A1407="","",IF(A1407=nper,J1406+E1407,MIN(J1406+E1407,IF(D1407=D1406,F1406,IF($E$8="Acc Bi-Weekly",ROUND((-PMT(((1+D1407/CP)^(CP/12))-1,(nper-A1407+1)*12/26,J1406))/2,2),IF($E$8="Acc Weekly",ROUND((-PMT(((1+D1407/CP)^(CP/12))-1,(nper-A1407+1)*12/52,J1406))/4,2),ROUND(-PMT(((1+D1407/CP)^(CP/periods_per_year))-1,nper-A1407+1,J1406),2)))))))</f>
        <v/>
      </c>
      <c r="G1407" s="13" t="str">
        <f>IF(OR(A1407="",A1407&lt;$X$2),"",IF(J1406&lt;=F1407,0,IF(IF(AND(A1407&gt;=$X$2,MOD(A1407-$X$2,int)=0),$X$3,0)+F1407&gt;=J1406+E1407,J1406+E1407-F1407,IF(AND(A1407&gt;=$X$2,MOD(A1407-$X$2,int)=0),$X$3,0)+IF(IF(AND(A1407&gt;=$X$2,MOD(A1407-$X$2,int)=0),$X$3,0)+IF(MOD(A1407-$X$6,periods_per_year)=0,$X$5,0)+F1407&lt;J1406+E1407,IF(MOD(A1407-$X$6,periods_per_year)=0,$X$5,0),J1406+E1407-IF(AND(A1407&gt;=$X$2,MOD(A1407-$X$2,int)=0),$X$3,0)-F1407))))</f>
        <v/>
      </c>
      <c r="H1407" s="14"/>
      <c r="I1407" s="13" t="str">
        <f t="shared" si="172"/>
        <v/>
      </c>
      <c r="J1407" s="13" t="str">
        <f t="shared" si="173"/>
        <v/>
      </c>
      <c r="M1407" s="17" t="str">
        <f>IF(S1406="","",IF(OR(M1406&gt;=nper,ROUND(S1406,2)&lt;=0),"",M1406+1))</f>
        <v/>
      </c>
      <c r="N1407" s="18" t="str">
        <f>IF(M1407="","",IF(OR(periods_per_year=26,periods_per_year=52),IF(periods_per_year=26,IF(M1407=1,fpdate,N1406+14),IF(periods_per_year=52,IF(M1407=1,fpdate,N1406+7),"n/a")),IF(periods_per_year=24,DATE(YEAR(fpdate),MONTH(fpdate)+(M1407-1)/2+IF(AND(DAY(fpdate)&gt;=15,MOD(M1407,2)=0),1,0),IF(MOD(M1407,2)=0,IF(DAY(fpdate)&gt;=15,DAY(fpdate)-14,DAY(fpdate)+14),DAY(fpdate))),IF(DAY(DATE(YEAR(fpdate),MONTH(fpdate)+M1407-1,DAY(fpdate)))&lt;&gt;DAY(fpdate),DATE(YEAR(fpdate),MONTH(fpdate)+M1407,0),DATE(YEAR(fpdate),MONTH(fpdate)+M1407-1,DAY(fpdate))))))</f>
        <v/>
      </c>
      <c r="O1407" s="19" t="str">
        <f>IF(M1407="","",IF(variable,IF(M1407&lt;MortgageCalculator!$I$18*periods_per_year,start_rate,IF(MortgageCalculator!$I$22&gt;=0,MIN(MortgageCalculator!$I$19,start_rate+MortgageCalculator!$I$22*ROUNDUP((M1407-MortgageCalculator!$I$18*periods_per_year)/MortgageCalculator!$I$21,0)),MAX(MortgageCalculator!$I$20,start_rate+MortgageCalculator!$I$22*ROUNDUP((M1407-MortgageCalculator!$I$18*periods_per_year)/MortgageCalculator!$I$21,0)))),start_rate))</f>
        <v/>
      </c>
      <c r="P1407" s="20" t="str">
        <f>IF(M1407="","",ROUND((((1+O1407/CP)^(CP/periods_per_year))-1)*S1406,2))</f>
        <v/>
      </c>
      <c r="Q1407" s="20" t="str">
        <f>IF(M1407="","",IF(M1407=nper,S1406+P1407,MIN(S1406+P1407,IF(O1407=O1406,Q1406,ROUND(-PMT(((1+O1407/CP)^(CP/periods_per_year))-1,nper-M1407+1,S1406),2)))))</f>
        <v/>
      </c>
      <c r="R1407" s="20" t="str">
        <f t="shared" si="174"/>
        <v/>
      </c>
      <c r="S1407" s="20" t="str">
        <f t="shared" si="175"/>
        <v/>
      </c>
    </row>
    <row r="1408" spans="1:19" x14ac:dyDescent="0.2">
      <c r="A1408" s="10" t="str">
        <f t="shared" si="168"/>
        <v/>
      </c>
      <c r="B1408" s="11" t="str">
        <f t="shared" si="169"/>
        <v/>
      </c>
      <c r="C1408" s="15" t="str">
        <f t="shared" si="170"/>
        <v/>
      </c>
      <c r="D1408" s="12" t="str">
        <f>IF(A1408="","",IF(variable,IF(OR(A1408=1,A1408&lt;$I$18*periods_per_year),start_rate,MIN($I$19,IF(MOD(A1408-1,$I$21)=0,MAX($I$20,D1407+$I$22),D1407))),start_rate))</f>
        <v/>
      </c>
      <c r="E1408" s="13" t="str">
        <f t="shared" si="171"/>
        <v/>
      </c>
      <c r="F1408" s="13" t="str">
        <f>IF(A1408="","",IF(A1408=nper,J1407+E1408,MIN(J1407+E1408,IF(D1408=D1407,F1407,IF($E$8="Acc Bi-Weekly",ROUND((-PMT(((1+D1408/CP)^(CP/12))-1,(nper-A1408+1)*12/26,J1407))/2,2),IF($E$8="Acc Weekly",ROUND((-PMT(((1+D1408/CP)^(CP/12))-1,(nper-A1408+1)*12/52,J1407))/4,2),ROUND(-PMT(((1+D1408/CP)^(CP/periods_per_year))-1,nper-A1408+1,J1407),2)))))))</f>
        <v/>
      </c>
      <c r="G1408" s="13" t="str">
        <f>IF(OR(A1408="",A1408&lt;$X$2),"",IF(J1407&lt;=F1408,0,IF(IF(AND(A1408&gt;=$X$2,MOD(A1408-$X$2,int)=0),$X$3,0)+F1408&gt;=J1407+E1408,J1407+E1408-F1408,IF(AND(A1408&gt;=$X$2,MOD(A1408-$X$2,int)=0),$X$3,0)+IF(IF(AND(A1408&gt;=$X$2,MOD(A1408-$X$2,int)=0),$X$3,0)+IF(MOD(A1408-$X$6,periods_per_year)=0,$X$5,0)+F1408&lt;J1407+E1408,IF(MOD(A1408-$X$6,periods_per_year)=0,$X$5,0),J1407+E1408-IF(AND(A1408&gt;=$X$2,MOD(A1408-$X$2,int)=0),$X$3,0)-F1408))))</f>
        <v/>
      </c>
      <c r="H1408" s="14"/>
      <c r="I1408" s="13" t="str">
        <f t="shared" si="172"/>
        <v/>
      </c>
      <c r="J1408" s="13" t="str">
        <f t="shared" si="173"/>
        <v/>
      </c>
      <c r="M1408" s="17" t="str">
        <f>IF(S1407="","",IF(OR(M1407&gt;=nper,ROUND(S1407,2)&lt;=0),"",M1407+1))</f>
        <v/>
      </c>
      <c r="N1408" s="18" t="str">
        <f>IF(M1408="","",IF(OR(periods_per_year=26,periods_per_year=52),IF(periods_per_year=26,IF(M1408=1,fpdate,N1407+14),IF(periods_per_year=52,IF(M1408=1,fpdate,N1407+7),"n/a")),IF(periods_per_year=24,DATE(YEAR(fpdate),MONTH(fpdate)+(M1408-1)/2+IF(AND(DAY(fpdate)&gt;=15,MOD(M1408,2)=0),1,0),IF(MOD(M1408,2)=0,IF(DAY(fpdate)&gt;=15,DAY(fpdate)-14,DAY(fpdate)+14),DAY(fpdate))),IF(DAY(DATE(YEAR(fpdate),MONTH(fpdate)+M1408-1,DAY(fpdate)))&lt;&gt;DAY(fpdate),DATE(YEAR(fpdate),MONTH(fpdate)+M1408,0),DATE(YEAR(fpdate),MONTH(fpdate)+M1408-1,DAY(fpdate))))))</f>
        <v/>
      </c>
      <c r="O1408" s="19" t="str">
        <f>IF(M1408="","",IF(variable,IF(M1408&lt;MortgageCalculator!$I$18*periods_per_year,start_rate,IF(MortgageCalculator!$I$22&gt;=0,MIN(MortgageCalculator!$I$19,start_rate+MortgageCalculator!$I$22*ROUNDUP((M1408-MortgageCalculator!$I$18*periods_per_year)/MortgageCalculator!$I$21,0)),MAX(MortgageCalculator!$I$20,start_rate+MortgageCalculator!$I$22*ROUNDUP((M1408-MortgageCalculator!$I$18*periods_per_year)/MortgageCalculator!$I$21,0)))),start_rate))</f>
        <v/>
      </c>
      <c r="P1408" s="20" t="str">
        <f>IF(M1408="","",ROUND((((1+O1408/CP)^(CP/periods_per_year))-1)*S1407,2))</f>
        <v/>
      </c>
      <c r="Q1408" s="20" t="str">
        <f>IF(M1408="","",IF(M1408=nper,S1407+P1408,MIN(S1407+P1408,IF(O1408=O1407,Q1407,ROUND(-PMT(((1+O1408/CP)^(CP/periods_per_year))-1,nper-M1408+1,S1407),2)))))</f>
        <v/>
      </c>
      <c r="R1408" s="20" t="str">
        <f t="shared" si="174"/>
        <v/>
      </c>
      <c r="S1408" s="20" t="str">
        <f t="shared" si="175"/>
        <v/>
      </c>
    </row>
    <row r="1409" spans="1:19" x14ac:dyDescent="0.2">
      <c r="A1409" s="10" t="str">
        <f t="shared" si="168"/>
        <v/>
      </c>
      <c r="B1409" s="11" t="str">
        <f t="shared" si="169"/>
        <v/>
      </c>
      <c r="C1409" s="15" t="str">
        <f t="shared" si="170"/>
        <v/>
      </c>
      <c r="D1409" s="12" t="str">
        <f>IF(A1409="","",IF(variable,IF(OR(A1409=1,A1409&lt;$I$18*periods_per_year),start_rate,MIN($I$19,IF(MOD(A1409-1,$I$21)=0,MAX($I$20,D1408+$I$22),D1408))),start_rate))</f>
        <v/>
      </c>
      <c r="E1409" s="13" t="str">
        <f t="shared" si="171"/>
        <v/>
      </c>
      <c r="F1409" s="13" t="str">
        <f>IF(A1409="","",IF(A1409=nper,J1408+E1409,MIN(J1408+E1409,IF(D1409=D1408,F1408,IF($E$8="Acc Bi-Weekly",ROUND((-PMT(((1+D1409/CP)^(CP/12))-1,(nper-A1409+1)*12/26,J1408))/2,2),IF($E$8="Acc Weekly",ROUND((-PMT(((1+D1409/CP)^(CP/12))-1,(nper-A1409+1)*12/52,J1408))/4,2),ROUND(-PMT(((1+D1409/CP)^(CP/periods_per_year))-1,nper-A1409+1,J1408),2)))))))</f>
        <v/>
      </c>
      <c r="G1409" s="13" t="str">
        <f>IF(OR(A1409="",A1409&lt;$X$2),"",IF(J1408&lt;=F1409,0,IF(IF(AND(A1409&gt;=$X$2,MOD(A1409-$X$2,int)=0),$X$3,0)+F1409&gt;=J1408+E1409,J1408+E1409-F1409,IF(AND(A1409&gt;=$X$2,MOD(A1409-$X$2,int)=0),$X$3,0)+IF(IF(AND(A1409&gt;=$X$2,MOD(A1409-$X$2,int)=0),$X$3,0)+IF(MOD(A1409-$X$6,periods_per_year)=0,$X$5,0)+F1409&lt;J1408+E1409,IF(MOD(A1409-$X$6,periods_per_year)=0,$X$5,0),J1408+E1409-IF(AND(A1409&gt;=$X$2,MOD(A1409-$X$2,int)=0),$X$3,0)-F1409))))</f>
        <v/>
      </c>
      <c r="H1409" s="14"/>
      <c r="I1409" s="13" t="str">
        <f t="shared" si="172"/>
        <v/>
      </c>
      <c r="J1409" s="13" t="str">
        <f t="shared" si="173"/>
        <v/>
      </c>
      <c r="M1409" s="17" t="str">
        <f>IF(S1408="","",IF(OR(M1408&gt;=nper,ROUND(S1408,2)&lt;=0),"",M1408+1))</f>
        <v/>
      </c>
      <c r="N1409" s="18" t="str">
        <f>IF(M1409="","",IF(OR(periods_per_year=26,periods_per_year=52),IF(periods_per_year=26,IF(M1409=1,fpdate,N1408+14),IF(periods_per_year=52,IF(M1409=1,fpdate,N1408+7),"n/a")),IF(periods_per_year=24,DATE(YEAR(fpdate),MONTH(fpdate)+(M1409-1)/2+IF(AND(DAY(fpdate)&gt;=15,MOD(M1409,2)=0),1,0),IF(MOD(M1409,2)=0,IF(DAY(fpdate)&gt;=15,DAY(fpdate)-14,DAY(fpdate)+14),DAY(fpdate))),IF(DAY(DATE(YEAR(fpdate),MONTH(fpdate)+M1409-1,DAY(fpdate)))&lt;&gt;DAY(fpdate),DATE(YEAR(fpdate),MONTH(fpdate)+M1409,0),DATE(YEAR(fpdate),MONTH(fpdate)+M1409-1,DAY(fpdate))))))</f>
        <v/>
      </c>
      <c r="O1409" s="19" t="str">
        <f>IF(M1409="","",IF(variable,IF(M1409&lt;MortgageCalculator!$I$18*periods_per_year,start_rate,IF(MortgageCalculator!$I$22&gt;=0,MIN(MortgageCalculator!$I$19,start_rate+MortgageCalculator!$I$22*ROUNDUP((M1409-MortgageCalculator!$I$18*periods_per_year)/MortgageCalculator!$I$21,0)),MAX(MortgageCalculator!$I$20,start_rate+MortgageCalculator!$I$22*ROUNDUP((M1409-MortgageCalculator!$I$18*periods_per_year)/MortgageCalculator!$I$21,0)))),start_rate))</f>
        <v/>
      </c>
      <c r="P1409" s="20" t="str">
        <f>IF(M1409="","",ROUND((((1+O1409/CP)^(CP/periods_per_year))-1)*S1408,2))</f>
        <v/>
      </c>
      <c r="Q1409" s="20" t="str">
        <f>IF(M1409="","",IF(M1409=nper,S1408+P1409,MIN(S1408+P1409,IF(O1409=O1408,Q1408,ROUND(-PMT(((1+O1409/CP)^(CP/periods_per_year))-1,nper-M1409+1,S1408),2)))))</f>
        <v/>
      </c>
      <c r="R1409" s="20" t="str">
        <f t="shared" si="174"/>
        <v/>
      </c>
      <c r="S1409" s="20" t="str">
        <f t="shared" si="175"/>
        <v/>
      </c>
    </row>
    <row r="1410" spans="1:19" x14ac:dyDescent="0.2">
      <c r="A1410" s="10" t="str">
        <f t="shared" si="168"/>
        <v/>
      </c>
      <c r="B1410" s="11" t="str">
        <f t="shared" si="169"/>
        <v/>
      </c>
      <c r="C1410" s="15" t="str">
        <f t="shared" si="170"/>
        <v/>
      </c>
      <c r="D1410" s="12" t="str">
        <f>IF(A1410="","",IF(variable,IF(OR(A1410=1,A1410&lt;$I$18*periods_per_year),start_rate,MIN($I$19,IF(MOD(A1410-1,$I$21)=0,MAX($I$20,D1409+$I$22),D1409))),start_rate))</f>
        <v/>
      </c>
      <c r="E1410" s="13" t="str">
        <f t="shared" si="171"/>
        <v/>
      </c>
      <c r="F1410" s="13" t="str">
        <f>IF(A1410="","",IF(A1410=nper,J1409+E1410,MIN(J1409+E1410,IF(D1410=D1409,F1409,IF($E$8="Acc Bi-Weekly",ROUND((-PMT(((1+D1410/CP)^(CP/12))-1,(nper-A1410+1)*12/26,J1409))/2,2),IF($E$8="Acc Weekly",ROUND((-PMT(((1+D1410/CP)^(CP/12))-1,(nper-A1410+1)*12/52,J1409))/4,2),ROUND(-PMT(((1+D1410/CP)^(CP/periods_per_year))-1,nper-A1410+1,J1409),2)))))))</f>
        <v/>
      </c>
      <c r="G1410" s="13" t="str">
        <f>IF(OR(A1410="",A1410&lt;$X$2),"",IF(J1409&lt;=F1410,0,IF(IF(AND(A1410&gt;=$X$2,MOD(A1410-$X$2,int)=0),$X$3,0)+F1410&gt;=J1409+E1410,J1409+E1410-F1410,IF(AND(A1410&gt;=$X$2,MOD(A1410-$X$2,int)=0),$X$3,0)+IF(IF(AND(A1410&gt;=$X$2,MOD(A1410-$X$2,int)=0),$X$3,0)+IF(MOD(A1410-$X$6,periods_per_year)=0,$X$5,0)+F1410&lt;J1409+E1410,IF(MOD(A1410-$X$6,periods_per_year)=0,$X$5,0),J1409+E1410-IF(AND(A1410&gt;=$X$2,MOD(A1410-$X$2,int)=0),$X$3,0)-F1410))))</f>
        <v/>
      </c>
      <c r="H1410" s="14"/>
      <c r="I1410" s="13" t="str">
        <f t="shared" si="172"/>
        <v/>
      </c>
      <c r="J1410" s="13" t="str">
        <f t="shared" si="173"/>
        <v/>
      </c>
      <c r="M1410" s="17" t="str">
        <f>IF(S1409="","",IF(OR(M1409&gt;=nper,ROUND(S1409,2)&lt;=0),"",M1409+1))</f>
        <v/>
      </c>
      <c r="N1410" s="18" t="str">
        <f>IF(M1410="","",IF(OR(periods_per_year=26,periods_per_year=52),IF(periods_per_year=26,IF(M1410=1,fpdate,N1409+14),IF(periods_per_year=52,IF(M1410=1,fpdate,N1409+7),"n/a")),IF(periods_per_year=24,DATE(YEAR(fpdate),MONTH(fpdate)+(M1410-1)/2+IF(AND(DAY(fpdate)&gt;=15,MOD(M1410,2)=0),1,0),IF(MOD(M1410,2)=0,IF(DAY(fpdate)&gt;=15,DAY(fpdate)-14,DAY(fpdate)+14),DAY(fpdate))),IF(DAY(DATE(YEAR(fpdate),MONTH(fpdate)+M1410-1,DAY(fpdate)))&lt;&gt;DAY(fpdate),DATE(YEAR(fpdate),MONTH(fpdate)+M1410,0),DATE(YEAR(fpdate),MONTH(fpdate)+M1410-1,DAY(fpdate))))))</f>
        <v/>
      </c>
      <c r="O1410" s="19" t="str">
        <f>IF(M1410="","",IF(variable,IF(M1410&lt;MortgageCalculator!$I$18*periods_per_year,start_rate,IF(MortgageCalculator!$I$22&gt;=0,MIN(MortgageCalculator!$I$19,start_rate+MortgageCalculator!$I$22*ROUNDUP((M1410-MortgageCalculator!$I$18*periods_per_year)/MortgageCalculator!$I$21,0)),MAX(MortgageCalculator!$I$20,start_rate+MortgageCalculator!$I$22*ROUNDUP((M1410-MortgageCalculator!$I$18*periods_per_year)/MortgageCalculator!$I$21,0)))),start_rate))</f>
        <v/>
      </c>
      <c r="P1410" s="20" t="str">
        <f>IF(M1410="","",ROUND((((1+O1410/CP)^(CP/periods_per_year))-1)*S1409,2))</f>
        <v/>
      </c>
      <c r="Q1410" s="20" t="str">
        <f>IF(M1410="","",IF(M1410=nper,S1409+P1410,MIN(S1409+P1410,IF(O1410=O1409,Q1409,ROUND(-PMT(((1+O1410/CP)^(CP/periods_per_year))-1,nper-M1410+1,S1409),2)))))</f>
        <v/>
      </c>
      <c r="R1410" s="20" t="str">
        <f t="shared" si="174"/>
        <v/>
      </c>
      <c r="S1410" s="20" t="str">
        <f t="shared" si="175"/>
        <v/>
      </c>
    </row>
    <row r="1411" spans="1:19" x14ac:dyDescent="0.2">
      <c r="A1411" s="10" t="str">
        <f t="shared" si="168"/>
        <v/>
      </c>
      <c r="B1411" s="11" t="str">
        <f t="shared" si="169"/>
        <v/>
      </c>
      <c r="C1411" s="15" t="str">
        <f t="shared" si="170"/>
        <v/>
      </c>
      <c r="D1411" s="12" t="str">
        <f>IF(A1411="","",IF(variable,IF(OR(A1411=1,A1411&lt;$I$18*periods_per_year),start_rate,MIN($I$19,IF(MOD(A1411-1,$I$21)=0,MAX($I$20,D1410+$I$22),D1410))),start_rate))</f>
        <v/>
      </c>
      <c r="E1411" s="13" t="str">
        <f t="shared" si="171"/>
        <v/>
      </c>
      <c r="F1411" s="13" t="str">
        <f>IF(A1411="","",IF(A1411=nper,J1410+E1411,MIN(J1410+E1411,IF(D1411=D1410,F1410,IF($E$8="Acc Bi-Weekly",ROUND((-PMT(((1+D1411/CP)^(CP/12))-1,(nper-A1411+1)*12/26,J1410))/2,2),IF($E$8="Acc Weekly",ROUND((-PMT(((1+D1411/CP)^(CP/12))-1,(nper-A1411+1)*12/52,J1410))/4,2),ROUND(-PMT(((1+D1411/CP)^(CP/periods_per_year))-1,nper-A1411+1,J1410),2)))))))</f>
        <v/>
      </c>
      <c r="G1411" s="13" t="str">
        <f>IF(OR(A1411="",A1411&lt;$X$2),"",IF(J1410&lt;=F1411,0,IF(IF(AND(A1411&gt;=$X$2,MOD(A1411-$X$2,int)=0),$X$3,0)+F1411&gt;=J1410+E1411,J1410+E1411-F1411,IF(AND(A1411&gt;=$X$2,MOD(A1411-$X$2,int)=0),$X$3,0)+IF(IF(AND(A1411&gt;=$X$2,MOD(A1411-$X$2,int)=0),$X$3,0)+IF(MOD(A1411-$X$6,periods_per_year)=0,$X$5,0)+F1411&lt;J1410+E1411,IF(MOD(A1411-$X$6,periods_per_year)=0,$X$5,0),J1410+E1411-IF(AND(A1411&gt;=$X$2,MOD(A1411-$X$2,int)=0),$X$3,0)-F1411))))</f>
        <v/>
      </c>
      <c r="H1411" s="14"/>
      <c r="I1411" s="13" t="str">
        <f t="shared" si="172"/>
        <v/>
      </c>
      <c r="J1411" s="13" t="str">
        <f t="shared" si="173"/>
        <v/>
      </c>
      <c r="M1411" s="17" t="str">
        <f>IF(S1410="","",IF(OR(M1410&gt;=nper,ROUND(S1410,2)&lt;=0),"",M1410+1))</f>
        <v/>
      </c>
      <c r="N1411" s="18" t="str">
        <f>IF(M1411="","",IF(OR(periods_per_year=26,periods_per_year=52),IF(periods_per_year=26,IF(M1411=1,fpdate,N1410+14),IF(periods_per_year=52,IF(M1411=1,fpdate,N1410+7),"n/a")),IF(periods_per_year=24,DATE(YEAR(fpdate),MONTH(fpdate)+(M1411-1)/2+IF(AND(DAY(fpdate)&gt;=15,MOD(M1411,2)=0),1,0),IF(MOD(M1411,2)=0,IF(DAY(fpdate)&gt;=15,DAY(fpdate)-14,DAY(fpdate)+14),DAY(fpdate))),IF(DAY(DATE(YEAR(fpdate),MONTH(fpdate)+M1411-1,DAY(fpdate)))&lt;&gt;DAY(fpdate),DATE(YEAR(fpdate),MONTH(fpdate)+M1411,0),DATE(YEAR(fpdate),MONTH(fpdate)+M1411-1,DAY(fpdate))))))</f>
        <v/>
      </c>
      <c r="O1411" s="19" t="str">
        <f>IF(M1411="","",IF(variable,IF(M1411&lt;MortgageCalculator!$I$18*periods_per_year,start_rate,IF(MortgageCalculator!$I$22&gt;=0,MIN(MortgageCalculator!$I$19,start_rate+MortgageCalculator!$I$22*ROUNDUP((M1411-MortgageCalculator!$I$18*periods_per_year)/MortgageCalculator!$I$21,0)),MAX(MortgageCalculator!$I$20,start_rate+MortgageCalculator!$I$22*ROUNDUP((M1411-MortgageCalculator!$I$18*periods_per_year)/MortgageCalculator!$I$21,0)))),start_rate))</f>
        <v/>
      </c>
      <c r="P1411" s="20" t="str">
        <f>IF(M1411="","",ROUND((((1+O1411/CP)^(CP/periods_per_year))-1)*S1410,2))</f>
        <v/>
      </c>
      <c r="Q1411" s="20" t="str">
        <f>IF(M1411="","",IF(M1411=nper,S1410+P1411,MIN(S1410+P1411,IF(O1411=O1410,Q1410,ROUND(-PMT(((1+O1411/CP)^(CP/periods_per_year))-1,nper-M1411+1,S1410),2)))))</f>
        <v/>
      </c>
      <c r="R1411" s="20" t="str">
        <f t="shared" si="174"/>
        <v/>
      </c>
      <c r="S1411" s="20" t="str">
        <f t="shared" si="175"/>
        <v/>
      </c>
    </row>
    <row r="1412" spans="1:19" x14ac:dyDescent="0.2">
      <c r="A1412" s="10" t="str">
        <f t="shared" si="168"/>
        <v/>
      </c>
      <c r="B1412" s="11" t="str">
        <f t="shared" si="169"/>
        <v/>
      </c>
      <c r="C1412" s="15" t="str">
        <f t="shared" si="170"/>
        <v/>
      </c>
      <c r="D1412" s="12" t="str">
        <f>IF(A1412="","",IF(variable,IF(OR(A1412=1,A1412&lt;$I$18*periods_per_year),start_rate,MIN($I$19,IF(MOD(A1412-1,$I$21)=0,MAX($I$20,D1411+$I$22),D1411))),start_rate))</f>
        <v/>
      </c>
      <c r="E1412" s="13" t="str">
        <f t="shared" si="171"/>
        <v/>
      </c>
      <c r="F1412" s="13" t="str">
        <f>IF(A1412="","",IF(A1412=nper,J1411+E1412,MIN(J1411+E1412,IF(D1412=D1411,F1411,IF($E$8="Acc Bi-Weekly",ROUND((-PMT(((1+D1412/CP)^(CP/12))-1,(nper-A1412+1)*12/26,J1411))/2,2),IF($E$8="Acc Weekly",ROUND((-PMT(((1+D1412/CP)^(CP/12))-1,(nper-A1412+1)*12/52,J1411))/4,2),ROUND(-PMT(((1+D1412/CP)^(CP/periods_per_year))-1,nper-A1412+1,J1411),2)))))))</f>
        <v/>
      </c>
      <c r="G1412" s="13" t="str">
        <f>IF(OR(A1412="",A1412&lt;$X$2),"",IF(J1411&lt;=F1412,0,IF(IF(AND(A1412&gt;=$X$2,MOD(A1412-$X$2,int)=0),$X$3,0)+F1412&gt;=J1411+E1412,J1411+E1412-F1412,IF(AND(A1412&gt;=$X$2,MOD(A1412-$X$2,int)=0),$X$3,0)+IF(IF(AND(A1412&gt;=$X$2,MOD(A1412-$X$2,int)=0),$X$3,0)+IF(MOD(A1412-$X$6,periods_per_year)=0,$X$5,0)+F1412&lt;J1411+E1412,IF(MOD(A1412-$X$6,periods_per_year)=0,$X$5,0),J1411+E1412-IF(AND(A1412&gt;=$X$2,MOD(A1412-$X$2,int)=0),$X$3,0)-F1412))))</f>
        <v/>
      </c>
      <c r="H1412" s="14"/>
      <c r="I1412" s="13" t="str">
        <f t="shared" si="172"/>
        <v/>
      </c>
      <c r="J1412" s="13" t="str">
        <f t="shared" si="173"/>
        <v/>
      </c>
      <c r="M1412" s="17" t="str">
        <f>IF(S1411="","",IF(OR(M1411&gt;=nper,ROUND(S1411,2)&lt;=0),"",M1411+1))</f>
        <v/>
      </c>
      <c r="N1412" s="18" t="str">
        <f>IF(M1412="","",IF(OR(periods_per_year=26,periods_per_year=52),IF(periods_per_year=26,IF(M1412=1,fpdate,N1411+14),IF(periods_per_year=52,IF(M1412=1,fpdate,N1411+7),"n/a")),IF(periods_per_year=24,DATE(YEAR(fpdate),MONTH(fpdate)+(M1412-1)/2+IF(AND(DAY(fpdate)&gt;=15,MOD(M1412,2)=0),1,0),IF(MOD(M1412,2)=0,IF(DAY(fpdate)&gt;=15,DAY(fpdate)-14,DAY(fpdate)+14),DAY(fpdate))),IF(DAY(DATE(YEAR(fpdate),MONTH(fpdate)+M1412-1,DAY(fpdate)))&lt;&gt;DAY(fpdate),DATE(YEAR(fpdate),MONTH(fpdate)+M1412,0),DATE(YEAR(fpdate),MONTH(fpdate)+M1412-1,DAY(fpdate))))))</f>
        <v/>
      </c>
      <c r="O1412" s="19" t="str">
        <f>IF(M1412="","",IF(variable,IF(M1412&lt;MortgageCalculator!$I$18*periods_per_year,start_rate,IF(MortgageCalculator!$I$22&gt;=0,MIN(MortgageCalculator!$I$19,start_rate+MortgageCalculator!$I$22*ROUNDUP((M1412-MortgageCalculator!$I$18*periods_per_year)/MortgageCalculator!$I$21,0)),MAX(MortgageCalculator!$I$20,start_rate+MortgageCalculator!$I$22*ROUNDUP((M1412-MortgageCalculator!$I$18*periods_per_year)/MortgageCalculator!$I$21,0)))),start_rate))</f>
        <v/>
      </c>
      <c r="P1412" s="20" t="str">
        <f>IF(M1412="","",ROUND((((1+O1412/CP)^(CP/periods_per_year))-1)*S1411,2))</f>
        <v/>
      </c>
      <c r="Q1412" s="20" t="str">
        <f>IF(M1412="","",IF(M1412=nper,S1411+P1412,MIN(S1411+P1412,IF(O1412=O1411,Q1411,ROUND(-PMT(((1+O1412/CP)^(CP/periods_per_year))-1,nper-M1412+1,S1411),2)))))</f>
        <v/>
      </c>
      <c r="R1412" s="20" t="str">
        <f t="shared" si="174"/>
        <v/>
      </c>
      <c r="S1412" s="20" t="str">
        <f t="shared" si="175"/>
        <v/>
      </c>
    </row>
    <row r="1413" spans="1:19" x14ac:dyDescent="0.2">
      <c r="A1413" s="10" t="str">
        <f t="shared" si="168"/>
        <v/>
      </c>
      <c r="B1413" s="11" t="str">
        <f t="shared" si="169"/>
        <v/>
      </c>
      <c r="C1413" s="15" t="str">
        <f t="shared" si="170"/>
        <v/>
      </c>
      <c r="D1413" s="12" t="str">
        <f>IF(A1413="","",IF(variable,IF(OR(A1413=1,A1413&lt;$I$18*periods_per_year),start_rate,MIN($I$19,IF(MOD(A1413-1,$I$21)=0,MAX($I$20,D1412+$I$22),D1412))),start_rate))</f>
        <v/>
      </c>
      <c r="E1413" s="13" t="str">
        <f t="shared" si="171"/>
        <v/>
      </c>
      <c r="F1413" s="13" t="str">
        <f>IF(A1413="","",IF(A1413=nper,J1412+E1413,MIN(J1412+E1413,IF(D1413=D1412,F1412,IF($E$8="Acc Bi-Weekly",ROUND((-PMT(((1+D1413/CP)^(CP/12))-1,(nper-A1413+1)*12/26,J1412))/2,2),IF($E$8="Acc Weekly",ROUND((-PMT(((1+D1413/CP)^(CP/12))-1,(nper-A1413+1)*12/52,J1412))/4,2),ROUND(-PMT(((1+D1413/CP)^(CP/periods_per_year))-1,nper-A1413+1,J1412),2)))))))</f>
        <v/>
      </c>
      <c r="G1413" s="13" t="str">
        <f>IF(OR(A1413="",A1413&lt;$X$2),"",IF(J1412&lt;=F1413,0,IF(IF(AND(A1413&gt;=$X$2,MOD(A1413-$X$2,int)=0),$X$3,0)+F1413&gt;=J1412+E1413,J1412+E1413-F1413,IF(AND(A1413&gt;=$X$2,MOD(A1413-$X$2,int)=0),$X$3,0)+IF(IF(AND(A1413&gt;=$X$2,MOD(A1413-$X$2,int)=0),$X$3,0)+IF(MOD(A1413-$X$6,periods_per_year)=0,$X$5,0)+F1413&lt;J1412+E1413,IF(MOD(A1413-$X$6,periods_per_year)=0,$X$5,0),J1412+E1413-IF(AND(A1413&gt;=$X$2,MOD(A1413-$X$2,int)=0),$X$3,0)-F1413))))</f>
        <v/>
      </c>
      <c r="H1413" s="14"/>
      <c r="I1413" s="13" t="str">
        <f t="shared" si="172"/>
        <v/>
      </c>
      <c r="J1413" s="13" t="str">
        <f t="shared" si="173"/>
        <v/>
      </c>
      <c r="M1413" s="17" t="str">
        <f>IF(S1412="","",IF(OR(M1412&gt;=nper,ROUND(S1412,2)&lt;=0),"",M1412+1))</f>
        <v/>
      </c>
      <c r="N1413" s="18" t="str">
        <f>IF(M1413="","",IF(OR(periods_per_year=26,periods_per_year=52),IF(periods_per_year=26,IF(M1413=1,fpdate,N1412+14),IF(periods_per_year=52,IF(M1413=1,fpdate,N1412+7),"n/a")),IF(periods_per_year=24,DATE(YEAR(fpdate),MONTH(fpdate)+(M1413-1)/2+IF(AND(DAY(fpdate)&gt;=15,MOD(M1413,2)=0),1,0),IF(MOD(M1413,2)=0,IF(DAY(fpdate)&gt;=15,DAY(fpdate)-14,DAY(fpdate)+14),DAY(fpdate))),IF(DAY(DATE(YEAR(fpdate),MONTH(fpdate)+M1413-1,DAY(fpdate)))&lt;&gt;DAY(fpdate),DATE(YEAR(fpdate),MONTH(fpdate)+M1413,0),DATE(YEAR(fpdate),MONTH(fpdate)+M1413-1,DAY(fpdate))))))</f>
        <v/>
      </c>
      <c r="O1413" s="19" t="str">
        <f>IF(M1413="","",IF(variable,IF(M1413&lt;MortgageCalculator!$I$18*periods_per_year,start_rate,IF(MortgageCalculator!$I$22&gt;=0,MIN(MortgageCalculator!$I$19,start_rate+MortgageCalculator!$I$22*ROUNDUP((M1413-MortgageCalculator!$I$18*periods_per_year)/MortgageCalculator!$I$21,0)),MAX(MortgageCalculator!$I$20,start_rate+MortgageCalculator!$I$22*ROUNDUP((M1413-MortgageCalculator!$I$18*periods_per_year)/MortgageCalculator!$I$21,0)))),start_rate))</f>
        <v/>
      </c>
      <c r="P1413" s="20" t="str">
        <f>IF(M1413="","",ROUND((((1+O1413/CP)^(CP/periods_per_year))-1)*S1412,2))</f>
        <v/>
      </c>
      <c r="Q1413" s="20" t="str">
        <f>IF(M1413="","",IF(M1413=nper,S1412+P1413,MIN(S1412+P1413,IF(O1413=O1412,Q1412,ROUND(-PMT(((1+O1413/CP)^(CP/periods_per_year))-1,nper-M1413+1,S1412),2)))))</f>
        <v/>
      </c>
      <c r="R1413" s="20" t="str">
        <f t="shared" si="174"/>
        <v/>
      </c>
      <c r="S1413" s="20" t="str">
        <f t="shared" si="175"/>
        <v/>
      </c>
    </row>
    <row r="1414" spans="1:19" x14ac:dyDescent="0.2">
      <c r="A1414" s="10" t="str">
        <f t="shared" si="168"/>
        <v/>
      </c>
      <c r="B1414" s="11" t="str">
        <f t="shared" si="169"/>
        <v/>
      </c>
      <c r="C1414" s="15" t="str">
        <f t="shared" si="170"/>
        <v/>
      </c>
      <c r="D1414" s="12" t="str">
        <f>IF(A1414="","",IF(variable,IF(OR(A1414=1,A1414&lt;$I$18*periods_per_year),start_rate,MIN($I$19,IF(MOD(A1414-1,$I$21)=0,MAX($I$20,D1413+$I$22),D1413))),start_rate))</f>
        <v/>
      </c>
      <c r="E1414" s="13" t="str">
        <f t="shared" si="171"/>
        <v/>
      </c>
      <c r="F1414" s="13" t="str">
        <f>IF(A1414="","",IF(A1414=nper,J1413+E1414,MIN(J1413+E1414,IF(D1414=D1413,F1413,IF($E$8="Acc Bi-Weekly",ROUND((-PMT(((1+D1414/CP)^(CP/12))-1,(nper-A1414+1)*12/26,J1413))/2,2),IF($E$8="Acc Weekly",ROUND((-PMT(((1+D1414/CP)^(CP/12))-1,(nper-A1414+1)*12/52,J1413))/4,2),ROUND(-PMT(((1+D1414/CP)^(CP/periods_per_year))-1,nper-A1414+1,J1413),2)))))))</f>
        <v/>
      </c>
      <c r="G1414" s="13" t="str">
        <f>IF(OR(A1414="",A1414&lt;$X$2),"",IF(J1413&lt;=F1414,0,IF(IF(AND(A1414&gt;=$X$2,MOD(A1414-$X$2,int)=0),$X$3,0)+F1414&gt;=J1413+E1414,J1413+E1414-F1414,IF(AND(A1414&gt;=$X$2,MOD(A1414-$X$2,int)=0),$X$3,0)+IF(IF(AND(A1414&gt;=$X$2,MOD(A1414-$X$2,int)=0),$X$3,0)+IF(MOD(A1414-$X$6,periods_per_year)=0,$X$5,0)+F1414&lt;J1413+E1414,IF(MOD(A1414-$X$6,periods_per_year)=0,$X$5,0),J1413+E1414-IF(AND(A1414&gt;=$X$2,MOD(A1414-$X$2,int)=0),$X$3,0)-F1414))))</f>
        <v/>
      </c>
      <c r="H1414" s="14"/>
      <c r="I1414" s="13" t="str">
        <f t="shared" si="172"/>
        <v/>
      </c>
      <c r="J1414" s="13" t="str">
        <f t="shared" si="173"/>
        <v/>
      </c>
      <c r="M1414" s="17" t="str">
        <f>IF(S1413="","",IF(OR(M1413&gt;=nper,ROUND(S1413,2)&lt;=0),"",M1413+1))</f>
        <v/>
      </c>
      <c r="N1414" s="18" t="str">
        <f>IF(M1414="","",IF(OR(periods_per_year=26,periods_per_year=52),IF(periods_per_year=26,IF(M1414=1,fpdate,N1413+14),IF(periods_per_year=52,IF(M1414=1,fpdate,N1413+7),"n/a")),IF(periods_per_year=24,DATE(YEAR(fpdate),MONTH(fpdate)+(M1414-1)/2+IF(AND(DAY(fpdate)&gt;=15,MOD(M1414,2)=0),1,0),IF(MOD(M1414,2)=0,IF(DAY(fpdate)&gt;=15,DAY(fpdate)-14,DAY(fpdate)+14),DAY(fpdate))),IF(DAY(DATE(YEAR(fpdate),MONTH(fpdate)+M1414-1,DAY(fpdate)))&lt;&gt;DAY(fpdate),DATE(YEAR(fpdate),MONTH(fpdate)+M1414,0),DATE(YEAR(fpdate),MONTH(fpdate)+M1414-1,DAY(fpdate))))))</f>
        <v/>
      </c>
      <c r="O1414" s="19" t="str">
        <f>IF(M1414="","",IF(variable,IF(M1414&lt;MortgageCalculator!$I$18*periods_per_year,start_rate,IF(MortgageCalculator!$I$22&gt;=0,MIN(MortgageCalculator!$I$19,start_rate+MortgageCalculator!$I$22*ROUNDUP((M1414-MortgageCalculator!$I$18*periods_per_year)/MortgageCalculator!$I$21,0)),MAX(MortgageCalculator!$I$20,start_rate+MortgageCalculator!$I$22*ROUNDUP((M1414-MortgageCalculator!$I$18*periods_per_year)/MortgageCalculator!$I$21,0)))),start_rate))</f>
        <v/>
      </c>
      <c r="P1414" s="20" t="str">
        <f>IF(M1414="","",ROUND((((1+O1414/CP)^(CP/periods_per_year))-1)*S1413,2))</f>
        <v/>
      </c>
      <c r="Q1414" s="20" t="str">
        <f>IF(M1414="","",IF(M1414=nper,S1413+P1414,MIN(S1413+P1414,IF(O1414=O1413,Q1413,ROUND(-PMT(((1+O1414/CP)^(CP/periods_per_year))-1,nper-M1414+1,S1413),2)))))</f>
        <v/>
      </c>
      <c r="R1414" s="20" t="str">
        <f t="shared" si="174"/>
        <v/>
      </c>
      <c r="S1414" s="20" t="str">
        <f t="shared" si="175"/>
        <v/>
      </c>
    </row>
    <row r="1415" spans="1:19" x14ac:dyDescent="0.2">
      <c r="A1415" s="10" t="str">
        <f t="shared" si="168"/>
        <v/>
      </c>
      <c r="B1415" s="11" t="str">
        <f t="shared" si="169"/>
        <v/>
      </c>
      <c r="C1415" s="15" t="str">
        <f t="shared" si="170"/>
        <v/>
      </c>
      <c r="D1415" s="12" t="str">
        <f>IF(A1415="","",IF(variable,IF(OR(A1415=1,A1415&lt;$I$18*periods_per_year),start_rate,MIN($I$19,IF(MOD(A1415-1,$I$21)=0,MAX($I$20,D1414+$I$22),D1414))),start_rate))</f>
        <v/>
      </c>
      <c r="E1415" s="13" t="str">
        <f t="shared" si="171"/>
        <v/>
      </c>
      <c r="F1415" s="13" t="str">
        <f>IF(A1415="","",IF(A1415=nper,J1414+E1415,MIN(J1414+E1415,IF(D1415=D1414,F1414,IF($E$8="Acc Bi-Weekly",ROUND((-PMT(((1+D1415/CP)^(CP/12))-1,(nper-A1415+1)*12/26,J1414))/2,2),IF($E$8="Acc Weekly",ROUND((-PMT(((1+D1415/CP)^(CP/12))-1,(nper-A1415+1)*12/52,J1414))/4,2),ROUND(-PMT(((1+D1415/CP)^(CP/periods_per_year))-1,nper-A1415+1,J1414),2)))))))</f>
        <v/>
      </c>
      <c r="G1415" s="13" t="str">
        <f>IF(OR(A1415="",A1415&lt;$X$2),"",IF(J1414&lt;=F1415,0,IF(IF(AND(A1415&gt;=$X$2,MOD(A1415-$X$2,int)=0),$X$3,0)+F1415&gt;=J1414+E1415,J1414+E1415-F1415,IF(AND(A1415&gt;=$X$2,MOD(A1415-$X$2,int)=0),$X$3,0)+IF(IF(AND(A1415&gt;=$X$2,MOD(A1415-$X$2,int)=0),$X$3,0)+IF(MOD(A1415-$X$6,periods_per_year)=0,$X$5,0)+F1415&lt;J1414+E1415,IF(MOD(A1415-$X$6,periods_per_year)=0,$X$5,0),J1414+E1415-IF(AND(A1415&gt;=$X$2,MOD(A1415-$X$2,int)=0),$X$3,0)-F1415))))</f>
        <v/>
      </c>
      <c r="H1415" s="14"/>
      <c r="I1415" s="13" t="str">
        <f t="shared" si="172"/>
        <v/>
      </c>
      <c r="J1415" s="13" t="str">
        <f t="shared" si="173"/>
        <v/>
      </c>
      <c r="M1415" s="17" t="str">
        <f>IF(S1414="","",IF(OR(M1414&gt;=nper,ROUND(S1414,2)&lt;=0),"",M1414+1))</f>
        <v/>
      </c>
      <c r="N1415" s="18" t="str">
        <f>IF(M1415="","",IF(OR(periods_per_year=26,periods_per_year=52),IF(periods_per_year=26,IF(M1415=1,fpdate,N1414+14),IF(periods_per_year=52,IF(M1415=1,fpdate,N1414+7),"n/a")),IF(periods_per_year=24,DATE(YEAR(fpdate),MONTH(fpdate)+(M1415-1)/2+IF(AND(DAY(fpdate)&gt;=15,MOD(M1415,2)=0),1,0),IF(MOD(M1415,2)=0,IF(DAY(fpdate)&gt;=15,DAY(fpdate)-14,DAY(fpdate)+14),DAY(fpdate))),IF(DAY(DATE(YEAR(fpdate),MONTH(fpdate)+M1415-1,DAY(fpdate)))&lt;&gt;DAY(fpdate),DATE(YEAR(fpdate),MONTH(fpdate)+M1415,0),DATE(YEAR(fpdate),MONTH(fpdate)+M1415-1,DAY(fpdate))))))</f>
        <v/>
      </c>
      <c r="O1415" s="19" t="str">
        <f>IF(M1415="","",IF(variable,IF(M1415&lt;MortgageCalculator!$I$18*periods_per_year,start_rate,IF(MortgageCalculator!$I$22&gt;=0,MIN(MortgageCalculator!$I$19,start_rate+MortgageCalculator!$I$22*ROUNDUP((M1415-MortgageCalculator!$I$18*periods_per_year)/MortgageCalculator!$I$21,0)),MAX(MortgageCalculator!$I$20,start_rate+MortgageCalculator!$I$22*ROUNDUP((M1415-MortgageCalculator!$I$18*periods_per_year)/MortgageCalculator!$I$21,0)))),start_rate))</f>
        <v/>
      </c>
      <c r="P1415" s="20" t="str">
        <f>IF(M1415="","",ROUND((((1+O1415/CP)^(CP/periods_per_year))-1)*S1414,2))</f>
        <v/>
      </c>
      <c r="Q1415" s="20" t="str">
        <f>IF(M1415="","",IF(M1415=nper,S1414+P1415,MIN(S1414+P1415,IF(O1415=O1414,Q1414,ROUND(-PMT(((1+O1415/CP)^(CP/periods_per_year))-1,nper-M1415+1,S1414),2)))))</f>
        <v/>
      </c>
      <c r="R1415" s="20" t="str">
        <f t="shared" si="174"/>
        <v/>
      </c>
      <c r="S1415" s="20" t="str">
        <f t="shared" si="175"/>
        <v/>
      </c>
    </row>
    <row r="1416" spans="1:19" x14ac:dyDescent="0.2">
      <c r="A1416" s="10" t="str">
        <f t="shared" si="168"/>
        <v/>
      </c>
      <c r="B1416" s="11" t="str">
        <f t="shared" si="169"/>
        <v/>
      </c>
      <c r="C1416" s="15" t="str">
        <f t="shared" si="170"/>
        <v/>
      </c>
      <c r="D1416" s="12" t="str">
        <f>IF(A1416="","",IF(variable,IF(OR(A1416=1,A1416&lt;$I$18*periods_per_year),start_rate,MIN($I$19,IF(MOD(A1416-1,$I$21)=0,MAX($I$20,D1415+$I$22),D1415))),start_rate))</f>
        <v/>
      </c>
      <c r="E1416" s="13" t="str">
        <f t="shared" si="171"/>
        <v/>
      </c>
      <c r="F1416" s="13" t="str">
        <f>IF(A1416="","",IF(A1416=nper,J1415+E1416,MIN(J1415+E1416,IF(D1416=D1415,F1415,IF($E$8="Acc Bi-Weekly",ROUND((-PMT(((1+D1416/CP)^(CP/12))-1,(nper-A1416+1)*12/26,J1415))/2,2),IF($E$8="Acc Weekly",ROUND((-PMT(((1+D1416/CP)^(CP/12))-1,(nper-A1416+1)*12/52,J1415))/4,2),ROUND(-PMT(((1+D1416/CP)^(CP/periods_per_year))-1,nper-A1416+1,J1415),2)))))))</f>
        <v/>
      </c>
      <c r="G1416" s="13" t="str">
        <f>IF(OR(A1416="",A1416&lt;$X$2),"",IF(J1415&lt;=F1416,0,IF(IF(AND(A1416&gt;=$X$2,MOD(A1416-$X$2,int)=0),$X$3,0)+F1416&gt;=J1415+E1416,J1415+E1416-F1416,IF(AND(A1416&gt;=$X$2,MOD(A1416-$X$2,int)=0),$X$3,0)+IF(IF(AND(A1416&gt;=$X$2,MOD(A1416-$X$2,int)=0),$X$3,0)+IF(MOD(A1416-$X$6,periods_per_year)=0,$X$5,0)+F1416&lt;J1415+E1416,IF(MOD(A1416-$X$6,periods_per_year)=0,$X$5,0),J1415+E1416-IF(AND(A1416&gt;=$X$2,MOD(A1416-$X$2,int)=0),$X$3,0)-F1416))))</f>
        <v/>
      </c>
      <c r="H1416" s="14"/>
      <c r="I1416" s="13" t="str">
        <f t="shared" si="172"/>
        <v/>
      </c>
      <c r="J1416" s="13" t="str">
        <f t="shared" si="173"/>
        <v/>
      </c>
      <c r="M1416" s="17" t="str">
        <f>IF(S1415="","",IF(OR(M1415&gt;=nper,ROUND(S1415,2)&lt;=0),"",M1415+1))</f>
        <v/>
      </c>
      <c r="N1416" s="18" t="str">
        <f>IF(M1416="","",IF(OR(periods_per_year=26,periods_per_year=52),IF(periods_per_year=26,IF(M1416=1,fpdate,N1415+14),IF(periods_per_year=52,IF(M1416=1,fpdate,N1415+7),"n/a")),IF(periods_per_year=24,DATE(YEAR(fpdate),MONTH(fpdate)+(M1416-1)/2+IF(AND(DAY(fpdate)&gt;=15,MOD(M1416,2)=0),1,0),IF(MOD(M1416,2)=0,IF(DAY(fpdate)&gt;=15,DAY(fpdate)-14,DAY(fpdate)+14),DAY(fpdate))),IF(DAY(DATE(YEAR(fpdate),MONTH(fpdate)+M1416-1,DAY(fpdate)))&lt;&gt;DAY(fpdate),DATE(YEAR(fpdate),MONTH(fpdate)+M1416,0),DATE(YEAR(fpdate),MONTH(fpdate)+M1416-1,DAY(fpdate))))))</f>
        <v/>
      </c>
      <c r="O1416" s="19" t="str">
        <f>IF(M1416="","",IF(variable,IF(M1416&lt;MortgageCalculator!$I$18*periods_per_year,start_rate,IF(MortgageCalculator!$I$22&gt;=0,MIN(MortgageCalculator!$I$19,start_rate+MortgageCalculator!$I$22*ROUNDUP((M1416-MortgageCalculator!$I$18*periods_per_year)/MortgageCalculator!$I$21,0)),MAX(MortgageCalculator!$I$20,start_rate+MortgageCalculator!$I$22*ROUNDUP((M1416-MortgageCalculator!$I$18*periods_per_year)/MortgageCalculator!$I$21,0)))),start_rate))</f>
        <v/>
      </c>
      <c r="P1416" s="20" t="str">
        <f>IF(M1416="","",ROUND((((1+O1416/CP)^(CP/periods_per_year))-1)*S1415,2))</f>
        <v/>
      </c>
      <c r="Q1416" s="20" t="str">
        <f>IF(M1416="","",IF(M1416=nper,S1415+P1416,MIN(S1415+P1416,IF(O1416=O1415,Q1415,ROUND(-PMT(((1+O1416/CP)^(CP/periods_per_year))-1,nper-M1416+1,S1415),2)))))</f>
        <v/>
      </c>
      <c r="R1416" s="20" t="str">
        <f t="shared" si="174"/>
        <v/>
      </c>
      <c r="S1416" s="20" t="str">
        <f t="shared" si="175"/>
        <v/>
      </c>
    </row>
    <row r="1417" spans="1:19" x14ac:dyDescent="0.2">
      <c r="A1417" s="10" t="str">
        <f t="shared" si="168"/>
        <v/>
      </c>
      <c r="B1417" s="11" t="str">
        <f t="shared" si="169"/>
        <v/>
      </c>
      <c r="C1417" s="15" t="str">
        <f t="shared" si="170"/>
        <v/>
      </c>
      <c r="D1417" s="12" t="str">
        <f>IF(A1417="","",IF(variable,IF(OR(A1417=1,A1417&lt;$I$18*periods_per_year),start_rate,MIN($I$19,IF(MOD(A1417-1,$I$21)=0,MAX($I$20,D1416+$I$22),D1416))),start_rate))</f>
        <v/>
      </c>
      <c r="E1417" s="13" t="str">
        <f t="shared" si="171"/>
        <v/>
      </c>
      <c r="F1417" s="13" t="str">
        <f>IF(A1417="","",IF(A1417=nper,J1416+E1417,MIN(J1416+E1417,IF(D1417=D1416,F1416,IF($E$8="Acc Bi-Weekly",ROUND((-PMT(((1+D1417/CP)^(CP/12))-1,(nper-A1417+1)*12/26,J1416))/2,2),IF($E$8="Acc Weekly",ROUND((-PMT(((1+D1417/CP)^(CP/12))-1,(nper-A1417+1)*12/52,J1416))/4,2),ROUND(-PMT(((1+D1417/CP)^(CP/periods_per_year))-1,nper-A1417+1,J1416),2)))))))</f>
        <v/>
      </c>
      <c r="G1417" s="13" t="str">
        <f>IF(OR(A1417="",A1417&lt;$X$2),"",IF(J1416&lt;=F1417,0,IF(IF(AND(A1417&gt;=$X$2,MOD(A1417-$X$2,int)=0),$X$3,0)+F1417&gt;=J1416+E1417,J1416+E1417-F1417,IF(AND(A1417&gt;=$X$2,MOD(A1417-$X$2,int)=0),$X$3,0)+IF(IF(AND(A1417&gt;=$X$2,MOD(A1417-$X$2,int)=0),$X$3,0)+IF(MOD(A1417-$X$6,periods_per_year)=0,$X$5,0)+F1417&lt;J1416+E1417,IF(MOD(A1417-$X$6,periods_per_year)=0,$X$5,0),J1416+E1417-IF(AND(A1417&gt;=$X$2,MOD(A1417-$X$2,int)=0),$X$3,0)-F1417))))</f>
        <v/>
      </c>
      <c r="H1417" s="14"/>
      <c r="I1417" s="13" t="str">
        <f t="shared" si="172"/>
        <v/>
      </c>
      <c r="J1417" s="13" t="str">
        <f t="shared" si="173"/>
        <v/>
      </c>
      <c r="M1417" s="17" t="str">
        <f>IF(S1416="","",IF(OR(M1416&gt;=nper,ROUND(S1416,2)&lt;=0),"",M1416+1))</f>
        <v/>
      </c>
      <c r="N1417" s="18" t="str">
        <f>IF(M1417="","",IF(OR(periods_per_year=26,periods_per_year=52),IF(periods_per_year=26,IF(M1417=1,fpdate,N1416+14),IF(periods_per_year=52,IF(M1417=1,fpdate,N1416+7),"n/a")),IF(periods_per_year=24,DATE(YEAR(fpdate),MONTH(fpdate)+(M1417-1)/2+IF(AND(DAY(fpdate)&gt;=15,MOD(M1417,2)=0),1,0),IF(MOD(M1417,2)=0,IF(DAY(fpdate)&gt;=15,DAY(fpdate)-14,DAY(fpdate)+14),DAY(fpdate))),IF(DAY(DATE(YEAR(fpdate),MONTH(fpdate)+M1417-1,DAY(fpdate)))&lt;&gt;DAY(fpdate),DATE(YEAR(fpdate),MONTH(fpdate)+M1417,0),DATE(YEAR(fpdate),MONTH(fpdate)+M1417-1,DAY(fpdate))))))</f>
        <v/>
      </c>
      <c r="O1417" s="19" t="str">
        <f>IF(M1417="","",IF(variable,IF(M1417&lt;MortgageCalculator!$I$18*periods_per_year,start_rate,IF(MortgageCalculator!$I$22&gt;=0,MIN(MortgageCalculator!$I$19,start_rate+MortgageCalculator!$I$22*ROUNDUP((M1417-MortgageCalculator!$I$18*periods_per_year)/MortgageCalculator!$I$21,0)),MAX(MortgageCalculator!$I$20,start_rate+MortgageCalculator!$I$22*ROUNDUP((M1417-MortgageCalculator!$I$18*periods_per_year)/MortgageCalculator!$I$21,0)))),start_rate))</f>
        <v/>
      </c>
      <c r="P1417" s="20" t="str">
        <f>IF(M1417="","",ROUND((((1+O1417/CP)^(CP/periods_per_year))-1)*S1416,2))</f>
        <v/>
      </c>
      <c r="Q1417" s="20" t="str">
        <f>IF(M1417="","",IF(M1417=nper,S1416+P1417,MIN(S1416+P1417,IF(O1417=O1416,Q1416,ROUND(-PMT(((1+O1417/CP)^(CP/periods_per_year))-1,nper-M1417+1,S1416),2)))))</f>
        <v/>
      </c>
      <c r="R1417" s="20" t="str">
        <f t="shared" si="174"/>
        <v/>
      </c>
      <c r="S1417" s="20" t="str">
        <f t="shared" si="175"/>
        <v/>
      </c>
    </row>
    <row r="1418" spans="1:19" x14ac:dyDescent="0.2">
      <c r="A1418" s="10" t="str">
        <f t="shared" si="168"/>
        <v/>
      </c>
      <c r="B1418" s="11" t="str">
        <f t="shared" si="169"/>
        <v/>
      </c>
      <c r="C1418" s="15" t="str">
        <f t="shared" si="170"/>
        <v/>
      </c>
      <c r="D1418" s="12" t="str">
        <f>IF(A1418="","",IF(variable,IF(OR(A1418=1,A1418&lt;$I$18*periods_per_year),start_rate,MIN($I$19,IF(MOD(A1418-1,$I$21)=0,MAX($I$20,D1417+$I$22),D1417))),start_rate))</f>
        <v/>
      </c>
      <c r="E1418" s="13" t="str">
        <f t="shared" si="171"/>
        <v/>
      </c>
      <c r="F1418" s="13" t="str">
        <f>IF(A1418="","",IF(A1418=nper,J1417+E1418,MIN(J1417+E1418,IF(D1418=D1417,F1417,IF($E$8="Acc Bi-Weekly",ROUND((-PMT(((1+D1418/CP)^(CP/12))-1,(nper-A1418+1)*12/26,J1417))/2,2),IF($E$8="Acc Weekly",ROUND((-PMT(((1+D1418/CP)^(CP/12))-1,(nper-A1418+1)*12/52,J1417))/4,2),ROUND(-PMT(((1+D1418/CP)^(CP/periods_per_year))-1,nper-A1418+1,J1417),2)))))))</f>
        <v/>
      </c>
      <c r="G1418" s="13" t="str">
        <f>IF(OR(A1418="",A1418&lt;$X$2),"",IF(J1417&lt;=F1418,0,IF(IF(AND(A1418&gt;=$X$2,MOD(A1418-$X$2,int)=0),$X$3,0)+F1418&gt;=J1417+E1418,J1417+E1418-F1418,IF(AND(A1418&gt;=$X$2,MOD(A1418-$X$2,int)=0),$X$3,0)+IF(IF(AND(A1418&gt;=$X$2,MOD(A1418-$X$2,int)=0),$X$3,0)+IF(MOD(A1418-$X$6,periods_per_year)=0,$X$5,0)+F1418&lt;J1417+E1418,IF(MOD(A1418-$X$6,periods_per_year)=0,$X$5,0),J1417+E1418-IF(AND(A1418&gt;=$X$2,MOD(A1418-$X$2,int)=0),$X$3,0)-F1418))))</f>
        <v/>
      </c>
      <c r="H1418" s="14"/>
      <c r="I1418" s="13" t="str">
        <f t="shared" si="172"/>
        <v/>
      </c>
      <c r="J1418" s="13" t="str">
        <f t="shared" si="173"/>
        <v/>
      </c>
      <c r="M1418" s="17" t="str">
        <f>IF(S1417="","",IF(OR(M1417&gt;=nper,ROUND(S1417,2)&lt;=0),"",M1417+1))</f>
        <v/>
      </c>
      <c r="N1418" s="18" t="str">
        <f>IF(M1418="","",IF(OR(periods_per_year=26,periods_per_year=52),IF(periods_per_year=26,IF(M1418=1,fpdate,N1417+14),IF(periods_per_year=52,IF(M1418=1,fpdate,N1417+7),"n/a")),IF(periods_per_year=24,DATE(YEAR(fpdate),MONTH(fpdate)+(M1418-1)/2+IF(AND(DAY(fpdate)&gt;=15,MOD(M1418,2)=0),1,0),IF(MOD(M1418,2)=0,IF(DAY(fpdate)&gt;=15,DAY(fpdate)-14,DAY(fpdate)+14),DAY(fpdate))),IF(DAY(DATE(YEAR(fpdate),MONTH(fpdate)+M1418-1,DAY(fpdate)))&lt;&gt;DAY(fpdate),DATE(YEAR(fpdate),MONTH(fpdate)+M1418,0),DATE(YEAR(fpdate),MONTH(fpdate)+M1418-1,DAY(fpdate))))))</f>
        <v/>
      </c>
      <c r="O1418" s="19" t="str">
        <f>IF(M1418="","",IF(variable,IF(M1418&lt;MortgageCalculator!$I$18*periods_per_year,start_rate,IF(MortgageCalculator!$I$22&gt;=0,MIN(MortgageCalculator!$I$19,start_rate+MortgageCalculator!$I$22*ROUNDUP((M1418-MortgageCalculator!$I$18*periods_per_year)/MortgageCalculator!$I$21,0)),MAX(MortgageCalculator!$I$20,start_rate+MortgageCalculator!$I$22*ROUNDUP((M1418-MortgageCalculator!$I$18*periods_per_year)/MortgageCalculator!$I$21,0)))),start_rate))</f>
        <v/>
      </c>
      <c r="P1418" s="20" t="str">
        <f>IF(M1418="","",ROUND((((1+O1418/CP)^(CP/periods_per_year))-1)*S1417,2))</f>
        <v/>
      </c>
      <c r="Q1418" s="20" t="str">
        <f>IF(M1418="","",IF(M1418=nper,S1417+P1418,MIN(S1417+P1418,IF(O1418=O1417,Q1417,ROUND(-PMT(((1+O1418/CP)^(CP/periods_per_year))-1,nper-M1418+1,S1417),2)))))</f>
        <v/>
      </c>
      <c r="R1418" s="20" t="str">
        <f t="shared" si="174"/>
        <v/>
      </c>
      <c r="S1418" s="20" t="str">
        <f t="shared" si="175"/>
        <v/>
      </c>
    </row>
    <row r="1419" spans="1:19" x14ac:dyDescent="0.2">
      <c r="A1419" s="10" t="str">
        <f t="shared" si="168"/>
        <v/>
      </c>
      <c r="B1419" s="11" t="str">
        <f t="shared" si="169"/>
        <v/>
      </c>
      <c r="C1419" s="15" t="str">
        <f t="shared" si="170"/>
        <v/>
      </c>
      <c r="D1419" s="12" t="str">
        <f>IF(A1419="","",IF(variable,IF(OR(A1419=1,A1419&lt;$I$18*periods_per_year),start_rate,MIN($I$19,IF(MOD(A1419-1,$I$21)=0,MAX($I$20,D1418+$I$22),D1418))),start_rate))</f>
        <v/>
      </c>
      <c r="E1419" s="13" t="str">
        <f t="shared" si="171"/>
        <v/>
      </c>
      <c r="F1419" s="13" t="str">
        <f>IF(A1419="","",IF(A1419=nper,J1418+E1419,MIN(J1418+E1419,IF(D1419=D1418,F1418,IF($E$8="Acc Bi-Weekly",ROUND((-PMT(((1+D1419/CP)^(CP/12))-1,(nper-A1419+1)*12/26,J1418))/2,2),IF($E$8="Acc Weekly",ROUND((-PMT(((1+D1419/CP)^(CP/12))-1,(nper-A1419+1)*12/52,J1418))/4,2),ROUND(-PMT(((1+D1419/CP)^(CP/periods_per_year))-1,nper-A1419+1,J1418),2)))))))</f>
        <v/>
      </c>
      <c r="G1419" s="13" t="str">
        <f>IF(OR(A1419="",A1419&lt;$X$2),"",IF(J1418&lt;=F1419,0,IF(IF(AND(A1419&gt;=$X$2,MOD(A1419-$X$2,int)=0),$X$3,0)+F1419&gt;=J1418+E1419,J1418+E1419-F1419,IF(AND(A1419&gt;=$X$2,MOD(A1419-$X$2,int)=0),$X$3,0)+IF(IF(AND(A1419&gt;=$X$2,MOD(A1419-$X$2,int)=0),$X$3,0)+IF(MOD(A1419-$X$6,periods_per_year)=0,$X$5,0)+F1419&lt;J1418+E1419,IF(MOD(A1419-$X$6,periods_per_year)=0,$X$5,0),J1418+E1419-IF(AND(A1419&gt;=$X$2,MOD(A1419-$X$2,int)=0),$X$3,0)-F1419))))</f>
        <v/>
      </c>
      <c r="H1419" s="14"/>
      <c r="I1419" s="13" t="str">
        <f t="shared" si="172"/>
        <v/>
      </c>
      <c r="J1419" s="13" t="str">
        <f t="shared" si="173"/>
        <v/>
      </c>
      <c r="M1419" s="17" t="str">
        <f>IF(S1418="","",IF(OR(M1418&gt;=nper,ROUND(S1418,2)&lt;=0),"",M1418+1))</f>
        <v/>
      </c>
      <c r="N1419" s="18" t="str">
        <f>IF(M1419="","",IF(OR(periods_per_year=26,periods_per_year=52),IF(periods_per_year=26,IF(M1419=1,fpdate,N1418+14),IF(periods_per_year=52,IF(M1419=1,fpdate,N1418+7),"n/a")),IF(periods_per_year=24,DATE(YEAR(fpdate),MONTH(fpdate)+(M1419-1)/2+IF(AND(DAY(fpdate)&gt;=15,MOD(M1419,2)=0),1,0),IF(MOD(M1419,2)=0,IF(DAY(fpdate)&gt;=15,DAY(fpdate)-14,DAY(fpdate)+14),DAY(fpdate))),IF(DAY(DATE(YEAR(fpdate),MONTH(fpdate)+M1419-1,DAY(fpdate)))&lt;&gt;DAY(fpdate),DATE(YEAR(fpdate),MONTH(fpdate)+M1419,0),DATE(YEAR(fpdate),MONTH(fpdate)+M1419-1,DAY(fpdate))))))</f>
        <v/>
      </c>
      <c r="O1419" s="19" t="str">
        <f>IF(M1419="","",IF(variable,IF(M1419&lt;MortgageCalculator!$I$18*periods_per_year,start_rate,IF(MortgageCalculator!$I$22&gt;=0,MIN(MortgageCalculator!$I$19,start_rate+MortgageCalculator!$I$22*ROUNDUP((M1419-MortgageCalculator!$I$18*periods_per_year)/MortgageCalculator!$I$21,0)),MAX(MortgageCalculator!$I$20,start_rate+MortgageCalculator!$I$22*ROUNDUP((M1419-MortgageCalculator!$I$18*periods_per_year)/MortgageCalculator!$I$21,0)))),start_rate))</f>
        <v/>
      </c>
      <c r="P1419" s="20" t="str">
        <f>IF(M1419="","",ROUND((((1+O1419/CP)^(CP/periods_per_year))-1)*S1418,2))</f>
        <v/>
      </c>
      <c r="Q1419" s="20" t="str">
        <f>IF(M1419="","",IF(M1419=nper,S1418+P1419,MIN(S1418+P1419,IF(O1419=O1418,Q1418,ROUND(-PMT(((1+O1419/CP)^(CP/periods_per_year))-1,nper-M1419+1,S1418),2)))))</f>
        <v/>
      </c>
      <c r="R1419" s="20" t="str">
        <f t="shared" si="174"/>
        <v/>
      </c>
      <c r="S1419" s="20" t="str">
        <f t="shared" si="175"/>
        <v/>
      </c>
    </row>
    <row r="1420" spans="1:19" x14ac:dyDescent="0.2">
      <c r="A1420" s="10" t="str">
        <f t="shared" si="168"/>
        <v/>
      </c>
      <c r="B1420" s="11" t="str">
        <f t="shared" si="169"/>
        <v/>
      </c>
      <c r="C1420" s="15" t="str">
        <f t="shared" si="170"/>
        <v/>
      </c>
      <c r="D1420" s="12" t="str">
        <f>IF(A1420="","",IF(variable,IF(OR(A1420=1,A1420&lt;$I$18*periods_per_year),start_rate,MIN($I$19,IF(MOD(A1420-1,$I$21)=0,MAX($I$20,D1419+$I$22),D1419))),start_rate))</f>
        <v/>
      </c>
      <c r="E1420" s="13" t="str">
        <f t="shared" si="171"/>
        <v/>
      </c>
      <c r="F1420" s="13" t="str">
        <f>IF(A1420="","",IF(A1420=nper,J1419+E1420,MIN(J1419+E1420,IF(D1420=D1419,F1419,IF($E$8="Acc Bi-Weekly",ROUND((-PMT(((1+D1420/CP)^(CP/12))-1,(nper-A1420+1)*12/26,J1419))/2,2),IF($E$8="Acc Weekly",ROUND((-PMT(((1+D1420/CP)^(CP/12))-1,(nper-A1420+1)*12/52,J1419))/4,2),ROUND(-PMT(((1+D1420/CP)^(CP/periods_per_year))-1,nper-A1420+1,J1419),2)))))))</f>
        <v/>
      </c>
      <c r="G1420" s="13" t="str">
        <f>IF(OR(A1420="",A1420&lt;$X$2),"",IF(J1419&lt;=F1420,0,IF(IF(AND(A1420&gt;=$X$2,MOD(A1420-$X$2,int)=0),$X$3,0)+F1420&gt;=J1419+E1420,J1419+E1420-F1420,IF(AND(A1420&gt;=$X$2,MOD(A1420-$X$2,int)=0),$X$3,0)+IF(IF(AND(A1420&gt;=$X$2,MOD(A1420-$X$2,int)=0),$X$3,0)+IF(MOD(A1420-$X$6,periods_per_year)=0,$X$5,0)+F1420&lt;J1419+E1420,IF(MOD(A1420-$X$6,periods_per_year)=0,$X$5,0),J1419+E1420-IF(AND(A1420&gt;=$X$2,MOD(A1420-$X$2,int)=0),$X$3,0)-F1420))))</f>
        <v/>
      </c>
      <c r="H1420" s="14"/>
      <c r="I1420" s="13" t="str">
        <f t="shared" si="172"/>
        <v/>
      </c>
      <c r="J1420" s="13" t="str">
        <f t="shared" si="173"/>
        <v/>
      </c>
      <c r="M1420" s="17" t="str">
        <f>IF(S1419="","",IF(OR(M1419&gt;=nper,ROUND(S1419,2)&lt;=0),"",M1419+1))</f>
        <v/>
      </c>
      <c r="N1420" s="18" t="str">
        <f>IF(M1420="","",IF(OR(periods_per_year=26,periods_per_year=52),IF(periods_per_year=26,IF(M1420=1,fpdate,N1419+14),IF(periods_per_year=52,IF(M1420=1,fpdate,N1419+7),"n/a")),IF(periods_per_year=24,DATE(YEAR(fpdate),MONTH(fpdate)+(M1420-1)/2+IF(AND(DAY(fpdate)&gt;=15,MOD(M1420,2)=0),1,0),IF(MOD(M1420,2)=0,IF(DAY(fpdate)&gt;=15,DAY(fpdate)-14,DAY(fpdate)+14),DAY(fpdate))),IF(DAY(DATE(YEAR(fpdate),MONTH(fpdate)+M1420-1,DAY(fpdate)))&lt;&gt;DAY(fpdate),DATE(YEAR(fpdate),MONTH(fpdate)+M1420,0),DATE(YEAR(fpdate),MONTH(fpdate)+M1420-1,DAY(fpdate))))))</f>
        <v/>
      </c>
      <c r="O1420" s="19" t="str">
        <f>IF(M1420="","",IF(variable,IF(M1420&lt;MortgageCalculator!$I$18*periods_per_year,start_rate,IF(MortgageCalculator!$I$22&gt;=0,MIN(MortgageCalculator!$I$19,start_rate+MortgageCalculator!$I$22*ROUNDUP((M1420-MortgageCalculator!$I$18*periods_per_year)/MortgageCalculator!$I$21,0)),MAX(MortgageCalculator!$I$20,start_rate+MortgageCalculator!$I$22*ROUNDUP((M1420-MortgageCalculator!$I$18*periods_per_year)/MortgageCalculator!$I$21,0)))),start_rate))</f>
        <v/>
      </c>
      <c r="P1420" s="20" t="str">
        <f>IF(M1420="","",ROUND((((1+O1420/CP)^(CP/periods_per_year))-1)*S1419,2))</f>
        <v/>
      </c>
      <c r="Q1420" s="20" t="str">
        <f>IF(M1420="","",IF(M1420=nper,S1419+P1420,MIN(S1419+P1420,IF(O1420=O1419,Q1419,ROUND(-PMT(((1+O1420/CP)^(CP/periods_per_year))-1,nper-M1420+1,S1419),2)))))</f>
        <v/>
      </c>
      <c r="R1420" s="20" t="str">
        <f t="shared" si="174"/>
        <v/>
      </c>
      <c r="S1420" s="20" t="str">
        <f t="shared" si="175"/>
        <v/>
      </c>
    </row>
    <row r="1421" spans="1:19" x14ac:dyDescent="0.2">
      <c r="A1421" s="10" t="str">
        <f t="shared" si="168"/>
        <v/>
      </c>
      <c r="B1421" s="11" t="str">
        <f t="shared" si="169"/>
        <v/>
      </c>
      <c r="C1421" s="15" t="str">
        <f t="shared" si="170"/>
        <v/>
      </c>
      <c r="D1421" s="12" t="str">
        <f>IF(A1421="","",IF(variable,IF(OR(A1421=1,A1421&lt;$I$18*periods_per_year),start_rate,MIN($I$19,IF(MOD(A1421-1,$I$21)=0,MAX($I$20,D1420+$I$22),D1420))),start_rate))</f>
        <v/>
      </c>
      <c r="E1421" s="13" t="str">
        <f t="shared" si="171"/>
        <v/>
      </c>
      <c r="F1421" s="13" t="str">
        <f>IF(A1421="","",IF(A1421=nper,J1420+E1421,MIN(J1420+E1421,IF(D1421=D1420,F1420,IF($E$8="Acc Bi-Weekly",ROUND((-PMT(((1+D1421/CP)^(CP/12))-1,(nper-A1421+1)*12/26,J1420))/2,2),IF($E$8="Acc Weekly",ROUND((-PMT(((1+D1421/CP)^(CP/12))-1,(nper-A1421+1)*12/52,J1420))/4,2),ROUND(-PMT(((1+D1421/CP)^(CP/periods_per_year))-1,nper-A1421+1,J1420),2)))))))</f>
        <v/>
      </c>
      <c r="G1421" s="13" t="str">
        <f>IF(OR(A1421="",A1421&lt;$X$2),"",IF(J1420&lt;=F1421,0,IF(IF(AND(A1421&gt;=$X$2,MOD(A1421-$X$2,int)=0),$X$3,0)+F1421&gt;=J1420+E1421,J1420+E1421-F1421,IF(AND(A1421&gt;=$X$2,MOD(A1421-$X$2,int)=0),$X$3,0)+IF(IF(AND(A1421&gt;=$X$2,MOD(A1421-$X$2,int)=0),$X$3,0)+IF(MOD(A1421-$X$6,periods_per_year)=0,$X$5,0)+F1421&lt;J1420+E1421,IF(MOD(A1421-$X$6,periods_per_year)=0,$X$5,0),J1420+E1421-IF(AND(A1421&gt;=$X$2,MOD(A1421-$X$2,int)=0),$X$3,0)-F1421))))</f>
        <v/>
      </c>
      <c r="H1421" s="14"/>
      <c r="I1421" s="13" t="str">
        <f t="shared" si="172"/>
        <v/>
      </c>
      <c r="J1421" s="13" t="str">
        <f t="shared" si="173"/>
        <v/>
      </c>
      <c r="M1421" s="17" t="str">
        <f>IF(S1420="","",IF(OR(M1420&gt;=nper,ROUND(S1420,2)&lt;=0),"",M1420+1))</f>
        <v/>
      </c>
      <c r="N1421" s="18" t="str">
        <f>IF(M1421="","",IF(OR(periods_per_year=26,periods_per_year=52),IF(periods_per_year=26,IF(M1421=1,fpdate,N1420+14),IF(periods_per_year=52,IF(M1421=1,fpdate,N1420+7),"n/a")),IF(periods_per_year=24,DATE(YEAR(fpdate),MONTH(fpdate)+(M1421-1)/2+IF(AND(DAY(fpdate)&gt;=15,MOD(M1421,2)=0),1,0),IF(MOD(M1421,2)=0,IF(DAY(fpdate)&gt;=15,DAY(fpdate)-14,DAY(fpdate)+14),DAY(fpdate))),IF(DAY(DATE(YEAR(fpdate),MONTH(fpdate)+M1421-1,DAY(fpdate)))&lt;&gt;DAY(fpdate),DATE(YEAR(fpdate),MONTH(fpdate)+M1421,0),DATE(YEAR(fpdate),MONTH(fpdate)+M1421-1,DAY(fpdate))))))</f>
        <v/>
      </c>
      <c r="O1421" s="19" t="str">
        <f>IF(M1421="","",IF(variable,IF(M1421&lt;MortgageCalculator!$I$18*periods_per_year,start_rate,IF(MortgageCalculator!$I$22&gt;=0,MIN(MortgageCalculator!$I$19,start_rate+MortgageCalculator!$I$22*ROUNDUP((M1421-MortgageCalculator!$I$18*periods_per_year)/MortgageCalculator!$I$21,0)),MAX(MortgageCalculator!$I$20,start_rate+MortgageCalculator!$I$22*ROUNDUP((M1421-MortgageCalculator!$I$18*periods_per_year)/MortgageCalculator!$I$21,0)))),start_rate))</f>
        <v/>
      </c>
      <c r="P1421" s="20" t="str">
        <f>IF(M1421="","",ROUND((((1+O1421/CP)^(CP/periods_per_year))-1)*S1420,2))</f>
        <v/>
      </c>
      <c r="Q1421" s="20" t="str">
        <f>IF(M1421="","",IF(M1421=nper,S1420+P1421,MIN(S1420+P1421,IF(O1421=O1420,Q1420,ROUND(-PMT(((1+O1421/CP)^(CP/periods_per_year))-1,nper-M1421+1,S1420),2)))))</f>
        <v/>
      </c>
      <c r="R1421" s="20" t="str">
        <f t="shared" si="174"/>
        <v/>
      </c>
      <c r="S1421" s="20" t="str">
        <f t="shared" si="175"/>
        <v/>
      </c>
    </row>
    <row r="1422" spans="1:19" x14ac:dyDescent="0.2">
      <c r="A1422" s="10" t="str">
        <f t="shared" si="168"/>
        <v/>
      </c>
      <c r="B1422" s="11" t="str">
        <f t="shared" si="169"/>
        <v/>
      </c>
      <c r="C1422" s="15" t="str">
        <f t="shared" si="170"/>
        <v/>
      </c>
      <c r="D1422" s="12" t="str">
        <f>IF(A1422="","",IF(variable,IF(OR(A1422=1,A1422&lt;$I$18*periods_per_year),start_rate,MIN($I$19,IF(MOD(A1422-1,$I$21)=0,MAX($I$20,D1421+$I$22),D1421))),start_rate))</f>
        <v/>
      </c>
      <c r="E1422" s="13" t="str">
        <f t="shared" si="171"/>
        <v/>
      </c>
      <c r="F1422" s="13" t="str">
        <f>IF(A1422="","",IF(A1422=nper,J1421+E1422,MIN(J1421+E1422,IF(D1422=D1421,F1421,IF($E$8="Acc Bi-Weekly",ROUND((-PMT(((1+D1422/CP)^(CP/12))-1,(nper-A1422+1)*12/26,J1421))/2,2),IF($E$8="Acc Weekly",ROUND((-PMT(((1+D1422/CP)^(CP/12))-1,(nper-A1422+1)*12/52,J1421))/4,2),ROUND(-PMT(((1+D1422/CP)^(CP/periods_per_year))-1,nper-A1422+1,J1421),2)))))))</f>
        <v/>
      </c>
      <c r="G1422" s="13" t="str">
        <f>IF(OR(A1422="",A1422&lt;$X$2),"",IF(J1421&lt;=F1422,0,IF(IF(AND(A1422&gt;=$X$2,MOD(A1422-$X$2,int)=0),$X$3,0)+F1422&gt;=J1421+E1422,J1421+E1422-F1422,IF(AND(A1422&gt;=$X$2,MOD(A1422-$X$2,int)=0),$X$3,0)+IF(IF(AND(A1422&gt;=$X$2,MOD(A1422-$X$2,int)=0),$X$3,0)+IF(MOD(A1422-$X$6,periods_per_year)=0,$X$5,0)+F1422&lt;J1421+E1422,IF(MOD(A1422-$X$6,periods_per_year)=0,$X$5,0),J1421+E1422-IF(AND(A1422&gt;=$X$2,MOD(A1422-$X$2,int)=0),$X$3,0)-F1422))))</f>
        <v/>
      </c>
      <c r="H1422" s="14"/>
      <c r="I1422" s="13" t="str">
        <f t="shared" si="172"/>
        <v/>
      </c>
      <c r="J1422" s="13" t="str">
        <f t="shared" si="173"/>
        <v/>
      </c>
      <c r="M1422" s="17" t="str">
        <f>IF(S1421="","",IF(OR(M1421&gt;=nper,ROUND(S1421,2)&lt;=0),"",M1421+1))</f>
        <v/>
      </c>
      <c r="N1422" s="18" t="str">
        <f>IF(M1422="","",IF(OR(periods_per_year=26,periods_per_year=52),IF(periods_per_year=26,IF(M1422=1,fpdate,N1421+14),IF(periods_per_year=52,IF(M1422=1,fpdate,N1421+7),"n/a")),IF(periods_per_year=24,DATE(YEAR(fpdate),MONTH(fpdate)+(M1422-1)/2+IF(AND(DAY(fpdate)&gt;=15,MOD(M1422,2)=0),1,0),IF(MOD(M1422,2)=0,IF(DAY(fpdate)&gt;=15,DAY(fpdate)-14,DAY(fpdate)+14),DAY(fpdate))),IF(DAY(DATE(YEAR(fpdate),MONTH(fpdate)+M1422-1,DAY(fpdate)))&lt;&gt;DAY(fpdate),DATE(YEAR(fpdate),MONTH(fpdate)+M1422,0),DATE(YEAR(fpdate),MONTH(fpdate)+M1422-1,DAY(fpdate))))))</f>
        <v/>
      </c>
      <c r="O1422" s="19" t="str">
        <f>IF(M1422="","",IF(variable,IF(M1422&lt;MortgageCalculator!$I$18*periods_per_year,start_rate,IF(MortgageCalculator!$I$22&gt;=0,MIN(MortgageCalculator!$I$19,start_rate+MortgageCalculator!$I$22*ROUNDUP((M1422-MortgageCalculator!$I$18*periods_per_year)/MortgageCalculator!$I$21,0)),MAX(MortgageCalculator!$I$20,start_rate+MortgageCalculator!$I$22*ROUNDUP((M1422-MortgageCalculator!$I$18*periods_per_year)/MortgageCalculator!$I$21,0)))),start_rate))</f>
        <v/>
      </c>
      <c r="P1422" s="20" t="str">
        <f>IF(M1422="","",ROUND((((1+O1422/CP)^(CP/periods_per_year))-1)*S1421,2))</f>
        <v/>
      </c>
      <c r="Q1422" s="20" t="str">
        <f>IF(M1422="","",IF(M1422=nper,S1421+P1422,MIN(S1421+P1422,IF(O1422=O1421,Q1421,ROUND(-PMT(((1+O1422/CP)^(CP/periods_per_year))-1,nper-M1422+1,S1421),2)))))</f>
        <v/>
      </c>
      <c r="R1422" s="20" t="str">
        <f t="shared" si="174"/>
        <v/>
      </c>
      <c r="S1422" s="20" t="str">
        <f t="shared" si="175"/>
        <v/>
      </c>
    </row>
    <row r="1423" spans="1:19" x14ac:dyDescent="0.2">
      <c r="A1423" s="10" t="str">
        <f t="shared" si="168"/>
        <v/>
      </c>
      <c r="B1423" s="11" t="str">
        <f t="shared" si="169"/>
        <v/>
      </c>
      <c r="C1423" s="15" t="str">
        <f t="shared" si="170"/>
        <v/>
      </c>
      <c r="D1423" s="12" t="str">
        <f>IF(A1423="","",IF(variable,IF(OR(A1423=1,A1423&lt;$I$18*periods_per_year),start_rate,MIN($I$19,IF(MOD(A1423-1,$I$21)=0,MAX($I$20,D1422+$I$22),D1422))),start_rate))</f>
        <v/>
      </c>
      <c r="E1423" s="13" t="str">
        <f t="shared" si="171"/>
        <v/>
      </c>
      <c r="F1423" s="13" t="str">
        <f>IF(A1423="","",IF(A1423=nper,J1422+E1423,MIN(J1422+E1423,IF(D1423=D1422,F1422,IF($E$8="Acc Bi-Weekly",ROUND((-PMT(((1+D1423/CP)^(CP/12))-1,(nper-A1423+1)*12/26,J1422))/2,2),IF($E$8="Acc Weekly",ROUND((-PMT(((1+D1423/CP)^(CP/12))-1,(nper-A1423+1)*12/52,J1422))/4,2),ROUND(-PMT(((1+D1423/CP)^(CP/periods_per_year))-1,nper-A1423+1,J1422),2)))))))</f>
        <v/>
      </c>
      <c r="G1423" s="13" t="str">
        <f>IF(OR(A1423="",A1423&lt;$X$2),"",IF(J1422&lt;=F1423,0,IF(IF(AND(A1423&gt;=$X$2,MOD(A1423-$X$2,int)=0),$X$3,0)+F1423&gt;=J1422+E1423,J1422+E1423-F1423,IF(AND(A1423&gt;=$X$2,MOD(A1423-$X$2,int)=0),$X$3,0)+IF(IF(AND(A1423&gt;=$X$2,MOD(A1423-$X$2,int)=0),$X$3,0)+IF(MOD(A1423-$X$6,periods_per_year)=0,$X$5,0)+F1423&lt;J1422+E1423,IF(MOD(A1423-$X$6,periods_per_year)=0,$X$5,0),J1422+E1423-IF(AND(A1423&gt;=$X$2,MOD(A1423-$X$2,int)=0),$X$3,0)-F1423))))</f>
        <v/>
      </c>
      <c r="H1423" s="14"/>
      <c r="I1423" s="13" t="str">
        <f t="shared" si="172"/>
        <v/>
      </c>
      <c r="J1423" s="13" t="str">
        <f t="shared" si="173"/>
        <v/>
      </c>
      <c r="M1423" s="17" t="str">
        <f>IF(S1422="","",IF(OR(M1422&gt;=nper,ROUND(S1422,2)&lt;=0),"",M1422+1))</f>
        <v/>
      </c>
      <c r="N1423" s="18" t="str">
        <f>IF(M1423="","",IF(OR(periods_per_year=26,periods_per_year=52),IF(periods_per_year=26,IF(M1423=1,fpdate,N1422+14),IF(periods_per_year=52,IF(M1423=1,fpdate,N1422+7),"n/a")),IF(periods_per_year=24,DATE(YEAR(fpdate),MONTH(fpdate)+(M1423-1)/2+IF(AND(DAY(fpdate)&gt;=15,MOD(M1423,2)=0),1,0),IF(MOD(M1423,2)=0,IF(DAY(fpdate)&gt;=15,DAY(fpdate)-14,DAY(fpdate)+14),DAY(fpdate))),IF(DAY(DATE(YEAR(fpdate),MONTH(fpdate)+M1423-1,DAY(fpdate)))&lt;&gt;DAY(fpdate),DATE(YEAR(fpdate),MONTH(fpdate)+M1423,0),DATE(YEAR(fpdate),MONTH(fpdate)+M1423-1,DAY(fpdate))))))</f>
        <v/>
      </c>
      <c r="O1423" s="19" t="str">
        <f>IF(M1423="","",IF(variable,IF(M1423&lt;MortgageCalculator!$I$18*periods_per_year,start_rate,IF(MortgageCalculator!$I$22&gt;=0,MIN(MortgageCalculator!$I$19,start_rate+MortgageCalculator!$I$22*ROUNDUP((M1423-MortgageCalculator!$I$18*periods_per_year)/MortgageCalculator!$I$21,0)),MAX(MortgageCalculator!$I$20,start_rate+MortgageCalculator!$I$22*ROUNDUP((M1423-MortgageCalculator!$I$18*periods_per_year)/MortgageCalculator!$I$21,0)))),start_rate))</f>
        <v/>
      </c>
      <c r="P1423" s="20" t="str">
        <f>IF(M1423="","",ROUND((((1+O1423/CP)^(CP/periods_per_year))-1)*S1422,2))</f>
        <v/>
      </c>
      <c r="Q1423" s="20" t="str">
        <f>IF(M1423="","",IF(M1423=nper,S1422+P1423,MIN(S1422+P1423,IF(O1423=O1422,Q1422,ROUND(-PMT(((1+O1423/CP)^(CP/periods_per_year))-1,nper-M1423+1,S1422),2)))))</f>
        <v/>
      </c>
      <c r="R1423" s="20" t="str">
        <f t="shared" si="174"/>
        <v/>
      </c>
      <c r="S1423" s="20" t="str">
        <f t="shared" si="175"/>
        <v/>
      </c>
    </row>
    <row r="1424" spans="1:19" x14ac:dyDescent="0.2">
      <c r="A1424" s="10" t="str">
        <f t="shared" si="168"/>
        <v/>
      </c>
      <c r="B1424" s="11" t="str">
        <f t="shared" si="169"/>
        <v/>
      </c>
      <c r="C1424" s="15" t="str">
        <f t="shared" si="170"/>
        <v/>
      </c>
      <c r="D1424" s="12" t="str">
        <f>IF(A1424="","",IF(variable,IF(OR(A1424=1,A1424&lt;$I$18*periods_per_year),start_rate,MIN($I$19,IF(MOD(A1424-1,$I$21)=0,MAX($I$20,D1423+$I$22),D1423))),start_rate))</f>
        <v/>
      </c>
      <c r="E1424" s="13" t="str">
        <f t="shared" si="171"/>
        <v/>
      </c>
      <c r="F1424" s="13" t="str">
        <f>IF(A1424="","",IF(A1424=nper,J1423+E1424,MIN(J1423+E1424,IF(D1424=D1423,F1423,IF($E$8="Acc Bi-Weekly",ROUND((-PMT(((1+D1424/CP)^(CP/12))-1,(nper-A1424+1)*12/26,J1423))/2,2),IF($E$8="Acc Weekly",ROUND((-PMT(((1+D1424/CP)^(CP/12))-1,(nper-A1424+1)*12/52,J1423))/4,2),ROUND(-PMT(((1+D1424/CP)^(CP/periods_per_year))-1,nper-A1424+1,J1423),2)))))))</f>
        <v/>
      </c>
      <c r="G1424" s="13" t="str">
        <f>IF(OR(A1424="",A1424&lt;$X$2),"",IF(J1423&lt;=F1424,0,IF(IF(AND(A1424&gt;=$X$2,MOD(A1424-$X$2,int)=0),$X$3,0)+F1424&gt;=J1423+E1424,J1423+E1424-F1424,IF(AND(A1424&gt;=$X$2,MOD(A1424-$X$2,int)=0),$X$3,0)+IF(IF(AND(A1424&gt;=$X$2,MOD(A1424-$X$2,int)=0),$X$3,0)+IF(MOD(A1424-$X$6,periods_per_year)=0,$X$5,0)+F1424&lt;J1423+E1424,IF(MOD(A1424-$X$6,periods_per_year)=0,$X$5,0),J1423+E1424-IF(AND(A1424&gt;=$X$2,MOD(A1424-$X$2,int)=0),$X$3,0)-F1424))))</f>
        <v/>
      </c>
      <c r="H1424" s="14"/>
      <c r="I1424" s="13" t="str">
        <f t="shared" si="172"/>
        <v/>
      </c>
      <c r="J1424" s="13" t="str">
        <f t="shared" si="173"/>
        <v/>
      </c>
      <c r="M1424" s="17" t="str">
        <f>IF(S1423="","",IF(OR(M1423&gt;=nper,ROUND(S1423,2)&lt;=0),"",M1423+1))</f>
        <v/>
      </c>
      <c r="N1424" s="18" t="str">
        <f>IF(M1424="","",IF(OR(periods_per_year=26,periods_per_year=52),IF(periods_per_year=26,IF(M1424=1,fpdate,N1423+14),IF(periods_per_year=52,IF(M1424=1,fpdate,N1423+7),"n/a")),IF(periods_per_year=24,DATE(YEAR(fpdate),MONTH(fpdate)+(M1424-1)/2+IF(AND(DAY(fpdate)&gt;=15,MOD(M1424,2)=0),1,0),IF(MOD(M1424,2)=0,IF(DAY(fpdate)&gt;=15,DAY(fpdate)-14,DAY(fpdate)+14),DAY(fpdate))),IF(DAY(DATE(YEAR(fpdate),MONTH(fpdate)+M1424-1,DAY(fpdate)))&lt;&gt;DAY(fpdate),DATE(YEAR(fpdate),MONTH(fpdate)+M1424,0),DATE(YEAR(fpdate),MONTH(fpdate)+M1424-1,DAY(fpdate))))))</f>
        <v/>
      </c>
      <c r="O1424" s="19" t="str">
        <f>IF(M1424="","",IF(variable,IF(M1424&lt;MortgageCalculator!$I$18*periods_per_year,start_rate,IF(MortgageCalculator!$I$22&gt;=0,MIN(MortgageCalculator!$I$19,start_rate+MortgageCalculator!$I$22*ROUNDUP((M1424-MortgageCalculator!$I$18*periods_per_year)/MortgageCalculator!$I$21,0)),MAX(MortgageCalculator!$I$20,start_rate+MortgageCalculator!$I$22*ROUNDUP((M1424-MortgageCalculator!$I$18*periods_per_year)/MortgageCalculator!$I$21,0)))),start_rate))</f>
        <v/>
      </c>
      <c r="P1424" s="20" t="str">
        <f>IF(M1424="","",ROUND((((1+O1424/CP)^(CP/periods_per_year))-1)*S1423,2))</f>
        <v/>
      </c>
      <c r="Q1424" s="20" t="str">
        <f>IF(M1424="","",IF(M1424=nper,S1423+P1424,MIN(S1423+P1424,IF(O1424=O1423,Q1423,ROUND(-PMT(((1+O1424/CP)^(CP/periods_per_year))-1,nper-M1424+1,S1423),2)))))</f>
        <v/>
      </c>
      <c r="R1424" s="20" t="str">
        <f t="shared" si="174"/>
        <v/>
      </c>
      <c r="S1424" s="20" t="str">
        <f t="shared" si="175"/>
        <v/>
      </c>
    </row>
    <row r="1425" spans="1:19" x14ac:dyDescent="0.2">
      <c r="A1425" s="10" t="str">
        <f t="shared" si="168"/>
        <v/>
      </c>
      <c r="B1425" s="11" t="str">
        <f t="shared" si="169"/>
        <v/>
      </c>
      <c r="C1425" s="15" t="str">
        <f t="shared" si="170"/>
        <v/>
      </c>
      <c r="D1425" s="12" t="str">
        <f>IF(A1425="","",IF(variable,IF(OR(A1425=1,A1425&lt;$I$18*periods_per_year),start_rate,MIN($I$19,IF(MOD(A1425-1,$I$21)=0,MAX($I$20,D1424+$I$22),D1424))),start_rate))</f>
        <v/>
      </c>
      <c r="E1425" s="13" t="str">
        <f t="shared" si="171"/>
        <v/>
      </c>
      <c r="F1425" s="13" t="str">
        <f>IF(A1425="","",IF(A1425=nper,J1424+E1425,MIN(J1424+E1425,IF(D1425=D1424,F1424,IF($E$8="Acc Bi-Weekly",ROUND((-PMT(((1+D1425/CP)^(CP/12))-1,(nper-A1425+1)*12/26,J1424))/2,2),IF($E$8="Acc Weekly",ROUND((-PMT(((1+D1425/CP)^(CP/12))-1,(nper-A1425+1)*12/52,J1424))/4,2),ROUND(-PMT(((1+D1425/CP)^(CP/periods_per_year))-1,nper-A1425+1,J1424),2)))))))</f>
        <v/>
      </c>
      <c r="G1425" s="13" t="str">
        <f>IF(OR(A1425="",A1425&lt;$X$2),"",IF(J1424&lt;=F1425,0,IF(IF(AND(A1425&gt;=$X$2,MOD(A1425-$X$2,int)=0),$X$3,0)+F1425&gt;=J1424+E1425,J1424+E1425-F1425,IF(AND(A1425&gt;=$X$2,MOD(A1425-$X$2,int)=0),$X$3,0)+IF(IF(AND(A1425&gt;=$X$2,MOD(A1425-$X$2,int)=0),$X$3,0)+IF(MOD(A1425-$X$6,periods_per_year)=0,$X$5,0)+F1425&lt;J1424+E1425,IF(MOD(A1425-$X$6,periods_per_year)=0,$X$5,0),J1424+E1425-IF(AND(A1425&gt;=$X$2,MOD(A1425-$X$2,int)=0),$X$3,0)-F1425))))</f>
        <v/>
      </c>
      <c r="H1425" s="14"/>
      <c r="I1425" s="13" t="str">
        <f t="shared" si="172"/>
        <v/>
      </c>
      <c r="J1425" s="13" t="str">
        <f t="shared" si="173"/>
        <v/>
      </c>
      <c r="M1425" s="17" t="str">
        <f>IF(S1424="","",IF(OR(M1424&gt;=nper,ROUND(S1424,2)&lt;=0),"",M1424+1))</f>
        <v/>
      </c>
      <c r="N1425" s="18" t="str">
        <f>IF(M1425="","",IF(OR(periods_per_year=26,periods_per_year=52),IF(periods_per_year=26,IF(M1425=1,fpdate,N1424+14),IF(periods_per_year=52,IF(M1425=1,fpdate,N1424+7),"n/a")),IF(periods_per_year=24,DATE(YEAR(fpdate),MONTH(fpdate)+(M1425-1)/2+IF(AND(DAY(fpdate)&gt;=15,MOD(M1425,2)=0),1,0),IF(MOD(M1425,2)=0,IF(DAY(fpdate)&gt;=15,DAY(fpdate)-14,DAY(fpdate)+14),DAY(fpdate))),IF(DAY(DATE(YEAR(fpdate),MONTH(fpdate)+M1425-1,DAY(fpdate)))&lt;&gt;DAY(fpdate),DATE(YEAR(fpdate),MONTH(fpdate)+M1425,0),DATE(YEAR(fpdate),MONTH(fpdate)+M1425-1,DAY(fpdate))))))</f>
        <v/>
      </c>
      <c r="O1425" s="19" t="str">
        <f>IF(M1425="","",IF(variable,IF(M1425&lt;MortgageCalculator!$I$18*periods_per_year,start_rate,IF(MortgageCalculator!$I$22&gt;=0,MIN(MortgageCalculator!$I$19,start_rate+MortgageCalculator!$I$22*ROUNDUP((M1425-MortgageCalculator!$I$18*periods_per_year)/MortgageCalculator!$I$21,0)),MAX(MortgageCalculator!$I$20,start_rate+MortgageCalculator!$I$22*ROUNDUP((M1425-MortgageCalculator!$I$18*periods_per_year)/MortgageCalculator!$I$21,0)))),start_rate))</f>
        <v/>
      </c>
      <c r="P1425" s="20" t="str">
        <f>IF(M1425="","",ROUND((((1+O1425/CP)^(CP/periods_per_year))-1)*S1424,2))</f>
        <v/>
      </c>
      <c r="Q1425" s="20" t="str">
        <f>IF(M1425="","",IF(M1425=nper,S1424+P1425,MIN(S1424+P1425,IF(O1425=O1424,Q1424,ROUND(-PMT(((1+O1425/CP)^(CP/periods_per_year))-1,nper-M1425+1,S1424),2)))))</f>
        <v/>
      </c>
      <c r="R1425" s="20" t="str">
        <f t="shared" si="174"/>
        <v/>
      </c>
      <c r="S1425" s="20" t="str">
        <f t="shared" si="175"/>
        <v/>
      </c>
    </row>
    <row r="1426" spans="1:19" x14ac:dyDescent="0.2">
      <c r="A1426" s="10" t="str">
        <f t="shared" si="168"/>
        <v/>
      </c>
      <c r="B1426" s="11" t="str">
        <f t="shared" si="169"/>
        <v/>
      </c>
      <c r="C1426" s="15" t="str">
        <f t="shared" si="170"/>
        <v/>
      </c>
      <c r="D1426" s="12" t="str">
        <f>IF(A1426="","",IF(variable,IF(OR(A1426=1,A1426&lt;$I$18*periods_per_year),start_rate,MIN($I$19,IF(MOD(A1426-1,$I$21)=0,MAX($I$20,D1425+$I$22),D1425))),start_rate))</f>
        <v/>
      </c>
      <c r="E1426" s="13" t="str">
        <f t="shared" si="171"/>
        <v/>
      </c>
      <c r="F1426" s="13" t="str">
        <f>IF(A1426="","",IF(A1426=nper,J1425+E1426,MIN(J1425+E1426,IF(D1426=D1425,F1425,IF($E$8="Acc Bi-Weekly",ROUND((-PMT(((1+D1426/CP)^(CP/12))-1,(nper-A1426+1)*12/26,J1425))/2,2),IF($E$8="Acc Weekly",ROUND((-PMT(((1+D1426/CP)^(CP/12))-1,(nper-A1426+1)*12/52,J1425))/4,2),ROUND(-PMT(((1+D1426/CP)^(CP/periods_per_year))-1,nper-A1426+1,J1425),2)))))))</f>
        <v/>
      </c>
      <c r="G1426" s="13" t="str">
        <f>IF(OR(A1426="",A1426&lt;$X$2),"",IF(J1425&lt;=F1426,0,IF(IF(AND(A1426&gt;=$X$2,MOD(A1426-$X$2,int)=0),$X$3,0)+F1426&gt;=J1425+E1426,J1425+E1426-F1426,IF(AND(A1426&gt;=$X$2,MOD(A1426-$X$2,int)=0),$X$3,0)+IF(IF(AND(A1426&gt;=$X$2,MOD(A1426-$X$2,int)=0),$X$3,0)+IF(MOD(A1426-$X$6,periods_per_year)=0,$X$5,0)+F1426&lt;J1425+E1426,IF(MOD(A1426-$X$6,periods_per_year)=0,$X$5,0),J1425+E1426-IF(AND(A1426&gt;=$X$2,MOD(A1426-$X$2,int)=0),$X$3,0)-F1426))))</f>
        <v/>
      </c>
      <c r="H1426" s="14"/>
      <c r="I1426" s="13" t="str">
        <f t="shared" si="172"/>
        <v/>
      </c>
      <c r="J1426" s="13" t="str">
        <f t="shared" si="173"/>
        <v/>
      </c>
      <c r="M1426" s="17" t="str">
        <f>IF(S1425="","",IF(OR(M1425&gt;=nper,ROUND(S1425,2)&lt;=0),"",M1425+1))</f>
        <v/>
      </c>
      <c r="N1426" s="18" t="str">
        <f>IF(M1426="","",IF(OR(periods_per_year=26,periods_per_year=52),IF(periods_per_year=26,IF(M1426=1,fpdate,N1425+14),IF(periods_per_year=52,IF(M1426=1,fpdate,N1425+7),"n/a")),IF(periods_per_year=24,DATE(YEAR(fpdate),MONTH(fpdate)+(M1426-1)/2+IF(AND(DAY(fpdate)&gt;=15,MOD(M1426,2)=0),1,0),IF(MOD(M1426,2)=0,IF(DAY(fpdate)&gt;=15,DAY(fpdate)-14,DAY(fpdate)+14),DAY(fpdate))),IF(DAY(DATE(YEAR(fpdate),MONTH(fpdate)+M1426-1,DAY(fpdate)))&lt;&gt;DAY(fpdate),DATE(YEAR(fpdate),MONTH(fpdate)+M1426,0),DATE(YEAR(fpdate),MONTH(fpdate)+M1426-1,DAY(fpdate))))))</f>
        <v/>
      </c>
      <c r="O1426" s="19" t="str">
        <f>IF(M1426="","",IF(variable,IF(M1426&lt;MortgageCalculator!$I$18*periods_per_year,start_rate,IF(MortgageCalculator!$I$22&gt;=0,MIN(MortgageCalculator!$I$19,start_rate+MortgageCalculator!$I$22*ROUNDUP((M1426-MortgageCalculator!$I$18*periods_per_year)/MortgageCalculator!$I$21,0)),MAX(MortgageCalculator!$I$20,start_rate+MortgageCalculator!$I$22*ROUNDUP((M1426-MortgageCalculator!$I$18*periods_per_year)/MortgageCalculator!$I$21,0)))),start_rate))</f>
        <v/>
      </c>
      <c r="P1426" s="20" t="str">
        <f>IF(M1426="","",ROUND((((1+O1426/CP)^(CP/periods_per_year))-1)*S1425,2))</f>
        <v/>
      </c>
      <c r="Q1426" s="20" t="str">
        <f>IF(M1426="","",IF(M1426=nper,S1425+P1426,MIN(S1425+P1426,IF(O1426=O1425,Q1425,ROUND(-PMT(((1+O1426/CP)^(CP/periods_per_year))-1,nper-M1426+1,S1425),2)))))</f>
        <v/>
      </c>
      <c r="R1426" s="20" t="str">
        <f t="shared" si="174"/>
        <v/>
      </c>
      <c r="S1426" s="20" t="str">
        <f t="shared" si="175"/>
        <v/>
      </c>
    </row>
    <row r="1427" spans="1:19" x14ac:dyDescent="0.2">
      <c r="A1427" s="10" t="str">
        <f t="shared" si="168"/>
        <v/>
      </c>
      <c r="B1427" s="11" t="str">
        <f t="shared" si="169"/>
        <v/>
      </c>
      <c r="C1427" s="15" t="str">
        <f t="shared" si="170"/>
        <v/>
      </c>
      <c r="D1427" s="12" t="str">
        <f>IF(A1427="","",IF(variable,IF(OR(A1427=1,A1427&lt;$I$18*periods_per_year),start_rate,MIN($I$19,IF(MOD(A1427-1,$I$21)=0,MAX($I$20,D1426+$I$22),D1426))),start_rate))</f>
        <v/>
      </c>
      <c r="E1427" s="13" t="str">
        <f t="shared" si="171"/>
        <v/>
      </c>
      <c r="F1427" s="13" t="str">
        <f>IF(A1427="","",IF(A1427=nper,J1426+E1427,MIN(J1426+E1427,IF(D1427=D1426,F1426,IF($E$8="Acc Bi-Weekly",ROUND((-PMT(((1+D1427/CP)^(CP/12))-1,(nper-A1427+1)*12/26,J1426))/2,2),IF($E$8="Acc Weekly",ROUND((-PMT(((1+D1427/CP)^(CP/12))-1,(nper-A1427+1)*12/52,J1426))/4,2),ROUND(-PMT(((1+D1427/CP)^(CP/periods_per_year))-1,nper-A1427+1,J1426),2)))))))</f>
        <v/>
      </c>
      <c r="G1427" s="13" t="str">
        <f>IF(OR(A1427="",A1427&lt;$X$2),"",IF(J1426&lt;=F1427,0,IF(IF(AND(A1427&gt;=$X$2,MOD(A1427-$X$2,int)=0),$X$3,0)+F1427&gt;=J1426+E1427,J1426+E1427-F1427,IF(AND(A1427&gt;=$X$2,MOD(A1427-$X$2,int)=0),$X$3,0)+IF(IF(AND(A1427&gt;=$X$2,MOD(A1427-$X$2,int)=0),$X$3,0)+IF(MOD(A1427-$X$6,periods_per_year)=0,$X$5,0)+F1427&lt;J1426+E1427,IF(MOD(A1427-$X$6,periods_per_year)=0,$X$5,0),J1426+E1427-IF(AND(A1427&gt;=$X$2,MOD(A1427-$X$2,int)=0),$X$3,0)-F1427))))</f>
        <v/>
      </c>
      <c r="H1427" s="14"/>
      <c r="I1427" s="13" t="str">
        <f t="shared" si="172"/>
        <v/>
      </c>
      <c r="J1427" s="13" t="str">
        <f t="shared" si="173"/>
        <v/>
      </c>
      <c r="M1427" s="17" t="str">
        <f>IF(S1426="","",IF(OR(M1426&gt;=nper,ROUND(S1426,2)&lt;=0),"",M1426+1))</f>
        <v/>
      </c>
      <c r="N1427" s="18" t="str">
        <f>IF(M1427="","",IF(OR(periods_per_year=26,periods_per_year=52),IF(periods_per_year=26,IF(M1427=1,fpdate,N1426+14),IF(periods_per_year=52,IF(M1427=1,fpdate,N1426+7),"n/a")),IF(periods_per_year=24,DATE(YEAR(fpdate),MONTH(fpdate)+(M1427-1)/2+IF(AND(DAY(fpdate)&gt;=15,MOD(M1427,2)=0),1,0),IF(MOD(M1427,2)=0,IF(DAY(fpdate)&gt;=15,DAY(fpdate)-14,DAY(fpdate)+14),DAY(fpdate))),IF(DAY(DATE(YEAR(fpdate),MONTH(fpdate)+M1427-1,DAY(fpdate)))&lt;&gt;DAY(fpdate),DATE(YEAR(fpdate),MONTH(fpdate)+M1427,0),DATE(YEAR(fpdate),MONTH(fpdate)+M1427-1,DAY(fpdate))))))</f>
        <v/>
      </c>
      <c r="O1427" s="19" t="str">
        <f>IF(M1427="","",IF(variable,IF(M1427&lt;MortgageCalculator!$I$18*periods_per_year,start_rate,IF(MortgageCalculator!$I$22&gt;=0,MIN(MortgageCalculator!$I$19,start_rate+MortgageCalculator!$I$22*ROUNDUP((M1427-MortgageCalculator!$I$18*periods_per_year)/MortgageCalculator!$I$21,0)),MAX(MortgageCalculator!$I$20,start_rate+MortgageCalculator!$I$22*ROUNDUP((M1427-MortgageCalculator!$I$18*periods_per_year)/MortgageCalculator!$I$21,0)))),start_rate))</f>
        <v/>
      </c>
      <c r="P1427" s="20" t="str">
        <f>IF(M1427="","",ROUND((((1+O1427/CP)^(CP/periods_per_year))-1)*S1426,2))</f>
        <v/>
      </c>
      <c r="Q1427" s="20" t="str">
        <f>IF(M1427="","",IF(M1427=nper,S1426+P1427,MIN(S1426+P1427,IF(O1427=O1426,Q1426,ROUND(-PMT(((1+O1427/CP)^(CP/periods_per_year))-1,nper-M1427+1,S1426),2)))))</f>
        <v/>
      </c>
      <c r="R1427" s="20" t="str">
        <f t="shared" si="174"/>
        <v/>
      </c>
      <c r="S1427" s="20" t="str">
        <f t="shared" si="175"/>
        <v/>
      </c>
    </row>
    <row r="1428" spans="1:19" x14ac:dyDescent="0.2">
      <c r="A1428" s="10" t="str">
        <f t="shared" si="168"/>
        <v/>
      </c>
      <c r="B1428" s="11" t="str">
        <f t="shared" si="169"/>
        <v/>
      </c>
      <c r="C1428" s="15" t="str">
        <f t="shared" si="170"/>
        <v/>
      </c>
      <c r="D1428" s="12" t="str">
        <f>IF(A1428="","",IF(variable,IF(OR(A1428=1,A1428&lt;$I$18*periods_per_year),start_rate,MIN($I$19,IF(MOD(A1428-1,$I$21)=0,MAX($I$20,D1427+$I$22),D1427))),start_rate))</f>
        <v/>
      </c>
      <c r="E1428" s="13" t="str">
        <f t="shared" si="171"/>
        <v/>
      </c>
      <c r="F1428" s="13" t="str">
        <f>IF(A1428="","",IF(A1428=nper,J1427+E1428,MIN(J1427+E1428,IF(D1428=D1427,F1427,IF($E$8="Acc Bi-Weekly",ROUND((-PMT(((1+D1428/CP)^(CP/12))-1,(nper-A1428+1)*12/26,J1427))/2,2),IF($E$8="Acc Weekly",ROUND((-PMT(((1+D1428/CP)^(CP/12))-1,(nper-A1428+1)*12/52,J1427))/4,2),ROUND(-PMT(((1+D1428/CP)^(CP/periods_per_year))-1,nper-A1428+1,J1427),2)))))))</f>
        <v/>
      </c>
      <c r="G1428" s="13" t="str">
        <f>IF(OR(A1428="",A1428&lt;$X$2),"",IF(J1427&lt;=F1428,0,IF(IF(AND(A1428&gt;=$X$2,MOD(A1428-$X$2,int)=0),$X$3,0)+F1428&gt;=J1427+E1428,J1427+E1428-F1428,IF(AND(A1428&gt;=$X$2,MOD(A1428-$X$2,int)=0),$X$3,0)+IF(IF(AND(A1428&gt;=$X$2,MOD(A1428-$X$2,int)=0),$X$3,0)+IF(MOD(A1428-$X$6,periods_per_year)=0,$X$5,0)+F1428&lt;J1427+E1428,IF(MOD(A1428-$X$6,periods_per_year)=0,$X$5,0),J1427+E1428-IF(AND(A1428&gt;=$X$2,MOD(A1428-$X$2,int)=0),$X$3,0)-F1428))))</f>
        <v/>
      </c>
      <c r="H1428" s="14"/>
      <c r="I1428" s="13" t="str">
        <f t="shared" si="172"/>
        <v/>
      </c>
      <c r="J1428" s="13" t="str">
        <f t="shared" si="173"/>
        <v/>
      </c>
      <c r="M1428" s="17" t="str">
        <f>IF(S1427="","",IF(OR(M1427&gt;=nper,ROUND(S1427,2)&lt;=0),"",M1427+1))</f>
        <v/>
      </c>
      <c r="N1428" s="18" t="str">
        <f>IF(M1428="","",IF(OR(periods_per_year=26,periods_per_year=52),IF(periods_per_year=26,IF(M1428=1,fpdate,N1427+14),IF(periods_per_year=52,IF(M1428=1,fpdate,N1427+7),"n/a")),IF(periods_per_year=24,DATE(YEAR(fpdate),MONTH(fpdate)+(M1428-1)/2+IF(AND(DAY(fpdate)&gt;=15,MOD(M1428,2)=0),1,0),IF(MOD(M1428,2)=0,IF(DAY(fpdate)&gt;=15,DAY(fpdate)-14,DAY(fpdate)+14),DAY(fpdate))),IF(DAY(DATE(YEAR(fpdate),MONTH(fpdate)+M1428-1,DAY(fpdate)))&lt;&gt;DAY(fpdate),DATE(YEAR(fpdate),MONTH(fpdate)+M1428,0),DATE(YEAR(fpdate),MONTH(fpdate)+M1428-1,DAY(fpdate))))))</f>
        <v/>
      </c>
      <c r="O1428" s="19" t="str">
        <f>IF(M1428="","",IF(variable,IF(M1428&lt;MortgageCalculator!$I$18*periods_per_year,start_rate,IF(MortgageCalculator!$I$22&gt;=0,MIN(MortgageCalculator!$I$19,start_rate+MortgageCalculator!$I$22*ROUNDUP((M1428-MortgageCalculator!$I$18*periods_per_year)/MortgageCalculator!$I$21,0)),MAX(MortgageCalculator!$I$20,start_rate+MortgageCalculator!$I$22*ROUNDUP((M1428-MortgageCalculator!$I$18*periods_per_year)/MortgageCalculator!$I$21,0)))),start_rate))</f>
        <v/>
      </c>
      <c r="P1428" s="20" t="str">
        <f>IF(M1428="","",ROUND((((1+O1428/CP)^(CP/periods_per_year))-1)*S1427,2))</f>
        <v/>
      </c>
      <c r="Q1428" s="20" t="str">
        <f>IF(M1428="","",IF(M1428=nper,S1427+P1428,MIN(S1427+P1428,IF(O1428=O1427,Q1427,ROUND(-PMT(((1+O1428/CP)^(CP/periods_per_year))-1,nper-M1428+1,S1427),2)))))</f>
        <v/>
      </c>
      <c r="R1428" s="20" t="str">
        <f t="shared" si="174"/>
        <v/>
      </c>
      <c r="S1428" s="20" t="str">
        <f t="shared" si="175"/>
        <v/>
      </c>
    </row>
    <row r="1429" spans="1:19" x14ac:dyDescent="0.2">
      <c r="A1429" s="10" t="str">
        <f t="shared" si="168"/>
        <v/>
      </c>
      <c r="B1429" s="11" t="str">
        <f t="shared" si="169"/>
        <v/>
      </c>
      <c r="C1429" s="15" t="str">
        <f t="shared" si="170"/>
        <v/>
      </c>
      <c r="D1429" s="12" t="str">
        <f>IF(A1429="","",IF(variable,IF(OR(A1429=1,A1429&lt;$I$18*periods_per_year),start_rate,MIN($I$19,IF(MOD(A1429-1,$I$21)=0,MAX($I$20,D1428+$I$22),D1428))),start_rate))</f>
        <v/>
      </c>
      <c r="E1429" s="13" t="str">
        <f t="shared" si="171"/>
        <v/>
      </c>
      <c r="F1429" s="13" t="str">
        <f>IF(A1429="","",IF(A1429=nper,J1428+E1429,MIN(J1428+E1429,IF(D1429=D1428,F1428,IF($E$8="Acc Bi-Weekly",ROUND((-PMT(((1+D1429/CP)^(CP/12))-1,(nper-A1429+1)*12/26,J1428))/2,2),IF($E$8="Acc Weekly",ROUND((-PMT(((1+D1429/CP)^(CP/12))-1,(nper-A1429+1)*12/52,J1428))/4,2),ROUND(-PMT(((1+D1429/CP)^(CP/periods_per_year))-1,nper-A1429+1,J1428),2)))))))</f>
        <v/>
      </c>
      <c r="G1429" s="13" t="str">
        <f>IF(OR(A1429="",A1429&lt;$X$2),"",IF(J1428&lt;=F1429,0,IF(IF(AND(A1429&gt;=$X$2,MOD(A1429-$X$2,int)=0),$X$3,0)+F1429&gt;=J1428+E1429,J1428+E1429-F1429,IF(AND(A1429&gt;=$X$2,MOD(A1429-$X$2,int)=0),$X$3,0)+IF(IF(AND(A1429&gt;=$X$2,MOD(A1429-$X$2,int)=0),$X$3,0)+IF(MOD(A1429-$X$6,periods_per_year)=0,$X$5,0)+F1429&lt;J1428+E1429,IF(MOD(A1429-$X$6,periods_per_year)=0,$X$5,0),J1428+E1429-IF(AND(A1429&gt;=$X$2,MOD(A1429-$X$2,int)=0),$X$3,0)-F1429))))</f>
        <v/>
      </c>
      <c r="H1429" s="14"/>
      <c r="I1429" s="13" t="str">
        <f t="shared" si="172"/>
        <v/>
      </c>
      <c r="J1429" s="13" t="str">
        <f t="shared" si="173"/>
        <v/>
      </c>
      <c r="M1429" s="17" t="str">
        <f>IF(S1428="","",IF(OR(M1428&gt;=nper,ROUND(S1428,2)&lt;=0),"",M1428+1))</f>
        <v/>
      </c>
      <c r="N1429" s="18" t="str">
        <f>IF(M1429="","",IF(OR(periods_per_year=26,periods_per_year=52),IF(periods_per_year=26,IF(M1429=1,fpdate,N1428+14),IF(periods_per_year=52,IF(M1429=1,fpdate,N1428+7),"n/a")),IF(periods_per_year=24,DATE(YEAR(fpdate),MONTH(fpdate)+(M1429-1)/2+IF(AND(DAY(fpdate)&gt;=15,MOD(M1429,2)=0),1,0),IF(MOD(M1429,2)=0,IF(DAY(fpdate)&gt;=15,DAY(fpdate)-14,DAY(fpdate)+14),DAY(fpdate))),IF(DAY(DATE(YEAR(fpdate),MONTH(fpdate)+M1429-1,DAY(fpdate)))&lt;&gt;DAY(fpdate),DATE(YEAR(fpdate),MONTH(fpdate)+M1429,0),DATE(YEAR(fpdate),MONTH(fpdate)+M1429-1,DAY(fpdate))))))</f>
        <v/>
      </c>
      <c r="O1429" s="19" t="str">
        <f>IF(M1429="","",IF(variable,IF(M1429&lt;MortgageCalculator!$I$18*periods_per_year,start_rate,IF(MortgageCalculator!$I$22&gt;=0,MIN(MortgageCalculator!$I$19,start_rate+MortgageCalculator!$I$22*ROUNDUP((M1429-MortgageCalculator!$I$18*periods_per_year)/MortgageCalculator!$I$21,0)),MAX(MortgageCalculator!$I$20,start_rate+MortgageCalculator!$I$22*ROUNDUP((M1429-MortgageCalculator!$I$18*periods_per_year)/MortgageCalculator!$I$21,0)))),start_rate))</f>
        <v/>
      </c>
      <c r="P1429" s="20" t="str">
        <f>IF(M1429="","",ROUND((((1+O1429/CP)^(CP/periods_per_year))-1)*S1428,2))</f>
        <v/>
      </c>
      <c r="Q1429" s="20" t="str">
        <f>IF(M1429="","",IF(M1429=nper,S1428+P1429,MIN(S1428+P1429,IF(O1429=O1428,Q1428,ROUND(-PMT(((1+O1429/CP)^(CP/periods_per_year))-1,nper-M1429+1,S1428),2)))))</f>
        <v/>
      </c>
      <c r="R1429" s="20" t="str">
        <f t="shared" si="174"/>
        <v/>
      </c>
      <c r="S1429" s="20" t="str">
        <f t="shared" si="175"/>
        <v/>
      </c>
    </row>
    <row r="1430" spans="1:19" x14ac:dyDescent="0.2">
      <c r="A1430" s="10" t="str">
        <f t="shared" si="168"/>
        <v/>
      </c>
      <c r="B1430" s="11" t="str">
        <f t="shared" si="169"/>
        <v/>
      </c>
      <c r="C1430" s="15" t="str">
        <f t="shared" si="170"/>
        <v/>
      </c>
      <c r="D1430" s="12" t="str">
        <f>IF(A1430="","",IF(variable,IF(OR(A1430=1,A1430&lt;$I$18*periods_per_year),start_rate,MIN($I$19,IF(MOD(A1430-1,$I$21)=0,MAX($I$20,D1429+$I$22),D1429))),start_rate))</f>
        <v/>
      </c>
      <c r="E1430" s="13" t="str">
        <f t="shared" si="171"/>
        <v/>
      </c>
      <c r="F1430" s="13" t="str">
        <f>IF(A1430="","",IF(A1430=nper,J1429+E1430,MIN(J1429+E1430,IF(D1430=D1429,F1429,IF($E$8="Acc Bi-Weekly",ROUND((-PMT(((1+D1430/CP)^(CP/12))-1,(nper-A1430+1)*12/26,J1429))/2,2),IF($E$8="Acc Weekly",ROUND((-PMT(((1+D1430/CP)^(CP/12))-1,(nper-A1430+1)*12/52,J1429))/4,2),ROUND(-PMT(((1+D1430/CP)^(CP/periods_per_year))-1,nper-A1430+1,J1429),2)))))))</f>
        <v/>
      </c>
      <c r="G1430" s="13" t="str">
        <f>IF(OR(A1430="",A1430&lt;$X$2),"",IF(J1429&lt;=F1430,0,IF(IF(AND(A1430&gt;=$X$2,MOD(A1430-$X$2,int)=0),$X$3,0)+F1430&gt;=J1429+E1430,J1429+E1430-F1430,IF(AND(A1430&gt;=$X$2,MOD(A1430-$X$2,int)=0),$X$3,0)+IF(IF(AND(A1430&gt;=$X$2,MOD(A1430-$X$2,int)=0),$X$3,0)+IF(MOD(A1430-$X$6,periods_per_year)=0,$X$5,0)+F1430&lt;J1429+E1430,IF(MOD(A1430-$X$6,periods_per_year)=0,$X$5,0),J1429+E1430-IF(AND(A1430&gt;=$X$2,MOD(A1430-$X$2,int)=0),$X$3,0)-F1430))))</f>
        <v/>
      </c>
      <c r="H1430" s="14"/>
      <c r="I1430" s="13" t="str">
        <f t="shared" si="172"/>
        <v/>
      </c>
      <c r="J1430" s="13" t="str">
        <f t="shared" si="173"/>
        <v/>
      </c>
      <c r="M1430" s="17" t="str">
        <f>IF(S1429="","",IF(OR(M1429&gt;=nper,ROUND(S1429,2)&lt;=0),"",M1429+1))</f>
        <v/>
      </c>
      <c r="N1430" s="18" t="str">
        <f>IF(M1430="","",IF(OR(periods_per_year=26,periods_per_year=52),IF(periods_per_year=26,IF(M1430=1,fpdate,N1429+14),IF(periods_per_year=52,IF(M1430=1,fpdate,N1429+7),"n/a")),IF(periods_per_year=24,DATE(YEAR(fpdate),MONTH(fpdate)+(M1430-1)/2+IF(AND(DAY(fpdate)&gt;=15,MOD(M1430,2)=0),1,0),IF(MOD(M1430,2)=0,IF(DAY(fpdate)&gt;=15,DAY(fpdate)-14,DAY(fpdate)+14),DAY(fpdate))),IF(DAY(DATE(YEAR(fpdate),MONTH(fpdate)+M1430-1,DAY(fpdate)))&lt;&gt;DAY(fpdate),DATE(YEAR(fpdate),MONTH(fpdate)+M1430,0),DATE(YEAR(fpdate),MONTH(fpdate)+M1430-1,DAY(fpdate))))))</f>
        <v/>
      </c>
      <c r="O1430" s="19" t="str">
        <f>IF(M1430="","",IF(variable,IF(M1430&lt;MortgageCalculator!$I$18*periods_per_year,start_rate,IF(MortgageCalculator!$I$22&gt;=0,MIN(MortgageCalculator!$I$19,start_rate+MortgageCalculator!$I$22*ROUNDUP((M1430-MortgageCalculator!$I$18*periods_per_year)/MortgageCalculator!$I$21,0)),MAX(MortgageCalculator!$I$20,start_rate+MortgageCalculator!$I$22*ROUNDUP((M1430-MortgageCalculator!$I$18*periods_per_year)/MortgageCalculator!$I$21,0)))),start_rate))</f>
        <v/>
      </c>
      <c r="P1430" s="20" t="str">
        <f>IF(M1430="","",ROUND((((1+O1430/CP)^(CP/periods_per_year))-1)*S1429,2))</f>
        <v/>
      </c>
      <c r="Q1430" s="20" t="str">
        <f>IF(M1430="","",IF(M1430=nper,S1429+P1430,MIN(S1429+P1430,IF(O1430=O1429,Q1429,ROUND(-PMT(((1+O1430/CP)^(CP/periods_per_year))-1,nper-M1430+1,S1429),2)))))</f>
        <v/>
      </c>
      <c r="R1430" s="20" t="str">
        <f t="shared" si="174"/>
        <v/>
      </c>
      <c r="S1430" s="20" t="str">
        <f t="shared" si="175"/>
        <v/>
      </c>
    </row>
    <row r="1431" spans="1:19" x14ac:dyDescent="0.2">
      <c r="A1431" s="10" t="str">
        <f t="shared" si="168"/>
        <v/>
      </c>
      <c r="B1431" s="11" t="str">
        <f t="shared" si="169"/>
        <v/>
      </c>
      <c r="C1431" s="15" t="str">
        <f t="shared" si="170"/>
        <v/>
      </c>
      <c r="D1431" s="12" t="str">
        <f>IF(A1431="","",IF(variable,IF(OR(A1431=1,A1431&lt;$I$18*periods_per_year),start_rate,MIN($I$19,IF(MOD(A1431-1,$I$21)=0,MAX($I$20,D1430+$I$22),D1430))),start_rate))</f>
        <v/>
      </c>
      <c r="E1431" s="13" t="str">
        <f t="shared" si="171"/>
        <v/>
      </c>
      <c r="F1431" s="13" t="str">
        <f>IF(A1431="","",IF(A1431=nper,J1430+E1431,MIN(J1430+E1431,IF(D1431=D1430,F1430,IF($E$8="Acc Bi-Weekly",ROUND((-PMT(((1+D1431/CP)^(CP/12))-1,(nper-A1431+1)*12/26,J1430))/2,2),IF($E$8="Acc Weekly",ROUND((-PMT(((1+D1431/CP)^(CP/12))-1,(nper-A1431+1)*12/52,J1430))/4,2),ROUND(-PMT(((1+D1431/CP)^(CP/periods_per_year))-1,nper-A1431+1,J1430),2)))))))</f>
        <v/>
      </c>
      <c r="G1431" s="13" t="str">
        <f>IF(OR(A1431="",A1431&lt;$X$2),"",IF(J1430&lt;=F1431,0,IF(IF(AND(A1431&gt;=$X$2,MOD(A1431-$X$2,int)=0),$X$3,0)+F1431&gt;=J1430+E1431,J1430+E1431-F1431,IF(AND(A1431&gt;=$X$2,MOD(A1431-$X$2,int)=0),$X$3,0)+IF(IF(AND(A1431&gt;=$X$2,MOD(A1431-$X$2,int)=0),$X$3,0)+IF(MOD(A1431-$X$6,periods_per_year)=0,$X$5,0)+F1431&lt;J1430+E1431,IF(MOD(A1431-$X$6,periods_per_year)=0,$X$5,0),J1430+E1431-IF(AND(A1431&gt;=$X$2,MOD(A1431-$X$2,int)=0),$X$3,0)-F1431))))</f>
        <v/>
      </c>
      <c r="H1431" s="14"/>
      <c r="I1431" s="13" t="str">
        <f t="shared" si="172"/>
        <v/>
      </c>
      <c r="J1431" s="13" t="str">
        <f t="shared" si="173"/>
        <v/>
      </c>
      <c r="M1431" s="17" t="str">
        <f>IF(S1430="","",IF(OR(M1430&gt;=nper,ROUND(S1430,2)&lt;=0),"",M1430+1))</f>
        <v/>
      </c>
      <c r="N1431" s="18" t="str">
        <f>IF(M1431="","",IF(OR(periods_per_year=26,periods_per_year=52),IF(periods_per_year=26,IF(M1431=1,fpdate,N1430+14),IF(periods_per_year=52,IF(M1431=1,fpdate,N1430+7),"n/a")),IF(periods_per_year=24,DATE(YEAR(fpdate),MONTH(fpdate)+(M1431-1)/2+IF(AND(DAY(fpdate)&gt;=15,MOD(M1431,2)=0),1,0),IF(MOD(M1431,2)=0,IF(DAY(fpdate)&gt;=15,DAY(fpdate)-14,DAY(fpdate)+14),DAY(fpdate))),IF(DAY(DATE(YEAR(fpdate),MONTH(fpdate)+M1431-1,DAY(fpdate)))&lt;&gt;DAY(fpdate),DATE(YEAR(fpdate),MONTH(fpdate)+M1431,0),DATE(YEAR(fpdate),MONTH(fpdate)+M1431-1,DAY(fpdate))))))</f>
        <v/>
      </c>
      <c r="O1431" s="19" t="str">
        <f>IF(M1431="","",IF(variable,IF(M1431&lt;MortgageCalculator!$I$18*periods_per_year,start_rate,IF(MortgageCalculator!$I$22&gt;=0,MIN(MortgageCalculator!$I$19,start_rate+MortgageCalculator!$I$22*ROUNDUP((M1431-MortgageCalculator!$I$18*periods_per_year)/MortgageCalculator!$I$21,0)),MAX(MortgageCalculator!$I$20,start_rate+MortgageCalculator!$I$22*ROUNDUP((M1431-MortgageCalculator!$I$18*periods_per_year)/MortgageCalculator!$I$21,0)))),start_rate))</f>
        <v/>
      </c>
      <c r="P1431" s="20" t="str">
        <f>IF(M1431="","",ROUND((((1+O1431/CP)^(CP/periods_per_year))-1)*S1430,2))</f>
        <v/>
      </c>
      <c r="Q1431" s="20" t="str">
        <f>IF(M1431="","",IF(M1431=nper,S1430+P1431,MIN(S1430+P1431,IF(O1431=O1430,Q1430,ROUND(-PMT(((1+O1431/CP)^(CP/periods_per_year))-1,nper-M1431+1,S1430),2)))))</f>
        <v/>
      </c>
      <c r="R1431" s="20" t="str">
        <f t="shared" si="174"/>
        <v/>
      </c>
      <c r="S1431" s="20" t="str">
        <f t="shared" si="175"/>
        <v/>
      </c>
    </row>
    <row r="1432" spans="1:19" x14ac:dyDescent="0.2">
      <c r="A1432" s="10" t="str">
        <f t="shared" si="168"/>
        <v/>
      </c>
      <c r="B1432" s="11" t="str">
        <f t="shared" si="169"/>
        <v/>
      </c>
      <c r="C1432" s="15" t="str">
        <f t="shared" si="170"/>
        <v/>
      </c>
      <c r="D1432" s="12" t="str">
        <f>IF(A1432="","",IF(variable,IF(OR(A1432=1,A1432&lt;$I$18*periods_per_year),start_rate,MIN($I$19,IF(MOD(A1432-1,$I$21)=0,MAX($I$20,D1431+$I$22),D1431))),start_rate))</f>
        <v/>
      </c>
      <c r="E1432" s="13" t="str">
        <f t="shared" si="171"/>
        <v/>
      </c>
      <c r="F1432" s="13" t="str">
        <f>IF(A1432="","",IF(A1432=nper,J1431+E1432,MIN(J1431+E1432,IF(D1432=D1431,F1431,IF($E$8="Acc Bi-Weekly",ROUND((-PMT(((1+D1432/CP)^(CP/12))-1,(nper-A1432+1)*12/26,J1431))/2,2),IF($E$8="Acc Weekly",ROUND((-PMT(((1+D1432/CP)^(CP/12))-1,(nper-A1432+1)*12/52,J1431))/4,2),ROUND(-PMT(((1+D1432/CP)^(CP/periods_per_year))-1,nper-A1432+1,J1431),2)))))))</f>
        <v/>
      </c>
      <c r="G1432" s="13" t="str">
        <f>IF(OR(A1432="",A1432&lt;$X$2),"",IF(J1431&lt;=F1432,0,IF(IF(AND(A1432&gt;=$X$2,MOD(A1432-$X$2,int)=0),$X$3,0)+F1432&gt;=J1431+E1432,J1431+E1432-F1432,IF(AND(A1432&gt;=$X$2,MOD(A1432-$X$2,int)=0),$X$3,0)+IF(IF(AND(A1432&gt;=$X$2,MOD(A1432-$X$2,int)=0),$X$3,0)+IF(MOD(A1432-$X$6,periods_per_year)=0,$X$5,0)+F1432&lt;J1431+E1432,IF(MOD(A1432-$X$6,periods_per_year)=0,$X$5,0),J1431+E1432-IF(AND(A1432&gt;=$X$2,MOD(A1432-$X$2,int)=0),$X$3,0)-F1432))))</f>
        <v/>
      </c>
      <c r="H1432" s="14"/>
      <c r="I1432" s="13" t="str">
        <f t="shared" si="172"/>
        <v/>
      </c>
      <c r="J1432" s="13" t="str">
        <f t="shared" si="173"/>
        <v/>
      </c>
      <c r="M1432" s="17" t="str">
        <f>IF(S1431="","",IF(OR(M1431&gt;=nper,ROUND(S1431,2)&lt;=0),"",M1431+1))</f>
        <v/>
      </c>
      <c r="N1432" s="18" t="str">
        <f>IF(M1432="","",IF(OR(periods_per_year=26,periods_per_year=52),IF(periods_per_year=26,IF(M1432=1,fpdate,N1431+14),IF(periods_per_year=52,IF(M1432=1,fpdate,N1431+7),"n/a")),IF(periods_per_year=24,DATE(YEAR(fpdate),MONTH(fpdate)+(M1432-1)/2+IF(AND(DAY(fpdate)&gt;=15,MOD(M1432,2)=0),1,0),IF(MOD(M1432,2)=0,IF(DAY(fpdate)&gt;=15,DAY(fpdate)-14,DAY(fpdate)+14),DAY(fpdate))),IF(DAY(DATE(YEAR(fpdate),MONTH(fpdate)+M1432-1,DAY(fpdate)))&lt;&gt;DAY(fpdate),DATE(YEAR(fpdate),MONTH(fpdate)+M1432,0),DATE(YEAR(fpdate),MONTH(fpdate)+M1432-1,DAY(fpdate))))))</f>
        <v/>
      </c>
      <c r="O1432" s="19" t="str">
        <f>IF(M1432="","",IF(variable,IF(M1432&lt;MortgageCalculator!$I$18*periods_per_year,start_rate,IF(MortgageCalculator!$I$22&gt;=0,MIN(MortgageCalculator!$I$19,start_rate+MortgageCalculator!$I$22*ROUNDUP((M1432-MortgageCalculator!$I$18*periods_per_year)/MortgageCalculator!$I$21,0)),MAX(MortgageCalculator!$I$20,start_rate+MortgageCalculator!$I$22*ROUNDUP((M1432-MortgageCalculator!$I$18*periods_per_year)/MortgageCalculator!$I$21,0)))),start_rate))</f>
        <v/>
      </c>
      <c r="P1432" s="20" t="str">
        <f>IF(M1432="","",ROUND((((1+O1432/CP)^(CP/periods_per_year))-1)*S1431,2))</f>
        <v/>
      </c>
      <c r="Q1432" s="20" t="str">
        <f>IF(M1432="","",IF(M1432=nper,S1431+P1432,MIN(S1431+P1432,IF(O1432=O1431,Q1431,ROUND(-PMT(((1+O1432/CP)^(CP/periods_per_year))-1,nper-M1432+1,S1431),2)))))</f>
        <v/>
      </c>
      <c r="R1432" s="20" t="str">
        <f t="shared" si="174"/>
        <v/>
      </c>
      <c r="S1432" s="20" t="str">
        <f t="shared" si="175"/>
        <v/>
      </c>
    </row>
    <row r="1433" spans="1:19" x14ac:dyDescent="0.2">
      <c r="A1433" s="10" t="str">
        <f t="shared" si="168"/>
        <v/>
      </c>
      <c r="B1433" s="11" t="str">
        <f t="shared" si="169"/>
        <v/>
      </c>
      <c r="C1433" s="15" t="str">
        <f t="shared" si="170"/>
        <v/>
      </c>
      <c r="D1433" s="12" t="str">
        <f>IF(A1433="","",IF(variable,IF(OR(A1433=1,A1433&lt;$I$18*periods_per_year),start_rate,MIN($I$19,IF(MOD(A1433-1,$I$21)=0,MAX($I$20,D1432+$I$22),D1432))),start_rate))</f>
        <v/>
      </c>
      <c r="E1433" s="13" t="str">
        <f t="shared" si="171"/>
        <v/>
      </c>
      <c r="F1433" s="13" t="str">
        <f>IF(A1433="","",IF(A1433=nper,J1432+E1433,MIN(J1432+E1433,IF(D1433=D1432,F1432,IF($E$8="Acc Bi-Weekly",ROUND((-PMT(((1+D1433/CP)^(CP/12))-1,(nper-A1433+1)*12/26,J1432))/2,2),IF($E$8="Acc Weekly",ROUND((-PMT(((1+D1433/CP)^(CP/12))-1,(nper-A1433+1)*12/52,J1432))/4,2),ROUND(-PMT(((1+D1433/CP)^(CP/periods_per_year))-1,nper-A1433+1,J1432),2)))))))</f>
        <v/>
      </c>
      <c r="G1433" s="13" t="str">
        <f>IF(OR(A1433="",A1433&lt;$X$2),"",IF(J1432&lt;=F1433,0,IF(IF(AND(A1433&gt;=$X$2,MOD(A1433-$X$2,int)=0),$X$3,0)+F1433&gt;=J1432+E1433,J1432+E1433-F1433,IF(AND(A1433&gt;=$X$2,MOD(A1433-$X$2,int)=0),$X$3,0)+IF(IF(AND(A1433&gt;=$X$2,MOD(A1433-$X$2,int)=0),$X$3,0)+IF(MOD(A1433-$X$6,periods_per_year)=0,$X$5,0)+F1433&lt;J1432+E1433,IF(MOD(A1433-$X$6,periods_per_year)=0,$X$5,0),J1432+E1433-IF(AND(A1433&gt;=$X$2,MOD(A1433-$X$2,int)=0),$X$3,0)-F1433))))</f>
        <v/>
      </c>
      <c r="H1433" s="14"/>
      <c r="I1433" s="13" t="str">
        <f t="shared" si="172"/>
        <v/>
      </c>
      <c r="J1433" s="13" t="str">
        <f t="shared" si="173"/>
        <v/>
      </c>
      <c r="M1433" s="17" t="str">
        <f>IF(S1432="","",IF(OR(M1432&gt;=nper,ROUND(S1432,2)&lt;=0),"",M1432+1))</f>
        <v/>
      </c>
      <c r="N1433" s="18" t="str">
        <f>IF(M1433="","",IF(OR(periods_per_year=26,periods_per_year=52),IF(periods_per_year=26,IF(M1433=1,fpdate,N1432+14),IF(periods_per_year=52,IF(M1433=1,fpdate,N1432+7),"n/a")),IF(periods_per_year=24,DATE(YEAR(fpdate),MONTH(fpdate)+(M1433-1)/2+IF(AND(DAY(fpdate)&gt;=15,MOD(M1433,2)=0),1,0),IF(MOD(M1433,2)=0,IF(DAY(fpdate)&gt;=15,DAY(fpdate)-14,DAY(fpdate)+14),DAY(fpdate))),IF(DAY(DATE(YEAR(fpdate),MONTH(fpdate)+M1433-1,DAY(fpdate)))&lt;&gt;DAY(fpdate),DATE(YEAR(fpdate),MONTH(fpdate)+M1433,0),DATE(YEAR(fpdate),MONTH(fpdate)+M1433-1,DAY(fpdate))))))</f>
        <v/>
      </c>
      <c r="O1433" s="19" t="str">
        <f>IF(M1433="","",IF(variable,IF(M1433&lt;MortgageCalculator!$I$18*periods_per_year,start_rate,IF(MortgageCalculator!$I$22&gt;=0,MIN(MortgageCalculator!$I$19,start_rate+MortgageCalculator!$I$22*ROUNDUP((M1433-MortgageCalculator!$I$18*periods_per_year)/MortgageCalculator!$I$21,0)),MAX(MortgageCalculator!$I$20,start_rate+MortgageCalculator!$I$22*ROUNDUP((M1433-MortgageCalculator!$I$18*periods_per_year)/MortgageCalculator!$I$21,0)))),start_rate))</f>
        <v/>
      </c>
      <c r="P1433" s="20" t="str">
        <f>IF(M1433="","",ROUND((((1+O1433/CP)^(CP/periods_per_year))-1)*S1432,2))</f>
        <v/>
      </c>
      <c r="Q1433" s="20" t="str">
        <f>IF(M1433="","",IF(M1433=nper,S1432+P1433,MIN(S1432+P1433,IF(O1433=O1432,Q1432,ROUND(-PMT(((1+O1433/CP)^(CP/periods_per_year))-1,nper-M1433+1,S1432),2)))))</f>
        <v/>
      </c>
      <c r="R1433" s="20" t="str">
        <f t="shared" si="174"/>
        <v/>
      </c>
      <c r="S1433" s="20" t="str">
        <f t="shared" si="175"/>
        <v/>
      </c>
    </row>
    <row r="1434" spans="1:19" x14ac:dyDescent="0.2">
      <c r="A1434" s="10" t="str">
        <f t="shared" si="168"/>
        <v/>
      </c>
      <c r="B1434" s="11" t="str">
        <f t="shared" si="169"/>
        <v/>
      </c>
      <c r="C1434" s="15" t="str">
        <f t="shared" si="170"/>
        <v/>
      </c>
      <c r="D1434" s="12" t="str">
        <f>IF(A1434="","",IF(variable,IF(OR(A1434=1,A1434&lt;$I$18*periods_per_year),start_rate,MIN($I$19,IF(MOD(A1434-1,$I$21)=0,MAX($I$20,D1433+$I$22),D1433))),start_rate))</f>
        <v/>
      </c>
      <c r="E1434" s="13" t="str">
        <f t="shared" si="171"/>
        <v/>
      </c>
      <c r="F1434" s="13" t="str">
        <f>IF(A1434="","",IF(A1434=nper,J1433+E1434,MIN(J1433+E1434,IF(D1434=D1433,F1433,IF($E$8="Acc Bi-Weekly",ROUND((-PMT(((1+D1434/CP)^(CP/12))-1,(nper-A1434+1)*12/26,J1433))/2,2),IF($E$8="Acc Weekly",ROUND((-PMT(((1+D1434/CP)^(CP/12))-1,(nper-A1434+1)*12/52,J1433))/4,2),ROUND(-PMT(((1+D1434/CP)^(CP/periods_per_year))-1,nper-A1434+1,J1433),2)))))))</f>
        <v/>
      </c>
      <c r="G1434" s="13" t="str">
        <f>IF(OR(A1434="",A1434&lt;$X$2),"",IF(J1433&lt;=F1434,0,IF(IF(AND(A1434&gt;=$X$2,MOD(A1434-$X$2,int)=0),$X$3,0)+F1434&gt;=J1433+E1434,J1433+E1434-F1434,IF(AND(A1434&gt;=$X$2,MOD(A1434-$X$2,int)=0),$X$3,0)+IF(IF(AND(A1434&gt;=$X$2,MOD(A1434-$X$2,int)=0),$X$3,0)+IF(MOD(A1434-$X$6,periods_per_year)=0,$X$5,0)+F1434&lt;J1433+E1434,IF(MOD(A1434-$X$6,periods_per_year)=0,$X$5,0),J1433+E1434-IF(AND(A1434&gt;=$X$2,MOD(A1434-$X$2,int)=0),$X$3,0)-F1434))))</f>
        <v/>
      </c>
      <c r="H1434" s="14"/>
      <c r="I1434" s="13" t="str">
        <f t="shared" si="172"/>
        <v/>
      </c>
      <c r="J1434" s="13" t="str">
        <f t="shared" si="173"/>
        <v/>
      </c>
      <c r="M1434" s="17" t="str">
        <f>IF(S1433="","",IF(OR(M1433&gt;=nper,ROUND(S1433,2)&lt;=0),"",M1433+1))</f>
        <v/>
      </c>
      <c r="N1434" s="18" t="str">
        <f>IF(M1434="","",IF(OR(periods_per_year=26,periods_per_year=52),IF(periods_per_year=26,IF(M1434=1,fpdate,N1433+14),IF(periods_per_year=52,IF(M1434=1,fpdate,N1433+7),"n/a")),IF(periods_per_year=24,DATE(YEAR(fpdate),MONTH(fpdate)+(M1434-1)/2+IF(AND(DAY(fpdate)&gt;=15,MOD(M1434,2)=0),1,0),IF(MOD(M1434,2)=0,IF(DAY(fpdate)&gt;=15,DAY(fpdate)-14,DAY(fpdate)+14),DAY(fpdate))),IF(DAY(DATE(YEAR(fpdate),MONTH(fpdate)+M1434-1,DAY(fpdate)))&lt;&gt;DAY(fpdate),DATE(YEAR(fpdate),MONTH(fpdate)+M1434,0),DATE(YEAR(fpdate),MONTH(fpdate)+M1434-1,DAY(fpdate))))))</f>
        <v/>
      </c>
      <c r="O1434" s="19" t="str">
        <f>IF(M1434="","",IF(variable,IF(M1434&lt;MortgageCalculator!$I$18*periods_per_year,start_rate,IF(MortgageCalculator!$I$22&gt;=0,MIN(MortgageCalculator!$I$19,start_rate+MortgageCalculator!$I$22*ROUNDUP((M1434-MortgageCalculator!$I$18*periods_per_year)/MortgageCalculator!$I$21,0)),MAX(MortgageCalculator!$I$20,start_rate+MortgageCalculator!$I$22*ROUNDUP((M1434-MortgageCalculator!$I$18*periods_per_year)/MortgageCalculator!$I$21,0)))),start_rate))</f>
        <v/>
      </c>
      <c r="P1434" s="20" t="str">
        <f>IF(M1434="","",ROUND((((1+O1434/CP)^(CP/periods_per_year))-1)*S1433,2))</f>
        <v/>
      </c>
      <c r="Q1434" s="20" t="str">
        <f>IF(M1434="","",IF(M1434=nper,S1433+P1434,MIN(S1433+P1434,IF(O1434=O1433,Q1433,ROUND(-PMT(((1+O1434/CP)^(CP/periods_per_year))-1,nper-M1434+1,S1433),2)))))</f>
        <v/>
      </c>
      <c r="R1434" s="20" t="str">
        <f t="shared" si="174"/>
        <v/>
      </c>
      <c r="S1434" s="20" t="str">
        <f t="shared" si="175"/>
        <v/>
      </c>
    </row>
    <row r="1435" spans="1:19" x14ac:dyDescent="0.2">
      <c r="A1435" s="10" t="str">
        <f t="shared" si="168"/>
        <v/>
      </c>
      <c r="B1435" s="11" t="str">
        <f t="shared" si="169"/>
        <v/>
      </c>
      <c r="C1435" s="15" t="str">
        <f t="shared" si="170"/>
        <v/>
      </c>
      <c r="D1435" s="12" t="str">
        <f>IF(A1435="","",IF(variable,IF(OR(A1435=1,A1435&lt;$I$18*periods_per_year),start_rate,MIN($I$19,IF(MOD(A1435-1,$I$21)=0,MAX($I$20,D1434+$I$22),D1434))),start_rate))</f>
        <v/>
      </c>
      <c r="E1435" s="13" t="str">
        <f t="shared" si="171"/>
        <v/>
      </c>
      <c r="F1435" s="13" t="str">
        <f>IF(A1435="","",IF(A1435=nper,J1434+E1435,MIN(J1434+E1435,IF(D1435=D1434,F1434,IF($E$8="Acc Bi-Weekly",ROUND((-PMT(((1+D1435/CP)^(CP/12))-1,(nper-A1435+1)*12/26,J1434))/2,2),IF($E$8="Acc Weekly",ROUND((-PMT(((1+D1435/CP)^(CP/12))-1,(nper-A1435+1)*12/52,J1434))/4,2),ROUND(-PMT(((1+D1435/CP)^(CP/periods_per_year))-1,nper-A1435+1,J1434),2)))))))</f>
        <v/>
      </c>
      <c r="G1435" s="13" t="str">
        <f>IF(OR(A1435="",A1435&lt;$X$2),"",IF(J1434&lt;=F1435,0,IF(IF(AND(A1435&gt;=$X$2,MOD(A1435-$X$2,int)=0),$X$3,0)+F1435&gt;=J1434+E1435,J1434+E1435-F1435,IF(AND(A1435&gt;=$X$2,MOD(A1435-$X$2,int)=0),$X$3,0)+IF(IF(AND(A1435&gt;=$X$2,MOD(A1435-$X$2,int)=0),$X$3,0)+IF(MOD(A1435-$X$6,periods_per_year)=0,$X$5,0)+F1435&lt;J1434+E1435,IF(MOD(A1435-$X$6,periods_per_year)=0,$X$5,0),J1434+E1435-IF(AND(A1435&gt;=$X$2,MOD(A1435-$X$2,int)=0),$X$3,0)-F1435))))</f>
        <v/>
      </c>
      <c r="H1435" s="14"/>
      <c r="I1435" s="13" t="str">
        <f t="shared" si="172"/>
        <v/>
      </c>
      <c r="J1435" s="13" t="str">
        <f t="shared" si="173"/>
        <v/>
      </c>
      <c r="M1435" s="17" t="str">
        <f>IF(S1434="","",IF(OR(M1434&gt;=nper,ROUND(S1434,2)&lt;=0),"",M1434+1))</f>
        <v/>
      </c>
      <c r="N1435" s="18" t="str">
        <f>IF(M1435="","",IF(OR(periods_per_year=26,periods_per_year=52),IF(periods_per_year=26,IF(M1435=1,fpdate,N1434+14),IF(periods_per_year=52,IF(M1435=1,fpdate,N1434+7),"n/a")),IF(periods_per_year=24,DATE(YEAR(fpdate),MONTH(fpdate)+(M1435-1)/2+IF(AND(DAY(fpdate)&gt;=15,MOD(M1435,2)=0),1,0),IF(MOD(M1435,2)=0,IF(DAY(fpdate)&gt;=15,DAY(fpdate)-14,DAY(fpdate)+14),DAY(fpdate))),IF(DAY(DATE(YEAR(fpdate),MONTH(fpdate)+M1435-1,DAY(fpdate)))&lt;&gt;DAY(fpdate),DATE(YEAR(fpdate),MONTH(fpdate)+M1435,0),DATE(YEAR(fpdate),MONTH(fpdate)+M1435-1,DAY(fpdate))))))</f>
        <v/>
      </c>
      <c r="O1435" s="19" t="str">
        <f>IF(M1435="","",IF(variable,IF(M1435&lt;MortgageCalculator!$I$18*periods_per_year,start_rate,IF(MortgageCalculator!$I$22&gt;=0,MIN(MortgageCalculator!$I$19,start_rate+MortgageCalculator!$I$22*ROUNDUP((M1435-MortgageCalculator!$I$18*periods_per_year)/MortgageCalculator!$I$21,0)),MAX(MortgageCalculator!$I$20,start_rate+MortgageCalculator!$I$22*ROUNDUP((M1435-MortgageCalculator!$I$18*periods_per_year)/MortgageCalculator!$I$21,0)))),start_rate))</f>
        <v/>
      </c>
      <c r="P1435" s="20" t="str">
        <f>IF(M1435="","",ROUND((((1+O1435/CP)^(CP/periods_per_year))-1)*S1434,2))</f>
        <v/>
      </c>
      <c r="Q1435" s="20" t="str">
        <f>IF(M1435="","",IF(M1435=nper,S1434+P1435,MIN(S1434+P1435,IF(O1435=O1434,Q1434,ROUND(-PMT(((1+O1435/CP)^(CP/periods_per_year))-1,nper-M1435+1,S1434),2)))))</f>
        <v/>
      </c>
      <c r="R1435" s="20" t="str">
        <f t="shared" si="174"/>
        <v/>
      </c>
      <c r="S1435" s="20" t="str">
        <f t="shared" si="175"/>
        <v/>
      </c>
    </row>
    <row r="1436" spans="1:19" x14ac:dyDescent="0.2">
      <c r="A1436" s="10" t="str">
        <f t="shared" si="168"/>
        <v/>
      </c>
      <c r="B1436" s="11" t="str">
        <f t="shared" si="169"/>
        <v/>
      </c>
      <c r="C1436" s="15" t="str">
        <f t="shared" si="170"/>
        <v/>
      </c>
      <c r="D1436" s="12" t="str">
        <f>IF(A1436="","",IF(variable,IF(OR(A1436=1,A1436&lt;$I$18*periods_per_year),start_rate,MIN($I$19,IF(MOD(A1436-1,$I$21)=0,MAX($I$20,D1435+$I$22),D1435))),start_rate))</f>
        <v/>
      </c>
      <c r="E1436" s="13" t="str">
        <f t="shared" si="171"/>
        <v/>
      </c>
      <c r="F1436" s="13" t="str">
        <f>IF(A1436="","",IF(A1436=nper,J1435+E1436,MIN(J1435+E1436,IF(D1436=D1435,F1435,IF($E$8="Acc Bi-Weekly",ROUND((-PMT(((1+D1436/CP)^(CP/12))-1,(nper-A1436+1)*12/26,J1435))/2,2),IF($E$8="Acc Weekly",ROUND((-PMT(((1+D1436/CP)^(CP/12))-1,(nper-A1436+1)*12/52,J1435))/4,2),ROUND(-PMT(((1+D1436/CP)^(CP/periods_per_year))-1,nper-A1436+1,J1435),2)))))))</f>
        <v/>
      </c>
      <c r="G1436" s="13" t="str">
        <f>IF(OR(A1436="",A1436&lt;$X$2),"",IF(J1435&lt;=F1436,0,IF(IF(AND(A1436&gt;=$X$2,MOD(A1436-$X$2,int)=0),$X$3,0)+F1436&gt;=J1435+E1436,J1435+E1436-F1436,IF(AND(A1436&gt;=$X$2,MOD(A1436-$X$2,int)=0),$X$3,0)+IF(IF(AND(A1436&gt;=$X$2,MOD(A1436-$X$2,int)=0),$X$3,0)+IF(MOD(A1436-$X$6,periods_per_year)=0,$X$5,0)+F1436&lt;J1435+E1436,IF(MOD(A1436-$X$6,periods_per_year)=0,$X$5,0),J1435+E1436-IF(AND(A1436&gt;=$X$2,MOD(A1436-$X$2,int)=0),$X$3,0)-F1436))))</f>
        <v/>
      </c>
      <c r="H1436" s="14"/>
      <c r="I1436" s="13" t="str">
        <f t="shared" si="172"/>
        <v/>
      </c>
      <c r="J1436" s="13" t="str">
        <f t="shared" si="173"/>
        <v/>
      </c>
      <c r="M1436" s="17" t="str">
        <f>IF(S1435="","",IF(OR(M1435&gt;=nper,ROUND(S1435,2)&lt;=0),"",M1435+1))</f>
        <v/>
      </c>
      <c r="N1436" s="18" t="str">
        <f>IF(M1436="","",IF(OR(periods_per_year=26,periods_per_year=52),IF(periods_per_year=26,IF(M1436=1,fpdate,N1435+14),IF(periods_per_year=52,IF(M1436=1,fpdate,N1435+7),"n/a")),IF(periods_per_year=24,DATE(YEAR(fpdate),MONTH(fpdate)+(M1436-1)/2+IF(AND(DAY(fpdate)&gt;=15,MOD(M1436,2)=0),1,0),IF(MOD(M1436,2)=0,IF(DAY(fpdate)&gt;=15,DAY(fpdate)-14,DAY(fpdate)+14),DAY(fpdate))),IF(DAY(DATE(YEAR(fpdate),MONTH(fpdate)+M1436-1,DAY(fpdate)))&lt;&gt;DAY(fpdate),DATE(YEAR(fpdate),MONTH(fpdate)+M1436,0),DATE(YEAR(fpdate),MONTH(fpdate)+M1436-1,DAY(fpdate))))))</f>
        <v/>
      </c>
      <c r="O1436" s="19" t="str">
        <f>IF(M1436="","",IF(variable,IF(M1436&lt;MortgageCalculator!$I$18*periods_per_year,start_rate,IF(MortgageCalculator!$I$22&gt;=0,MIN(MortgageCalculator!$I$19,start_rate+MortgageCalculator!$I$22*ROUNDUP((M1436-MortgageCalculator!$I$18*periods_per_year)/MortgageCalculator!$I$21,0)),MAX(MortgageCalculator!$I$20,start_rate+MortgageCalculator!$I$22*ROUNDUP((M1436-MortgageCalculator!$I$18*periods_per_year)/MortgageCalculator!$I$21,0)))),start_rate))</f>
        <v/>
      </c>
      <c r="P1436" s="20" t="str">
        <f>IF(M1436="","",ROUND((((1+O1436/CP)^(CP/periods_per_year))-1)*S1435,2))</f>
        <v/>
      </c>
      <c r="Q1436" s="20" t="str">
        <f>IF(M1436="","",IF(M1436=nper,S1435+P1436,MIN(S1435+P1436,IF(O1436=O1435,Q1435,ROUND(-PMT(((1+O1436/CP)^(CP/periods_per_year))-1,nper-M1436+1,S1435),2)))))</f>
        <v/>
      </c>
      <c r="R1436" s="20" t="str">
        <f t="shared" si="174"/>
        <v/>
      </c>
      <c r="S1436" s="20" t="str">
        <f t="shared" si="175"/>
        <v/>
      </c>
    </row>
    <row r="1437" spans="1:19" x14ac:dyDescent="0.2">
      <c r="A1437" s="10" t="str">
        <f t="shared" si="168"/>
        <v/>
      </c>
      <c r="B1437" s="11" t="str">
        <f t="shared" si="169"/>
        <v/>
      </c>
      <c r="C1437" s="15" t="str">
        <f t="shared" si="170"/>
        <v/>
      </c>
      <c r="D1437" s="12" t="str">
        <f>IF(A1437="","",IF(variable,IF(OR(A1437=1,A1437&lt;$I$18*periods_per_year),start_rate,MIN($I$19,IF(MOD(A1437-1,$I$21)=0,MAX($I$20,D1436+$I$22),D1436))),start_rate))</f>
        <v/>
      </c>
      <c r="E1437" s="13" t="str">
        <f t="shared" si="171"/>
        <v/>
      </c>
      <c r="F1437" s="13" t="str">
        <f>IF(A1437="","",IF(A1437=nper,J1436+E1437,MIN(J1436+E1437,IF(D1437=D1436,F1436,IF($E$8="Acc Bi-Weekly",ROUND((-PMT(((1+D1437/CP)^(CP/12))-1,(nper-A1437+1)*12/26,J1436))/2,2),IF($E$8="Acc Weekly",ROUND((-PMT(((1+D1437/CP)^(CP/12))-1,(nper-A1437+1)*12/52,J1436))/4,2),ROUND(-PMT(((1+D1437/CP)^(CP/periods_per_year))-1,nper-A1437+1,J1436),2)))))))</f>
        <v/>
      </c>
      <c r="G1437" s="13" t="str">
        <f>IF(OR(A1437="",A1437&lt;$X$2),"",IF(J1436&lt;=F1437,0,IF(IF(AND(A1437&gt;=$X$2,MOD(A1437-$X$2,int)=0),$X$3,0)+F1437&gt;=J1436+E1437,J1436+E1437-F1437,IF(AND(A1437&gt;=$X$2,MOD(A1437-$X$2,int)=0),$X$3,0)+IF(IF(AND(A1437&gt;=$X$2,MOD(A1437-$X$2,int)=0),$X$3,0)+IF(MOD(A1437-$X$6,periods_per_year)=0,$X$5,0)+F1437&lt;J1436+E1437,IF(MOD(A1437-$X$6,periods_per_year)=0,$X$5,0),J1436+E1437-IF(AND(A1437&gt;=$X$2,MOD(A1437-$X$2,int)=0),$X$3,0)-F1437))))</f>
        <v/>
      </c>
      <c r="H1437" s="14"/>
      <c r="I1437" s="13" t="str">
        <f t="shared" si="172"/>
        <v/>
      </c>
      <c r="J1437" s="13" t="str">
        <f t="shared" si="173"/>
        <v/>
      </c>
      <c r="M1437" s="17" t="str">
        <f>IF(S1436="","",IF(OR(M1436&gt;=nper,ROUND(S1436,2)&lt;=0),"",M1436+1))</f>
        <v/>
      </c>
      <c r="N1437" s="18" t="str">
        <f>IF(M1437="","",IF(OR(periods_per_year=26,periods_per_year=52),IF(periods_per_year=26,IF(M1437=1,fpdate,N1436+14),IF(periods_per_year=52,IF(M1437=1,fpdate,N1436+7),"n/a")),IF(periods_per_year=24,DATE(YEAR(fpdate),MONTH(fpdate)+(M1437-1)/2+IF(AND(DAY(fpdate)&gt;=15,MOD(M1437,2)=0),1,0),IF(MOD(M1437,2)=0,IF(DAY(fpdate)&gt;=15,DAY(fpdate)-14,DAY(fpdate)+14),DAY(fpdate))),IF(DAY(DATE(YEAR(fpdate),MONTH(fpdate)+M1437-1,DAY(fpdate)))&lt;&gt;DAY(fpdate),DATE(YEAR(fpdate),MONTH(fpdate)+M1437,0),DATE(YEAR(fpdate),MONTH(fpdate)+M1437-1,DAY(fpdate))))))</f>
        <v/>
      </c>
      <c r="O1437" s="19" t="str">
        <f>IF(M1437="","",IF(variable,IF(M1437&lt;MortgageCalculator!$I$18*periods_per_year,start_rate,IF(MortgageCalculator!$I$22&gt;=0,MIN(MortgageCalculator!$I$19,start_rate+MortgageCalculator!$I$22*ROUNDUP((M1437-MortgageCalculator!$I$18*periods_per_year)/MortgageCalculator!$I$21,0)),MAX(MortgageCalculator!$I$20,start_rate+MortgageCalculator!$I$22*ROUNDUP((M1437-MortgageCalculator!$I$18*periods_per_year)/MortgageCalculator!$I$21,0)))),start_rate))</f>
        <v/>
      </c>
      <c r="P1437" s="20" t="str">
        <f>IF(M1437="","",ROUND((((1+O1437/CP)^(CP/periods_per_year))-1)*S1436,2))</f>
        <v/>
      </c>
      <c r="Q1437" s="20" t="str">
        <f>IF(M1437="","",IF(M1437=nper,S1436+P1437,MIN(S1436+P1437,IF(O1437=O1436,Q1436,ROUND(-PMT(((1+O1437/CP)^(CP/periods_per_year))-1,nper-M1437+1,S1436),2)))))</f>
        <v/>
      </c>
      <c r="R1437" s="20" t="str">
        <f t="shared" si="174"/>
        <v/>
      </c>
      <c r="S1437" s="20" t="str">
        <f t="shared" si="175"/>
        <v/>
      </c>
    </row>
    <row r="1438" spans="1:19" x14ac:dyDescent="0.2">
      <c r="A1438" s="10" t="str">
        <f t="shared" si="168"/>
        <v/>
      </c>
      <c r="B1438" s="11" t="str">
        <f t="shared" si="169"/>
        <v/>
      </c>
      <c r="C1438" s="15" t="str">
        <f t="shared" si="170"/>
        <v/>
      </c>
      <c r="D1438" s="12" t="str">
        <f>IF(A1438="","",IF(variable,IF(OR(A1438=1,A1438&lt;$I$18*periods_per_year),start_rate,MIN($I$19,IF(MOD(A1438-1,$I$21)=0,MAX($I$20,D1437+$I$22),D1437))),start_rate))</f>
        <v/>
      </c>
      <c r="E1438" s="13" t="str">
        <f t="shared" si="171"/>
        <v/>
      </c>
      <c r="F1438" s="13" t="str">
        <f>IF(A1438="","",IF(A1438=nper,J1437+E1438,MIN(J1437+E1438,IF(D1438=D1437,F1437,IF($E$8="Acc Bi-Weekly",ROUND((-PMT(((1+D1438/CP)^(CP/12))-1,(nper-A1438+1)*12/26,J1437))/2,2),IF($E$8="Acc Weekly",ROUND((-PMT(((1+D1438/CP)^(CP/12))-1,(nper-A1438+1)*12/52,J1437))/4,2),ROUND(-PMT(((1+D1438/CP)^(CP/periods_per_year))-1,nper-A1438+1,J1437),2)))))))</f>
        <v/>
      </c>
      <c r="G1438" s="13" t="str">
        <f>IF(OR(A1438="",A1438&lt;$X$2),"",IF(J1437&lt;=F1438,0,IF(IF(AND(A1438&gt;=$X$2,MOD(A1438-$X$2,int)=0),$X$3,0)+F1438&gt;=J1437+E1438,J1437+E1438-F1438,IF(AND(A1438&gt;=$X$2,MOD(A1438-$X$2,int)=0),$X$3,0)+IF(IF(AND(A1438&gt;=$X$2,MOD(A1438-$X$2,int)=0),$X$3,0)+IF(MOD(A1438-$X$6,periods_per_year)=0,$X$5,0)+F1438&lt;J1437+E1438,IF(MOD(A1438-$X$6,periods_per_year)=0,$X$5,0),J1437+E1438-IF(AND(A1438&gt;=$X$2,MOD(A1438-$X$2,int)=0),$X$3,0)-F1438))))</f>
        <v/>
      </c>
      <c r="H1438" s="14"/>
      <c r="I1438" s="13" t="str">
        <f t="shared" si="172"/>
        <v/>
      </c>
      <c r="J1438" s="13" t="str">
        <f t="shared" si="173"/>
        <v/>
      </c>
      <c r="M1438" s="17" t="str">
        <f>IF(S1437="","",IF(OR(M1437&gt;=nper,ROUND(S1437,2)&lt;=0),"",M1437+1))</f>
        <v/>
      </c>
      <c r="N1438" s="18" t="str">
        <f>IF(M1438="","",IF(OR(periods_per_year=26,periods_per_year=52),IF(periods_per_year=26,IF(M1438=1,fpdate,N1437+14),IF(periods_per_year=52,IF(M1438=1,fpdate,N1437+7),"n/a")),IF(periods_per_year=24,DATE(YEAR(fpdate),MONTH(fpdate)+(M1438-1)/2+IF(AND(DAY(fpdate)&gt;=15,MOD(M1438,2)=0),1,0),IF(MOD(M1438,2)=0,IF(DAY(fpdate)&gt;=15,DAY(fpdate)-14,DAY(fpdate)+14),DAY(fpdate))),IF(DAY(DATE(YEAR(fpdate),MONTH(fpdate)+M1438-1,DAY(fpdate)))&lt;&gt;DAY(fpdate),DATE(YEAR(fpdate),MONTH(fpdate)+M1438,0),DATE(YEAR(fpdate),MONTH(fpdate)+M1438-1,DAY(fpdate))))))</f>
        <v/>
      </c>
      <c r="O1438" s="19" t="str">
        <f>IF(M1438="","",IF(variable,IF(M1438&lt;MortgageCalculator!$I$18*periods_per_year,start_rate,IF(MortgageCalculator!$I$22&gt;=0,MIN(MortgageCalculator!$I$19,start_rate+MortgageCalculator!$I$22*ROUNDUP((M1438-MortgageCalculator!$I$18*periods_per_year)/MortgageCalculator!$I$21,0)),MAX(MortgageCalculator!$I$20,start_rate+MortgageCalculator!$I$22*ROUNDUP((M1438-MortgageCalculator!$I$18*periods_per_year)/MortgageCalculator!$I$21,0)))),start_rate))</f>
        <v/>
      </c>
      <c r="P1438" s="20" t="str">
        <f>IF(M1438="","",ROUND((((1+O1438/CP)^(CP/periods_per_year))-1)*S1437,2))</f>
        <v/>
      </c>
      <c r="Q1438" s="20" t="str">
        <f>IF(M1438="","",IF(M1438=nper,S1437+P1438,MIN(S1437+P1438,IF(O1438=O1437,Q1437,ROUND(-PMT(((1+O1438/CP)^(CP/periods_per_year))-1,nper-M1438+1,S1437),2)))))</f>
        <v/>
      </c>
      <c r="R1438" s="20" t="str">
        <f t="shared" si="174"/>
        <v/>
      </c>
      <c r="S1438" s="20" t="str">
        <f t="shared" si="175"/>
        <v/>
      </c>
    </row>
    <row r="1439" spans="1:19" x14ac:dyDescent="0.2">
      <c r="A1439" s="10" t="str">
        <f t="shared" si="168"/>
        <v/>
      </c>
      <c r="B1439" s="11" t="str">
        <f t="shared" si="169"/>
        <v/>
      </c>
      <c r="C1439" s="15" t="str">
        <f t="shared" si="170"/>
        <v/>
      </c>
      <c r="D1439" s="12" t="str">
        <f>IF(A1439="","",IF(variable,IF(OR(A1439=1,A1439&lt;$I$18*periods_per_year),start_rate,MIN($I$19,IF(MOD(A1439-1,$I$21)=0,MAX($I$20,D1438+$I$22),D1438))),start_rate))</f>
        <v/>
      </c>
      <c r="E1439" s="13" t="str">
        <f t="shared" si="171"/>
        <v/>
      </c>
      <c r="F1439" s="13" t="str">
        <f>IF(A1439="","",IF(A1439=nper,J1438+E1439,MIN(J1438+E1439,IF(D1439=D1438,F1438,IF($E$8="Acc Bi-Weekly",ROUND((-PMT(((1+D1439/CP)^(CP/12))-1,(nper-A1439+1)*12/26,J1438))/2,2),IF($E$8="Acc Weekly",ROUND((-PMT(((1+D1439/CP)^(CP/12))-1,(nper-A1439+1)*12/52,J1438))/4,2),ROUND(-PMT(((1+D1439/CP)^(CP/periods_per_year))-1,nper-A1439+1,J1438),2)))))))</f>
        <v/>
      </c>
      <c r="G1439" s="13" t="str">
        <f>IF(OR(A1439="",A1439&lt;$X$2),"",IF(J1438&lt;=F1439,0,IF(IF(AND(A1439&gt;=$X$2,MOD(A1439-$X$2,int)=0),$X$3,0)+F1439&gt;=J1438+E1439,J1438+E1439-F1439,IF(AND(A1439&gt;=$X$2,MOD(A1439-$X$2,int)=0),$X$3,0)+IF(IF(AND(A1439&gt;=$X$2,MOD(A1439-$X$2,int)=0),$X$3,0)+IF(MOD(A1439-$X$6,periods_per_year)=0,$X$5,0)+F1439&lt;J1438+E1439,IF(MOD(A1439-$X$6,periods_per_year)=0,$X$5,0),J1438+E1439-IF(AND(A1439&gt;=$X$2,MOD(A1439-$X$2,int)=0),$X$3,0)-F1439))))</f>
        <v/>
      </c>
      <c r="H1439" s="14"/>
      <c r="I1439" s="13" t="str">
        <f t="shared" si="172"/>
        <v/>
      </c>
      <c r="J1439" s="13" t="str">
        <f t="shared" si="173"/>
        <v/>
      </c>
      <c r="M1439" s="17" t="str">
        <f>IF(S1438="","",IF(OR(M1438&gt;=nper,ROUND(S1438,2)&lt;=0),"",M1438+1))</f>
        <v/>
      </c>
      <c r="N1439" s="18" t="str">
        <f>IF(M1439="","",IF(OR(periods_per_year=26,periods_per_year=52),IF(periods_per_year=26,IF(M1439=1,fpdate,N1438+14),IF(periods_per_year=52,IF(M1439=1,fpdate,N1438+7),"n/a")),IF(periods_per_year=24,DATE(YEAR(fpdate),MONTH(fpdate)+(M1439-1)/2+IF(AND(DAY(fpdate)&gt;=15,MOD(M1439,2)=0),1,0),IF(MOD(M1439,2)=0,IF(DAY(fpdate)&gt;=15,DAY(fpdate)-14,DAY(fpdate)+14),DAY(fpdate))),IF(DAY(DATE(YEAR(fpdate),MONTH(fpdate)+M1439-1,DAY(fpdate)))&lt;&gt;DAY(fpdate),DATE(YEAR(fpdate),MONTH(fpdate)+M1439,0),DATE(YEAR(fpdate),MONTH(fpdate)+M1439-1,DAY(fpdate))))))</f>
        <v/>
      </c>
      <c r="O1439" s="19" t="str">
        <f>IF(M1439="","",IF(variable,IF(M1439&lt;MortgageCalculator!$I$18*periods_per_year,start_rate,IF(MortgageCalculator!$I$22&gt;=0,MIN(MortgageCalculator!$I$19,start_rate+MortgageCalculator!$I$22*ROUNDUP((M1439-MortgageCalculator!$I$18*periods_per_year)/MortgageCalculator!$I$21,0)),MAX(MortgageCalculator!$I$20,start_rate+MortgageCalculator!$I$22*ROUNDUP((M1439-MortgageCalculator!$I$18*periods_per_year)/MortgageCalculator!$I$21,0)))),start_rate))</f>
        <v/>
      </c>
      <c r="P1439" s="20" t="str">
        <f>IF(M1439="","",ROUND((((1+O1439/CP)^(CP/periods_per_year))-1)*S1438,2))</f>
        <v/>
      </c>
      <c r="Q1439" s="20" t="str">
        <f>IF(M1439="","",IF(M1439=nper,S1438+P1439,MIN(S1438+P1439,IF(O1439=O1438,Q1438,ROUND(-PMT(((1+O1439/CP)^(CP/periods_per_year))-1,nper-M1439+1,S1438),2)))))</f>
        <v/>
      </c>
      <c r="R1439" s="20" t="str">
        <f t="shared" si="174"/>
        <v/>
      </c>
      <c r="S1439" s="20" t="str">
        <f t="shared" si="175"/>
        <v/>
      </c>
    </row>
    <row r="1440" spans="1:19" x14ac:dyDescent="0.2">
      <c r="A1440" s="10" t="str">
        <f t="shared" si="168"/>
        <v/>
      </c>
      <c r="B1440" s="11" t="str">
        <f t="shared" si="169"/>
        <v/>
      </c>
      <c r="C1440" s="15" t="str">
        <f t="shared" si="170"/>
        <v/>
      </c>
      <c r="D1440" s="12" t="str">
        <f>IF(A1440="","",IF(variable,IF(OR(A1440=1,A1440&lt;$I$18*periods_per_year),start_rate,MIN($I$19,IF(MOD(A1440-1,$I$21)=0,MAX($I$20,D1439+$I$22),D1439))),start_rate))</f>
        <v/>
      </c>
      <c r="E1440" s="13" t="str">
        <f t="shared" si="171"/>
        <v/>
      </c>
      <c r="F1440" s="13" t="str">
        <f>IF(A1440="","",IF(A1440=nper,J1439+E1440,MIN(J1439+E1440,IF(D1440=D1439,F1439,IF($E$8="Acc Bi-Weekly",ROUND((-PMT(((1+D1440/CP)^(CP/12))-1,(nper-A1440+1)*12/26,J1439))/2,2),IF($E$8="Acc Weekly",ROUND((-PMT(((1+D1440/CP)^(CP/12))-1,(nper-A1440+1)*12/52,J1439))/4,2),ROUND(-PMT(((1+D1440/CP)^(CP/periods_per_year))-1,nper-A1440+1,J1439),2)))))))</f>
        <v/>
      </c>
      <c r="G1440" s="13" t="str">
        <f>IF(OR(A1440="",A1440&lt;$X$2),"",IF(J1439&lt;=F1440,0,IF(IF(AND(A1440&gt;=$X$2,MOD(A1440-$X$2,int)=0),$X$3,0)+F1440&gt;=J1439+E1440,J1439+E1440-F1440,IF(AND(A1440&gt;=$X$2,MOD(A1440-$X$2,int)=0),$X$3,0)+IF(IF(AND(A1440&gt;=$X$2,MOD(A1440-$X$2,int)=0),$X$3,0)+IF(MOD(A1440-$X$6,periods_per_year)=0,$X$5,0)+F1440&lt;J1439+E1440,IF(MOD(A1440-$X$6,periods_per_year)=0,$X$5,0),J1439+E1440-IF(AND(A1440&gt;=$X$2,MOD(A1440-$X$2,int)=0),$X$3,0)-F1440))))</f>
        <v/>
      </c>
      <c r="H1440" s="14"/>
      <c r="I1440" s="13" t="str">
        <f t="shared" si="172"/>
        <v/>
      </c>
      <c r="J1440" s="13" t="str">
        <f t="shared" si="173"/>
        <v/>
      </c>
      <c r="M1440" s="17" t="str">
        <f>IF(S1439="","",IF(OR(M1439&gt;=nper,ROUND(S1439,2)&lt;=0),"",M1439+1))</f>
        <v/>
      </c>
      <c r="N1440" s="18" t="str">
        <f>IF(M1440="","",IF(OR(periods_per_year=26,periods_per_year=52),IF(periods_per_year=26,IF(M1440=1,fpdate,N1439+14),IF(periods_per_year=52,IF(M1440=1,fpdate,N1439+7),"n/a")),IF(periods_per_year=24,DATE(YEAR(fpdate),MONTH(fpdate)+(M1440-1)/2+IF(AND(DAY(fpdate)&gt;=15,MOD(M1440,2)=0),1,0),IF(MOD(M1440,2)=0,IF(DAY(fpdate)&gt;=15,DAY(fpdate)-14,DAY(fpdate)+14),DAY(fpdate))),IF(DAY(DATE(YEAR(fpdate),MONTH(fpdate)+M1440-1,DAY(fpdate)))&lt;&gt;DAY(fpdate),DATE(YEAR(fpdate),MONTH(fpdate)+M1440,0),DATE(YEAR(fpdate),MONTH(fpdate)+M1440-1,DAY(fpdate))))))</f>
        <v/>
      </c>
      <c r="O1440" s="19" t="str">
        <f>IF(M1440="","",IF(variable,IF(M1440&lt;MortgageCalculator!$I$18*periods_per_year,start_rate,IF(MortgageCalculator!$I$22&gt;=0,MIN(MortgageCalculator!$I$19,start_rate+MortgageCalculator!$I$22*ROUNDUP((M1440-MortgageCalculator!$I$18*periods_per_year)/MortgageCalculator!$I$21,0)),MAX(MortgageCalculator!$I$20,start_rate+MortgageCalculator!$I$22*ROUNDUP((M1440-MortgageCalculator!$I$18*periods_per_year)/MortgageCalculator!$I$21,0)))),start_rate))</f>
        <v/>
      </c>
      <c r="P1440" s="20" t="str">
        <f>IF(M1440="","",ROUND((((1+O1440/CP)^(CP/periods_per_year))-1)*S1439,2))</f>
        <v/>
      </c>
      <c r="Q1440" s="20" t="str">
        <f>IF(M1440="","",IF(M1440=nper,S1439+P1440,MIN(S1439+P1440,IF(O1440=O1439,Q1439,ROUND(-PMT(((1+O1440/CP)^(CP/periods_per_year))-1,nper-M1440+1,S1439),2)))))</f>
        <v/>
      </c>
      <c r="R1440" s="20" t="str">
        <f t="shared" si="174"/>
        <v/>
      </c>
      <c r="S1440" s="20" t="str">
        <f t="shared" si="175"/>
        <v/>
      </c>
    </row>
    <row r="1441" spans="1:19" x14ac:dyDescent="0.2">
      <c r="A1441" s="10" t="str">
        <f t="shared" si="168"/>
        <v/>
      </c>
      <c r="B1441" s="11" t="str">
        <f t="shared" si="169"/>
        <v/>
      </c>
      <c r="C1441" s="15" t="str">
        <f t="shared" si="170"/>
        <v/>
      </c>
      <c r="D1441" s="12" t="str">
        <f>IF(A1441="","",IF(variable,IF(OR(A1441=1,A1441&lt;$I$18*periods_per_year),start_rate,MIN($I$19,IF(MOD(A1441-1,$I$21)=0,MAX($I$20,D1440+$I$22),D1440))),start_rate))</f>
        <v/>
      </c>
      <c r="E1441" s="13" t="str">
        <f t="shared" si="171"/>
        <v/>
      </c>
      <c r="F1441" s="13" t="str">
        <f>IF(A1441="","",IF(A1441=nper,J1440+E1441,MIN(J1440+E1441,IF(D1441=D1440,F1440,IF($E$8="Acc Bi-Weekly",ROUND((-PMT(((1+D1441/CP)^(CP/12))-1,(nper-A1441+1)*12/26,J1440))/2,2),IF($E$8="Acc Weekly",ROUND((-PMT(((1+D1441/CP)^(CP/12))-1,(nper-A1441+1)*12/52,J1440))/4,2),ROUND(-PMT(((1+D1441/CP)^(CP/periods_per_year))-1,nper-A1441+1,J1440),2)))))))</f>
        <v/>
      </c>
      <c r="G1441" s="13" t="str">
        <f>IF(OR(A1441="",A1441&lt;$X$2),"",IF(J1440&lt;=F1441,0,IF(IF(AND(A1441&gt;=$X$2,MOD(A1441-$X$2,int)=0),$X$3,0)+F1441&gt;=J1440+E1441,J1440+E1441-F1441,IF(AND(A1441&gt;=$X$2,MOD(A1441-$X$2,int)=0),$X$3,0)+IF(IF(AND(A1441&gt;=$X$2,MOD(A1441-$X$2,int)=0),$X$3,0)+IF(MOD(A1441-$X$6,periods_per_year)=0,$X$5,0)+F1441&lt;J1440+E1441,IF(MOD(A1441-$X$6,periods_per_year)=0,$X$5,0),J1440+E1441-IF(AND(A1441&gt;=$X$2,MOD(A1441-$X$2,int)=0),$X$3,0)-F1441))))</f>
        <v/>
      </c>
      <c r="H1441" s="14"/>
      <c r="I1441" s="13" t="str">
        <f t="shared" si="172"/>
        <v/>
      </c>
      <c r="J1441" s="13" t="str">
        <f t="shared" si="173"/>
        <v/>
      </c>
      <c r="M1441" s="17" t="str">
        <f>IF(S1440="","",IF(OR(M1440&gt;=nper,ROUND(S1440,2)&lt;=0),"",M1440+1))</f>
        <v/>
      </c>
      <c r="N1441" s="18" t="str">
        <f>IF(M1441="","",IF(OR(periods_per_year=26,periods_per_year=52),IF(periods_per_year=26,IF(M1441=1,fpdate,N1440+14),IF(periods_per_year=52,IF(M1441=1,fpdate,N1440+7),"n/a")),IF(periods_per_year=24,DATE(YEAR(fpdate),MONTH(fpdate)+(M1441-1)/2+IF(AND(DAY(fpdate)&gt;=15,MOD(M1441,2)=0),1,0),IF(MOD(M1441,2)=0,IF(DAY(fpdate)&gt;=15,DAY(fpdate)-14,DAY(fpdate)+14),DAY(fpdate))),IF(DAY(DATE(YEAR(fpdate),MONTH(fpdate)+M1441-1,DAY(fpdate)))&lt;&gt;DAY(fpdate),DATE(YEAR(fpdate),MONTH(fpdate)+M1441,0),DATE(YEAR(fpdate),MONTH(fpdate)+M1441-1,DAY(fpdate))))))</f>
        <v/>
      </c>
      <c r="O1441" s="19" t="str">
        <f>IF(M1441="","",IF(variable,IF(M1441&lt;MortgageCalculator!$I$18*periods_per_year,start_rate,IF(MortgageCalculator!$I$22&gt;=0,MIN(MortgageCalculator!$I$19,start_rate+MortgageCalculator!$I$22*ROUNDUP((M1441-MortgageCalculator!$I$18*periods_per_year)/MortgageCalculator!$I$21,0)),MAX(MortgageCalculator!$I$20,start_rate+MortgageCalculator!$I$22*ROUNDUP((M1441-MortgageCalculator!$I$18*periods_per_year)/MortgageCalculator!$I$21,0)))),start_rate))</f>
        <v/>
      </c>
      <c r="P1441" s="20" t="str">
        <f>IF(M1441="","",ROUND((((1+O1441/CP)^(CP/periods_per_year))-1)*S1440,2))</f>
        <v/>
      </c>
      <c r="Q1441" s="20" t="str">
        <f>IF(M1441="","",IF(M1441=nper,S1440+P1441,MIN(S1440+P1441,IF(O1441=O1440,Q1440,ROUND(-PMT(((1+O1441/CP)^(CP/periods_per_year))-1,nper-M1441+1,S1440),2)))))</f>
        <v/>
      </c>
      <c r="R1441" s="20" t="str">
        <f t="shared" si="174"/>
        <v/>
      </c>
      <c r="S1441" s="20" t="str">
        <f t="shared" si="175"/>
        <v/>
      </c>
    </row>
    <row r="1442" spans="1:19" x14ac:dyDescent="0.2">
      <c r="A1442" s="10" t="str">
        <f t="shared" si="168"/>
        <v/>
      </c>
      <c r="B1442" s="11" t="str">
        <f t="shared" si="169"/>
        <v/>
      </c>
      <c r="C1442" s="15" t="str">
        <f t="shared" si="170"/>
        <v/>
      </c>
      <c r="D1442" s="12" t="str">
        <f>IF(A1442="","",IF(variable,IF(OR(A1442=1,A1442&lt;$I$18*periods_per_year),start_rate,MIN($I$19,IF(MOD(A1442-1,$I$21)=0,MAX($I$20,D1441+$I$22),D1441))),start_rate))</f>
        <v/>
      </c>
      <c r="E1442" s="13" t="str">
        <f t="shared" si="171"/>
        <v/>
      </c>
      <c r="F1442" s="13" t="str">
        <f>IF(A1442="","",IF(A1442=nper,J1441+E1442,MIN(J1441+E1442,IF(D1442=D1441,F1441,IF($E$8="Acc Bi-Weekly",ROUND((-PMT(((1+D1442/CP)^(CP/12))-1,(nper-A1442+1)*12/26,J1441))/2,2),IF($E$8="Acc Weekly",ROUND((-PMT(((1+D1442/CP)^(CP/12))-1,(nper-A1442+1)*12/52,J1441))/4,2),ROUND(-PMT(((1+D1442/CP)^(CP/periods_per_year))-1,nper-A1442+1,J1441),2)))))))</f>
        <v/>
      </c>
      <c r="G1442" s="13" t="str">
        <f>IF(OR(A1442="",A1442&lt;$X$2),"",IF(J1441&lt;=F1442,0,IF(IF(AND(A1442&gt;=$X$2,MOD(A1442-$X$2,int)=0),$X$3,0)+F1442&gt;=J1441+E1442,J1441+E1442-F1442,IF(AND(A1442&gt;=$X$2,MOD(A1442-$X$2,int)=0),$X$3,0)+IF(IF(AND(A1442&gt;=$X$2,MOD(A1442-$X$2,int)=0),$X$3,0)+IF(MOD(A1442-$X$6,periods_per_year)=0,$X$5,0)+F1442&lt;J1441+E1442,IF(MOD(A1442-$X$6,periods_per_year)=0,$X$5,0),J1441+E1442-IF(AND(A1442&gt;=$X$2,MOD(A1442-$X$2,int)=0),$X$3,0)-F1442))))</f>
        <v/>
      </c>
      <c r="H1442" s="14"/>
      <c r="I1442" s="13" t="str">
        <f t="shared" si="172"/>
        <v/>
      </c>
      <c r="J1442" s="13" t="str">
        <f t="shared" si="173"/>
        <v/>
      </c>
      <c r="M1442" s="17" t="str">
        <f>IF(S1441="","",IF(OR(M1441&gt;=nper,ROUND(S1441,2)&lt;=0),"",M1441+1))</f>
        <v/>
      </c>
      <c r="N1442" s="18" t="str">
        <f>IF(M1442="","",IF(OR(periods_per_year=26,periods_per_year=52),IF(periods_per_year=26,IF(M1442=1,fpdate,N1441+14),IF(periods_per_year=52,IF(M1442=1,fpdate,N1441+7),"n/a")),IF(periods_per_year=24,DATE(YEAR(fpdate),MONTH(fpdate)+(M1442-1)/2+IF(AND(DAY(fpdate)&gt;=15,MOD(M1442,2)=0),1,0),IF(MOD(M1442,2)=0,IF(DAY(fpdate)&gt;=15,DAY(fpdate)-14,DAY(fpdate)+14),DAY(fpdate))),IF(DAY(DATE(YEAR(fpdate),MONTH(fpdate)+M1442-1,DAY(fpdate)))&lt;&gt;DAY(fpdate),DATE(YEAR(fpdate),MONTH(fpdate)+M1442,0),DATE(YEAR(fpdate),MONTH(fpdate)+M1442-1,DAY(fpdate))))))</f>
        <v/>
      </c>
      <c r="O1442" s="19" t="str">
        <f>IF(M1442="","",IF(variable,IF(M1442&lt;MortgageCalculator!$I$18*periods_per_year,start_rate,IF(MortgageCalculator!$I$22&gt;=0,MIN(MortgageCalculator!$I$19,start_rate+MortgageCalculator!$I$22*ROUNDUP((M1442-MortgageCalculator!$I$18*periods_per_year)/MortgageCalculator!$I$21,0)),MAX(MortgageCalculator!$I$20,start_rate+MortgageCalculator!$I$22*ROUNDUP((M1442-MortgageCalculator!$I$18*periods_per_year)/MortgageCalculator!$I$21,0)))),start_rate))</f>
        <v/>
      </c>
      <c r="P1442" s="20" t="str">
        <f>IF(M1442="","",ROUND((((1+O1442/CP)^(CP/periods_per_year))-1)*S1441,2))</f>
        <v/>
      </c>
      <c r="Q1442" s="20" t="str">
        <f>IF(M1442="","",IF(M1442=nper,S1441+P1442,MIN(S1441+P1442,IF(O1442=O1441,Q1441,ROUND(-PMT(((1+O1442/CP)^(CP/periods_per_year))-1,nper-M1442+1,S1441),2)))))</f>
        <v/>
      </c>
      <c r="R1442" s="20" t="str">
        <f t="shared" si="174"/>
        <v/>
      </c>
      <c r="S1442" s="20" t="str">
        <f t="shared" si="175"/>
        <v/>
      </c>
    </row>
    <row r="1443" spans="1:19" x14ac:dyDescent="0.2">
      <c r="A1443" s="10" t="str">
        <f t="shared" si="168"/>
        <v/>
      </c>
      <c r="B1443" s="11" t="str">
        <f t="shared" si="169"/>
        <v/>
      </c>
      <c r="C1443" s="15" t="str">
        <f t="shared" si="170"/>
        <v/>
      </c>
      <c r="D1443" s="12" t="str">
        <f>IF(A1443="","",IF(variable,IF(OR(A1443=1,A1443&lt;$I$18*periods_per_year),start_rate,MIN($I$19,IF(MOD(A1443-1,$I$21)=0,MAX($I$20,D1442+$I$22),D1442))),start_rate))</f>
        <v/>
      </c>
      <c r="E1443" s="13" t="str">
        <f t="shared" si="171"/>
        <v/>
      </c>
      <c r="F1443" s="13" t="str">
        <f>IF(A1443="","",IF(A1443=nper,J1442+E1443,MIN(J1442+E1443,IF(D1443=D1442,F1442,IF($E$8="Acc Bi-Weekly",ROUND((-PMT(((1+D1443/CP)^(CP/12))-1,(nper-A1443+1)*12/26,J1442))/2,2),IF($E$8="Acc Weekly",ROUND((-PMT(((1+D1443/CP)^(CP/12))-1,(nper-A1443+1)*12/52,J1442))/4,2),ROUND(-PMT(((1+D1443/CP)^(CP/periods_per_year))-1,nper-A1443+1,J1442),2)))))))</f>
        <v/>
      </c>
      <c r="G1443" s="13" t="str">
        <f>IF(OR(A1443="",A1443&lt;$X$2),"",IF(J1442&lt;=F1443,0,IF(IF(AND(A1443&gt;=$X$2,MOD(A1443-$X$2,int)=0),$X$3,0)+F1443&gt;=J1442+E1443,J1442+E1443-F1443,IF(AND(A1443&gt;=$X$2,MOD(A1443-$X$2,int)=0),$X$3,0)+IF(IF(AND(A1443&gt;=$X$2,MOD(A1443-$X$2,int)=0),$X$3,0)+IF(MOD(A1443-$X$6,periods_per_year)=0,$X$5,0)+F1443&lt;J1442+E1443,IF(MOD(A1443-$X$6,periods_per_year)=0,$X$5,0),J1442+E1443-IF(AND(A1443&gt;=$X$2,MOD(A1443-$X$2,int)=0),$X$3,0)-F1443))))</f>
        <v/>
      </c>
      <c r="H1443" s="14"/>
      <c r="I1443" s="13" t="str">
        <f t="shared" si="172"/>
        <v/>
      </c>
      <c r="J1443" s="13" t="str">
        <f t="shared" si="173"/>
        <v/>
      </c>
      <c r="M1443" s="17" t="str">
        <f>IF(S1442="","",IF(OR(M1442&gt;=nper,ROUND(S1442,2)&lt;=0),"",M1442+1))</f>
        <v/>
      </c>
      <c r="N1443" s="18" t="str">
        <f>IF(M1443="","",IF(OR(periods_per_year=26,periods_per_year=52),IF(periods_per_year=26,IF(M1443=1,fpdate,N1442+14),IF(periods_per_year=52,IF(M1443=1,fpdate,N1442+7),"n/a")),IF(periods_per_year=24,DATE(YEAR(fpdate),MONTH(fpdate)+(M1443-1)/2+IF(AND(DAY(fpdate)&gt;=15,MOD(M1443,2)=0),1,0),IF(MOD(M1443,2)=0,IF(DAY(fpdate)&gt;=15,DAY(fpdate)-14,DAY(fpdate)+14),DAY(fpdate))),IF(DAY(DATE(YEAR(fpdate),MONTH(fpdate)+M1443-1,DAY(fpdate)))&lt;&gt;DAY(fpdate),DATE(YEAR(fpdate),MONTH(fpdate)+M1443,0),DATE(YEAR(fpdate),MONTH(fpdate)+M1443-1,DAY(fpdate))))))</f>
        <v/>
      </c>
      <c r="O1443" s="19" t="str">
        <f>IF(M1443="","",IF(variable,IF(M1443&lt;MortgageCalculator!$I$18*periods_per_year,start_rate,IF(MortgageCalculator!$I$22&gt;=0,MIN(MortgageCalculator!$I$19,start_rate+MortgageCalculator!$I$22*ROUNDUP((M1443-MortgageCalculator!$I$18*periods_per_year)/MortgageCalculator!$I$21,0)),MAX(MortgageCalculator!$I$20,start_rate+MortgageCalculator!$I$22*ROUNDUP((M1443-MortgageCalculator!$I$18*periods_per_year)/MortgageCalculator!$I$21,0)))),start_rate))</f>
        <v/>
      </c>
      <c r="P1443" s="20" t="str">
        <f>IF(M1443="","",ROUND((((1+O1443/CP)^(CP/periods_per_year))-1)*S1442,2))</f>
        <v/>
      </c>
      <c r="Q1443" s="20" t="str">
        <f>IF(M1443="","",IF(M1443=nper,S1442+P1443,MIN(S1442+P1443,IF(O1443=O1442,Q1442,ROUND(-PMT(((1+O1443/CP)^(CP/periods_per_year))-1,nper-M1443+1,S1442),2)))))</f>
        <v/>
      </c>
      <c r="R1443" s="20" t="str">
        <f t="shared" si="174"/>
        <v/>
      </c>
      <c r="S1443" s="20" t="str">
        <f t="shared" si="175"/>
        <v/>
      </c>
    </row>
    <row r="1444" spans="1:19" x14ac:dyDescent="0.2">
      <c r="A1444" s="10" t="str">
        <f t="shared" si="168"/>
        <v/>
      </c>
      <c r="B1444" s="11" t="str">
        <f t="shared" si="169"/>
        <v/>
      </c>
      <c r="C1444" s="15" t="str">
        <f t="shared" si="170"/>
        <v/>
      </c>
      <c r="D1444" s="12" t="str">
        <f>IF(A1444="","",IF(variable,IF(OR(A1444=1,A1444&lt;$I$18*periods_per_year),start_rate,MIN($I$19,IF(MOD(A1444-1,$I$21)=0,MAX($I$20,D1443+$I$22),D1443))),start_rate))</f>
        <v/>
      </c>
      <c r="E1444" s="13" t="str">
        <f t="shared" si="171"/>
        <v/>
      </c>
      <c r="F1444" s="13" t="str">
        <f>IF(A1444="","",IF(A1444=nper,J1443+E1444,MIN(J1443+E1444,IF(D1444=D1443,F1443,IF($E$8="Acc Bi-Weekly",ROUND((-PMT(((1+D1444/CP)^(CP/12))-1,(nper-A1444+1)*12/26,J1443))/2,2),IF($E$8="Acc Weekly",ROUND((-PMT(((1+D1444/CP)^(CP/12))-1,(nper-A1444+1)*12/52,J1443))/4,2),ROUND(-PMT(((1+D1444/CP)^(CP/periods_per_year))-1,nper-A1444+1,J1443),2)))))))</f>
        <v/>
      </c>
      <c r="G1444" s="13" t="str">
        <f>IF(OR(A1444="",A1444&lt;$X$2),"",IF(J1443&lt;=F1444,0,IF(IF(AND(A1444&gt;=$X$2,MOD(A1444-$X$2,int)=0),$X$3,0)+F1444&gt;=J1443+E1444,J1443+E1444-F1444,IF(AND(A1444&gt;=$X$2,MOD(A1444-$X$2,int)=0),$X$3,0)+IF(IF(AND(A1444&gt;=$X$2,MOD(A1444-$X$2,int)=0),$X$3,0)+IF(MOD(A1444-$X$6,periods_per_year)=0,$X$5,0)+F1444&lt;J1443+E1444,IF(MOD(A1444-$X$6,periods_per_year)=0,$X$5,0),J1443+E1444-IF(AND(A1444&gt;=$X$2,MOD(A1444-$X$2,int)=0),$X$3,0)-F1444))))</f>
        <v/>
      </c>
      <c r="H1444" s="14"/>
      <c r="I1444" s="13" t="str">
        <f t="shared" si="172"/>
        <v/>
      </c>
      <c r="J1444" s="13" t="str">
        <f t="shared" si="173"/>
        <v/>
      </c>
      <c r="M1444" s="17" t="str">
        <f>IF(S1443="","",IF(OR(M1443&gt;=nper,ROUND(S1443,2)&lt;=0),"",M1443+1))</f>
        <v/>
      </c>
      <c r="N1444" s="18" t="str">
        <f>IF(M1444="","",IF(OR(periods_per_year=26,periods_per_year=52),IF(periods_per_year=26,IF(M1444=1,fpdate,N1443+14),IF(periods_per_year=52,IF(M1444=1,fpdate,N1443+7),"n/a")),IF(periods_per_year=24,DATE(YEAR(fpdate),MONTH(fpdate)+(M1444-1)/2+IF(AND(DAY(fpdate)&gt;=15,MOD(M1444,2)=0),1,0),IF(MOD(M1444,2)=0,IF(DAY(fpdate)&gt;=15,DAY(fpdate)-14,DAY(fpdate)+14),DAY(fpdate))),IF(DAY(DATE(YEAR(fpdate),MONTH(fpdate)+M1444-1,DAY(fpdate)))&lt;&gt;DAY(fpdate),DATE(YEAR(fpdate),MONTH(fpdate)+M1444,0),DATE(YEAR(fpdate),MONTH(fpdate)+M1444-1,DAY(fpdate))))))</f>
        <v/>
      </c>
      <c r="O1444" s="19" t="str">
        <f>IF(M1444="","",IF(variable,IF(M1444&lt;MortgageCalculator!$I$18*periods_per_year,start_rate,IF(MortgageCalculator!$I$22&gt;=0,MIN(MortgageCalculator!$I$19,start_rate+MortgageCalculator!$I$22*ROUNDUP((M1444-MortgageCalculator!$I$18*periods_per_year)/MortgageCalculator!$I$21,0)),MAX(MortgageCalculator!$I$20,start_rate+MortgageCalculator!$I$22*ROUNDUP((M1444-MortgageCalculator!$I$18*periods_per_year)/MortgageCalculator!$I$21,0)))),start_rate))</f>
        <v/>
      </c>
      <c r="P1444" s="20" t="str">
        <f>IF(M1444="","",ROUND((((1+O1444/CP)^(CP/periods_per_year))-1)*S1443,2))</f>
        <v/>
      </c>
      <c r="Q1444" s="20" t="str">
        <f>IF(M1444="","",IF(M1444=nper,S1443+P1444,MIN(S1443+P1444,IF(O1444=O1443,Q1443,ROUND(-PMT(((1+O1444/CP)^(CP/periods_per_year))-1,nper-M1444+1,S1443),2)))))</f>
        <v/>
      </c>
      <c r="R1444" s="20" t="str">
        <f t="shared" si="174"/>
        <v/>
      </c>
      <c r="S1444" s="20" t="str">
        <f t="shared" si="175"/>
        <v/>
      </c>
    </row>
    <row r="1445" spans="1:19" x14ac:dyDescent="0.2">
      <c r="A1445" s="10" t="str">
        <f t="shared" si="168"/>
        <v/>
      </c>
      <c r="B1445" s="11" t="str">
        <f t="shared" si="169"/>
        <v/>
      </c>
      <c r="C1445" s="15" t="str">
        <f t="shared" si="170"/>
        <v/>
      </c>
      <c r="D1445" s="12" t="str">
        <f>IF(A1445="","",IF(variable,IF(OR(A1445=1,A1445&lt;$I$18*periods_per_year),start_rate,MIN($I$19,IF(MOD(A1445-1,$I$21)=0,MAX($I$20,D1444+$I$22),D1444))),start_rate))</f>
        <v/>
      </c>
      <c r="E1445" s="13" t="str">
        <f t="shared" si="171"/>
        <v/>
      </c>
      <c r="F1445" s="13" t="str">
        <f>IF(A1445="","",IF(A1445=nper,J1444+E1445,MIN(J1444+E1445,IF(D1445=D1444,F1444,IF($E$8="Acc Bi-Weekly",ROUND((-PMT(((1+D1445/CP)^(CP/12))-1,(nper-A1445+1)*12/26,J1444))/2,2),IF($E$8="Acc Weekly",ROUND((-PMT(((1+D1445/CP)^(CP/12))-1,(nper-A1445+1)*12/52,J1444))/4,2),ROUND(-PMT(((1+D1445/CP)^(CP/periods_per_year))-1,nper-A1445+1,J1444),2)))))))</f>
        <v/>
      </c>
      <c r="G1445" s="13" t="str">
        <f>IF(OR(A1445="",A1445&lt;$X$2),"",IF(J1444&lt;=F1445,0,IF(IF(AND(A1445&gt;=$X$2,MOD(A1445-$X$2,int)=0),$X$3,0)+F1445&gt;=J1444+E1445,J1444+E1445-F1445,IF(AND(A1445&gt;=$X$2,MOD(A1445-$X$2,int)=0),$X$3,0)+IF(IF(AND(A1445&gt;=$X$2,MOD(A1445-$X$2,int)=0),$X$3,0)+IF(MOD(A1445-$X$6,periods_per_year)=0,$X$5,0)+F1445&lt;J1444+E1445,IF(MOD(A1445-$X$6,periods_per_year)=0,$X$5,0),J1444+E1445-IF(AND(A1445&gt;=$X$2,MOD(A1445-$X$2,int)=0),$X$3,0)-F1445))))</f>
        <v/>
      </c>
      <c r="H1445" s="14"/>
      <c r="I1445" s="13" t="str">
        <f t="shared" si="172"/>
        <v/>
      </c>
      <c r="J1445" s="13" t="str">
        <f t="shared" si="173"/>
        <v/>
      </c>
      <c r="M1445" s="17" t="str">
        <f>IF(S1444="","",IF(OR(M1444&gt;=nper,ROUND(S1444,2)&lt;=0),"",M1444+1))</f>
        <v/>
      </c>
      <c r="N1445" s="18" t="str">
        <f>IF(M1445="","",IF(OR(periods_per_year=26,periods_per_year=52),IF(periods_per_year=26,IF(M1445=1,fpdate,N1444+14),IF(periods_per_year=52,IF(M1445=1,fpdate,N1444+7),"n/a")),IF(periods_per_year=24,DATE(YEAR(fpdate),MONTH(fpdate)+(M1445-1)/2+IF(AND(DAY(fpdate)&gt;=15,MOD(M1445,2)=0),1,0),IF(MOD(M1445,2)=0,IF(DAY(fpdate)&gt;=15,DAY(fpdate)-14,DAY(fpdate)+14),DAY(fpdate))),IF(DAY(DATE(YEAR(fpdate),MONTH(fpdate)+M1445-1,DAY(fpdate)))&lt;&gt;DAY(fpdate),DATE(YEAR(fpdate),MONTH(fpdate)+M1445,0),DATE(YEAR(fpdate),MONTH(fpdate)+M1445-1,DAY(fpdate))))))</f>
        <v/>
      </c>
      <c r="O1445" s="19" t="str">
        <f>IF(M1445="","",IF(variable,IF(M1445&lt;MortgageCalculator!$I$18*periods_per_year,start_rate,IF(MortgageCalculator!$I$22&gt;=0,MIN(MortgageCalculator!$I$19,start_rate+MortgageCalculator!$I$22*ROUNDUP((M1445-MortgageCalculator!$I$18*periods_per_year)/MortgageCalculator!$I$21,0)),MAX(MortgageCalculator!$I$20,start_rate+MortgageCalculator!$I$22*ROUNDUP((M1445-MortgageCalculator!$I$18*periods_per_year)/MortgageCalculator!$I$21,0)))),start_rate))</f>
        <v/>
      </c>
      <c r="P1445" s="20" t="str">
        <f>IF(M1445="","",ROUND((((1+O1445/CP)^(CP/periods_per_year))-1)*S1444,2))</f>
        <v/>
      </c>
      <c r="Q1445" s="20" t="str">
        <f>IF(M1445="","",IF(M1445=nper,S1444+P1445,MIN(S1444+P1445,IF(O1445=O1444,Q1444,ROUND(-PMT(((1+O1445/CP)^(CP/periods_per_year))-1,nper-M1445+1,S1444),2)))))</f>
        <v/>
      </c>
      <c r="R1445" s="20" t="str">
        <f t="shared" si="174"/>
        <v/>
      </c>
      <c r="S1445" s="20" t="str">
        <f t="shared" si="175"/>
        <v/>
      </c>
    </row>
    <row r="1446" spans="1:19" x14ac:dyDescent="0.2">
      <c r="A1446" s="10" t="str">
        <f t="shared" si="168"/>
        <v/>
      </c>
      <c r="B1446" s="11" t="str">
        <f t="shared" si="169"/>
        <v/>
      </c>
      <c r="C1446" s="15" t="str">
        <f t="shared" si="170"/>
        <v/>
      </c>
      <c r="D1446" s="12" t="str">
        <f>IF(A1446="","",IF(variable,IF(OR(A1446=1,A1446&lt;$I$18*periods_per_year),start_rate,MIN($I$19,IF(MOD(A1446-1,$I$21)=0,MAX($I$20,D1445+$I$22),D1445))),start_rate))</f>
        <v/>
      </c>
      <c r="E1446" s="13" t="str">
        <f t="shared" si="171"/>
        <v/>
      </c>
      <c r="F1446" s="13" t="str">
        <f>IF(A1446="","",IF(A1446=nper,J1445+E1446,MIN(J1445+E1446,IF(D1446=D1445,F1445,IF($E$8="Acc Bi-Weekly",ROUND((-PMT(((1+D1446/CP)^(CP/12))-1,(nper-A1446+1)*12/26,J1445))/2,2),IF($E$8="Acc Weekly",ROUND((-PMT(((1+D1446/CP)^(CP/12))-1,(nper-A1446+1)*12/52,J1445))/4,2),ROUND(-PMT(((1+D1446/CP)^(CP/periods_per_year))-1,nper-A1446+1,J1445),2)))))))</f>
        <v/>
      </c>
      <c r="G1446" s="13" t="str">
        <f>IF(OR(A1446="",A1446&lt;$X$2),"",IF(J1445&lt;=F1446,0,IF(IF(AND(A1446&gt;=$X$2,MOD(A1446-$X$2,int)=0),$X$3,0)+F1446&gt;=J1445+E1446,J1445+E1446-F1446,IF(AND(A1446&gt;=$X$2,MOD(A1446-$X$2,int)=0),$X$3,0)+IF(IF(AND(A1446&gt;=$X$2,MOD(A1446-$X$2,int)=0),$X$3,0)+IF(MOD(A1446-$X$6,periods_per_year)=0,$X$5,0)+F1446&lt;J1445+E1446,IF(MOD(A1446-$X$6,periods_per_year)=0,$X$5,0),J1445+E1446-IF(AND(A1446&gt;=$X$2,MOD(A1446-$X$2,int)=0),$X$3,0)-F1446))))</f>
        <v/>
      </c>
      <c r="H1446" s="14"/>
      <c r="I1446" s="13" t="str">
        <f t="shared" si="172"/>
        <v/>
      </c>
      <c r="J1446" s="13" t="str">
        <f t="shared" si="173"/>
        <v/>
      </c>
      <c r="M1446" s="17" t="str">
        <f>IF(S1445="","",IF(OR(M1445&gt;=nper,ROUND(S1445,2)&lt;=0),"",M1445+1))</f>
        <v/>
      </c>
      <c r="N1446" s="18" t="str">
        <f>IF(M1446="","",IF(OR(periods_per_year=26,periods_per_year=52),IF(periods_per_year=26,IF(M1446=1,fpdate,N1445+14),IF(periods_per_year=52,IF(M1446=1,fpdate,N1445+7),"n/a")),IF(periods_per_year=24,DATE(YEAR(fpdate),MONTH(fpdate)+(M1446-1)/2+IF(AND(DAY(fpdate)&gt;=15,MOD(M1446,2)=0),1,0),IF(MOD(M1446,2)=0,IF(DAY(fpdate)&gt;=15,DAY(fpdate)-14,DAY(fpdate)+14),DAY(fpdate))),IF(DAY(DATE(YEAR(fpdate),MONTH(fpdate)+M1446-1,DAY(fpdate)))&lt;&gt;DAY(fpdate),DATE(YEAR(fpdate),MONTH(fpdate)+M1446,0),DATE(YEAR(fpdate),MONTH(fpdate)+M1446-1,DAY(fpdate))))))</f>
        <v/>
      </c>
      <c r="O1446" s="19" t="str">
        <f>IF(M1446="","",IF(variable,IF(M1446&lt;MortgageCalculator!$I$18*periods_per_year,start_rate,IF(MortgageCalculator!$I$22&gt;=0,MIN(MortgageCalculator!$I$19,start_rate+MortgageCalculator!$I$22*ROUNDUP((M1446-MortgageCalculator!$I$18*periods_per_year)/MortgageCalculator!$I$21,0)),MAX(MortgageCalculator!$I$20,start_rate+MortgageCalculator!$I$22*ROUNDUP((M1446-MortgageCalculator!$I$18*periods_per_year)/MortgageCalculator!$I$21,0)))),start_rate))</f>
        <v/>
      </c>
      <c r="P1446" s="20" t="str">
        <f>IF(M1446="","",ROUND((((1+O1446/CP)^(CP/periods_per_year))-1)*S1445,2))</f>
        <v/>
      </c>
      <c r="Q1446" s="20" t="str">
        <f>IF(M1446="","",IF(M1446=nper,S1445+P1446,MIN(S1445+P1446,IF(O1446=O1445,Q1445,ROUND(-PMT(((1+O1446/CP)^(CP/periods_per_year))-1,nper-M1446+1,S1445),2)))))</f>
        <v/>
      </c>
      <c r="R1446" s="20" t="str">
        <f t="shared" si="174"/>
        <v/>
      </c>
      <c r="S1446" s="20" t="str">
        <f t="shared" si="175"/>
        <v/>
      </c>
    </row>
    <row r="1447" spans="1:19" x14ac:dyDescent="0.2">
      <c r="A1447" s="10" t="str">
        <f t="shared" si="168"/>
        <v/>
      </c>
      <c r="B1447" s="11" t="str">
        <f t="shared" si="169"/>
        <v/>
      </c>
      <c r="C1447" s="15" t="str">
        <f t="shared" si="170"/>
        <v/>
      </c>
      <c r="D1447" s="12" t="str">
        <f>IF(A1447="","",IF(variable,IF(OR(A1447=1,A1447&lt;$I$18*periods_per_year),start_rate,MIN($I$19,IF(MOD(A1447-1,$I$21)=0,MAX($I$20,D1446+$I$22),D1446))),start_rate))</f>
        <v/>
      </c>
      <c r="E1447" s="13" t="str">
        <f t="shared" si="171"/>
        <v/>
      </c>
      <c r="F1447" s="13" t="str">
        <f>IF(A1447="","",IF(A1447=nper,J1446+E1447,MIN(J1446+E1447,IF(D1447=D1446,F1446,IF($E$8="Acc Bi-Weekly",ROUND((-PMT(((1+D1447/CP)^(CP/12))-1,(nper-A1447+1)*12/26,J1446))/2,2),IF($E$8="Acc Weekly",ROUND((-PMT(((1+D1447/CP)^(CP/12))-1,(nper-A1447+1)*12/52,J1446))/4,2),ROUND(-PMT(((1+D1447/CP)^(CP/periods_per_year))-1,nper-A1447+1,J1446),2)))))))</f>
        <v/>
      </c>
      <c r="G1447" s="13" t="str">
        <f>IF(OR(A1447="",A1447&lt;$X$2),"",IF(J1446&lt;=F1447,0,IF(IF(AND(A1447&gt;=$X$2,MOD(A1447-$X$2,int)=0),$X$3,0)+F1447&gt;=J1446+E1447,J1446+E1447-F1447,IF(AND(A1447&gt;=$X$2,MOD(A1447-$X$2,int)=0),$X$3,0)+IF(IF(AND(A1447&gt;=$X$2,MOD(A1447-$X$2,int)=0),$X$3,0)+IF(MOD(A1447-$X$6,periods_per_year)=0,$X$5,0)+F1447&lt;J1446+E1447,IF(MOD(A1447-$X$6,periods_per_year)=0,$X$5,0),J1446+E1447-IF(AND(A1447&gt;=$X$2,MOD(A1447-$X$2,int)=0),$X$3,0)-F1447))))</f>
        <v/>
      </c>
      <c r="H1447" s="14"/>
      <c r="I1447" s="13" t="str">
        <f t="shared" si="172"/>
        <v/>
      </c>
      <c r="J1447" s="13" t="str">
        <f t="shared" si="173"/>
        <v/>
      </c>
      <c r="M1447" s="17" t="str">
        <f>IF(S1446="","",IF(OR(M1446&gt;=nper,ROUND(S1446,2)&lt;=0),"",M1446+1))</f>
        <v/>
      </c>
      <c r="N1447" s="18" t="str">
        <f>IF(M1447="","",IF(OR(periods_per_year=26,periods_per_year=52),IF(periods_per_year=26,IF(M1447=1,fpdate,N1446+14),IF(periods_per_year=52,IF(M1447=1,fpdate,N1446+7),"n/a")),IF(periods_per_year=24,DATE(YEAR(fpdate),MONTH(fpdate)+(M1447-1)/2+IF(AND(DAY(fpdate)&gt;=15,MOD(M1447,2)=0),1,0),IF(MOD(M1447,2)=0,IF(DAY(fpdate)&gt;=15,DAY(fpdate)-14,DAY(fpdate)+14),DAY(fpdate))),IF(DAY(DATE(YEAR(fpdate),MONTH(fpdate)+M1447-1,DAY(fpdate)))&lt;&gt;DAY(fpdate),DATE(YEAR(fpdate),MONTH(fpdate)+M1447,0),DATE(YEAR(fpdate),MONTH(fpdate)+M1447-1,DAY(fpdate))))))</f>
        <v/>
      </c>
      <c r="O1447" s="19" t="str">
        <f>IF(M1447="","",IF(variable,IF(M1447&lt;MortgageCalculator!$I$18*periods_per_year,start_rate,IF(MortgageCalculator!$I$22&gt;=0,MIN(MortgageCalculator!$I$19,start_rate+MortgageCalculator!$I$22*ROUNDUP((M1447-MortgageCalculator!$I$18*periods_per_year)/MortgageCalculator!$I$21,0)),MAX(MortgageCalculator!$I$20,start_rate+MortgageCalculator!$I$22*ROUNDUP((M1447-MortgageCalculator!$I$18*periods_per_year)/MortgageCalculator!$I$21,0)))),start_rate))</f>
        <v/>
      </c>
      <c r="P1447" s="20" t="str">
        <f>IF(M1447="","",ROUND((((1+O1447/CP)^(CP/periods_per_year))-1)*S1446,2))</f>
        <v/>
      </c>
      <c r="Q1447" s="20" t="str">
        <f>IF(M1447="","",IF(M1447=nper,S1446+P1447,MIN(S1446+P1447,IF(O1447=O1446,Q1446,ROUND(-PMT(((1+O1447/CP)^(CP/periods_per_year))-1,nper-M1447+1,S1446),2)))))</f>
        <v/>
      </c>
      <c r="R1447" s="20" t="str">
        <f t="shared" si="174"/>
        <v/>
      </c>
      <c r="S1447" s="20" t="str">
        <f t="shared" si="175"/>
        <v/>
      </c>
    </row>
    <row r="1448" spans="1:19" x14ac:dyDescent="0.2">
      <c r="A1448" s="10" t="str">
        <f t="shared" si="168"/>
        <v/>
      </c>
      <c r="B1448" s="11" t="str">
        <f t="shared" si="169"/>
        <v/>
      </c>
      <c r="C1448" s="15" t="str">
        <f t="shared" si="170"/>
        <v/>
      </c>
      <c r="D1448" s="12" t="str">
        <f>IF(A1448="","",IF(variable,IF(OR(A1448=1,A1448&lt;$I$18*periods_per_year),start_rate,MIN($I$19,IF(MOD(A1448-1,$I$21)=0,MAX($I$20,D1447+$I$22),D1447))),start_rate))</f>
        <v/>
      </c>
      <c r="E1448" s="13" t="str">
        <f t="shared" si="171"/>
        <v/>
      </c>
      <c r="F1448" s="13" t="str">
        <f>IF(A1448="","",IF(A1448=nper,J1447+E1448,MIN(J1447+E1448,IF(D1448=D1447,F1447,IF($E$8="Acc Bi-Weekly",ROUND((-PMT(((1+D1448/CP)^(CP/12))-1,(nper-A1448+1)*12/26,J1447))/2,2),IF($E$8="Acc Weekly",ROUND((-PMT(((1+D1448/CP)^(CP/12))-1,(nper-A1448+1)*12/52,J1447))/4,2),ROUND(-PMT(((1+D1448/CP)^(CP/periods_per_year))-1,nper-A1448+1,J1447),2)))))))</f>
        <v/>
      </c>
      <c r="G1448" s="13" t="str">
        <f>IF(OR(A1448="",A1448&lt;$X$2),"",IF(J1447&lt;=F1448,0,IF(IF(AND(A1448&gt;=$X$2,MOD(A1448-$X$2,int)=0),$X$3,0)+F1448&gt;=J1447+E1448,J1447+E1448-F1448,IF(AND(A1448&gt;=$X$2,MOD(A1448-$X$2,int)=0),$X$3,0)+IF(IF(AND(A1448&gt;=$X$2,MOD(A1448-$X$2,int)=0),$X$3,0)+IF(MOD(A1448-$X$6,periods_per_year)=0,$X$5,0)+F1448&lt;J1447+E1448,IF(MOD(A1448-$X$6,periods_per_year)=0,$X$5,0),J1447+E1448-IF(AND(A1448&gt;=$X$2,MOD(A1448-$X$2,int)=0),$X$3,0)-F1448))))</f>
        <v/>
      </c>
      <c r="H1448" s="14"/>
      <c r="I1448" s="13" t="str">
        <f t="shared" si="172"/>
        <v/>
      </c>
      <c r="J1448" s="13" t="str">
        <f t="shared" si="173"/>
        <v/>
      </c>
      <c r="M1448" s="17" t="str">
        <f>IF(S1447="","",IF(OR(M1447&gt;=nper,ROUND(S1447,2)&lt;=0),"",M1447+1))</f>
        <v/>
      </c>
      <c r="N1448" s="18" t="str">
        <f>IF(M1448="","",IF(OR(periods_per_year=26,periods_per_year=52),IF(periods_per_year=26,IF(M1448=1,fpdate,N1447+14),IF(periods_per_year=52,IF(M1448=1,fpdate,N1447+7),"n/a")),IF(periods_per_year=24,DATE(YEAR(fpdate),MONTH(fpdate)+(M1448-1)/2+IF(AND(DAY(fpdate)&gt;=15,MOD(M1448,2)=0),1,0),IF(MOD(M1448,2)=0,IF(DAY(fpdate)&gt;=15,DAY(fpdate)-14,DAY(fpdate)+14),DAY(fpdate))),IF(DAY(DATE(YEAR(fpdate),MONTH(fpdate)+M1448-1,DAY(fpdate)))&lt;&gt;DAY(fpdate),DATE(YEAR(fpdate),MONTH(fpdate)+M1448,0),DATE(YEAR(fpdate),MONTH(fpdate)+M1448-1,DAY(fpdate))))))</f>
        <v/>
      </c>
      <c r="O1448" s="19" t="str">
        <f>IF(M1448="","",IF(variable,IF(M1448&lt;MortgageCalculator!$I$18*periods_per_year,start_rate,IF(MortgageCalculator!$I$22&gt;=0,MIN(MortgageCalculator!$I$19,start_rate+MortgageCalculator!$I$22*ROUNDUP((M1448-MortgageCalculator!$I$18*periods_per_year)/MortgageCalculator!$I$21,0)),MAX(MortgageCalculator!$I$20,start_rate+MortgageCalculator!$I$22*ROUNDUP((M1448-MortgageCalculator!$I$18*periods_per_year)/MortgageCalculator!$I$21,0)))),start_rate))</f>
        <v/>
      </c>
      <c r="P1448" s="20" t="str">
        <f>IF(M1448="","",ROUND((((1+O1448/CP)^(CP/periods_per_year))-1)*S1447,2))</f>
        <v/>
      </c>
      <c r="Q1448" s="20" t="str">
        <f>IF(M1448="","",IF(M1448=nper,S1447+P1448,MIN(S1447+P1448,IF(O1448=O1447,Q1447,ROUND(-PMT(((1+O1448/CP)^(CP/periods_per_year))-1,nper-M1448+1,S1447),2)))))</f>
        <v/>
      </c>
      <c r="R1448" s="20" t="str">
        <f t="shared" si="174"/>
        <v/>
      </c>
      <c r="S1448" s="20" t="str">
        <f t="shared" si="175"/>
        <v/>
      </c>
    </row>
    <row r="1449" spans="1:19" x14ac:dyDescent="0.2">
      <c r="A1449" s="10" t="str">
        <f t="shared" si="168"/>
        <v/>
      </c>
      <c r="B1449" s="11" t="str">
        <f t="shared" si="169"/>
        <v/>
      </c>
      <c r="C1449" s="15" t="str">
        <f t="shared" si="170"/>
        <v/>
      </c>
      <c r="D1449" s="12" t="str">
        <f>IF(A1449="","",IF(variable,IF(OR(A1449=1,A1449&lt;$I$18*periods_per_year),start_rate,MIN($I$19,IF(MOD(A1449-1,$I$21)=0,MAX($I$20,D1448+$I$22),D1448))),start_rate))</f>
        <v/>
      </c>
      <c r="E1449" s="13" t="str">
        <f t="shared" si="171"/>
        <v/>
      </c>
      <c r="F1449" s="13" t="str">
        <f>IF(A1449="","",IF(A1449=nper,J1448+E1449,MIN(J1448+E1449,IF(D1449=D1448,F1448,IF($E$8="Acc Bi-Weekly",ROUND((-PMT(((1+D1449/CP)^(CP/12))-1,(nper-A1449+1)*12/26,J1448))/2,2),IF($E$8="Acc Weekly",ROUND((-PMT(((1+D1449/CP)^(CP/12))-1,(nper-A1449+1)*12/52,J1448))/4,2),ROUND(-PMT(((1+D1449/CP)^(CP/periods_per_year))-1,nper-A1449+1,J1448),2)))))))</f>
        <v/>
      </c>
      <c r="G1449" s="13" t="str">
        <f>IF(OR(A1449="",A1449&lt;$X$2),"",IF(J1448&lt;=F1449,0,IF(IF(AND(A1449&gt;=$X$2,MOD(A1449-$X$2,int)=0),$X$3,0)+F1449&gt;=J1448+E1449,J1448+E1449-F1449,IF(AND(A1449&gt;=$X$2,MOD(A1449-$X$2,int)=0),$X$3,0)+IF(IF(AND(A1449&gt;=$X$2,MOD(A1449-$X$2,int)=0),$X$3,0)+IF(MOD(A1449-$X$6,periods_per_year)=0,$X$5,0)+F1449&lt;J1448+E1449,IF(MOD(A1449-$X$6,periods_per_year)=0,$X$5,0),J1448+E1449-IF(AND(A1449&gt;=$X$2,MOD(A1449-$X$2,int)=0),$X$3,0)-F1449))))</f>
        <v/>
      </c>
      <c r="H1449" s="14"/>
      <c r="I1449" s="13" t="str">
        <f t="shared" si="172"/>
        <v/>
      </c>
      <c r="J1449" s="13" t="str">
        <f t="shared" si="173"/>
        <v/>
      </c>
      <c r="M1449" s="17" t="str">
        <f>IF(S1448="","",IF(OR(M1448&gt;=nper,ROUND(S1448,2)&lt;=0),"",M1448+1))</f>
        <v/>
      </c>
      <c r="N1449" s="18" t="str">
        <f>IF(M1449="","",IF(OR(periods_per_year=26,periods_per_year=52),IF(periods_per_year=26,IF(M1449=1,fpdate,N1448+14),IF(periods_per_year=52,IF(M1449=1,fpdate,N1448+7),"n/a")),IF(periods_per_year=24,DATE(YEAR(fpdate),MONTH(fpdate)+(M1449-1)/2+IF(AND(DAY(fpdate)&gt;=15,MOD(M1449,2)=0),1,0),IF(MOD(M1449,2)=0,IF(DAY(fpdate)&gt;=15,DAY(fpdate)-14,DAY(fpdate)+14),DAY(fpdate))),IF(DAY(DATE(YEAR(fpdate),MONTH(fpdate)+M1449-1,DAY(fpdate)))&lt;&gt;DAY(fpdate),DATE(YEAR(fpdate),MONTH(fpdate)+M1449,0),DATE(YEAR(fpdate),MONTH(fpdate)+M1449-1,DAY(fpdate))))))</f>
        <v/>
      </c>
      <c r="O1449" s="19" t="str">
        <f>IF(M1449="","",IF(variable,IF(M1449&lt;MortgageCalculator!$I$18*periods_per_year,start_rate,IF(MortgageCalculator!$I$22&gt;=0,MIN(MortgageCalculator!$I$19,start_rate+MortgageCalculator!$I$22*ROUNDUP((M1449-MortgageCalculator!$I$18*periods_per_year)/MortgageCalculator!$I$21,0)),MAX(MortgageCalculator!$I$20,start_rate+MortgageCalculator!$I$22*ROUNDUP((M1449-MortgageCalculator!$I$18*periods_per_year)/MortgageCalculator!$I$21,0)))),start_rate))</f>
        <v/>
      </c>
      <c r="P1449" s="20" t="str">
        <f>IF(M1449="","",ROUND((((1+O1449/CP)^(CP/periods_per_year))-1)*S1448,2))</f>
        <v/>
      </c>
      <c r="Q1449" s="20" t="str">
        <f>IF(M1449="","",IF(M1449=nper,S1448+P1449,MIN(S1448+P1449,IF(O1449=O1448,Q1448,ROUND(-PMT(((1+O1449/CP)^(CP/periods_per_year))-1,nper-M1449+1,S1448),2)))))</f>
        <v/>
      </c>
      <c r="R1449" s="20" t="str">
        <f t="shared" si="174"/>
        <v/>
      </c>
      <c r="S1449" s="20" t="str">
        <f t="shared" si="175"/>
        <v/>
      </c>
    </row>
    <row r="1450" spans="1:19" x14ac:dyDescent="0.2">
      <c r="A1450" s="10" t="str">
        <f t="shared" si="168"/>
        <v/>
      </c>
      <c r="B1450" s="11" t="str">
        <f t="shared" si="169"/>
        <v/>
      </c>
      <c r="C1450" s="15" t="str">
        <f t="shared" si="170"/>
        <v/>
      </c>
      <c r="D1450" s="12" t="str">
        <f>IF(A1450="","",IF(variable,IF(OR(A1450=1,A1450&lt;$I$18*periods_per_year),start_rate,MIN($I$19,IF(MOD(A1450-1,$I$21)=0,MAX($I$20,D1449+$I$22),D1449))),start_rate))</f>
        <v/>
      </c>
      <c r="E1450" s="13" t="str">
        <f t="shared" si="171"/>
        <v/>
      </c>
      <c r="F1450" s="13" t="str">
        <f>IF(A1450="","",IF(A1450=nper,J1449+E1450,MIN(J1449+E1450,IF(D1450=D1449,F1449,IF($E$8="Acc Bi-Weekly",ROUND((-PMT(((1+D1450/CP)^(CP/12))-1,(nper-A1450+1)*12/26,J1449))/2,2),IF($E$8="Acc Weekly",ROUND((-PMT(((1+D1450/CP)^(CP/12))-1,(nper-A1450+1)*12/52,J1449))/4,2),ROUND(-PMT(((1+D1450/CP)^(CP/periods_per_year))-1,nper-A1450+1,J1449),2)))))))</f>
        <v/>
      </c>
      <c r="G1450" s="13" t="str">
        <f>IF(OR(A1450="",A1450&lt;$X$2),"",IF(J1449&lt;=F1450,0,IF(IF(AND(A1450&gt;=$X$2,MOD(A1450-$X$2,int)=0),$X$3,0)+F1450&gt;=J1449+E1450,J1449+E1450-F1450,IF(AND(A1450&gt;=$X$2,MOD(A1450-$X$2,int)=0),$X$3,0)+IF(IF(AND(A1450&gt;=$X$2,MOD(A1450-$X$2,int)=0),$X$3,0)+IF(MOD(A1450-$X$6,periods_per_year)=0,$X$5,0)+F1450&lt;J1449+E1450,IF(MOD(A1450-$X$6,periods_per_year)=0,$X$5,0),J1449+E1450-IF(AND(A1450&gt;=$X$2,MOD(A1450-$X$2,int)=0),$X$3,0)-F1450))))</f>
        <v/>
      </c>
      <c r="H1450" s="14"/>
      <c r="I1450" s="13" t="str">
        <f t="shared" si="172"/>
        <v/>
      </c>
      <c r="J1450" s="13" t="str">
        <f t="shared" si="173"/>
        <v/>
      </c>
      <c r="M1450" s="17" t="str">
        <f>IF(S1449="","",IF(OR(M1449&gt;=nper,ROUND(S1449,2)&lt;=0),"",M1449+1))</f>
        <v/>
      </c>
      <c r="N1450" s="18" t="str">
        <f>IF(M1450="","",IF(OR(periods_per_year=26,periods_per_year=52),IF(periods_per_year=26,IF(M1450=1,fpdate,N1449+14),IF(periods_per_year=52,IF(M1450=1,fpdate,N1449+7),"n/a")),IF(periods_per_year=24,DATE(YEAR(fpdate),MONTH(fpdate)+(M1450-1)/2+IF(AND(DAY(fpdate)&gt;=15,MOD(M1450,2)=0),1,0),IF(MOD(M1450,2)=0,IF(DAY(fpdate)&gt;=15,DAY(fpdate)-14,DAY(fpdate)+14),DAY(fpdate))),IF(DAY(DATE(YEAR(fpdate),MONTH(fpdate)+M1450-1,DAY(fpdate)))&lt;&gt;DAY(fpdate),DATE(YEAR(fpdate),MONTH(fpdate)+M1450,0),DATE(YEAR(fpdate),MONTH(fpdate)+M1450-1,DAY(fpdate))))))</f>
        <v/>
      </c>
      <c r="O1450" s="19" t="str">
        <f>IF(M1450="","",IF(variable,IF(M1450&lt;MortgageCalculator!$I$18*periods_per_year,start_rate,IF(MortgageCalculator!$I$22&gt;=0,MIN(MortgageCalculator!$I$19,start_rate+MortgageCalculator!$I$22*ROUNDUP((M1450-MortgageCalculator!$I$18*periods_per_year)/MortgageCalculator!$I$21,0)),MAX(MortgageCalculator!$I$20,start_rate+MortgageCalculator!$I$22*ROUNDUP((M1450-MortgageCalculator!$I$18*periods_per_year)/MortgageCalculator!$I$21,0)))),start_rate))</f>
        <v/>
      </c>
      <c r="P1450" s="20" t="str">
        <f>IF(M1450="","",ROUND((((1+O1450/CP)^(CP/periods_per_year))-1)*S1449,2))</f>
        <v/>
      </c>
      <c r="Q1450" s="20" t="str">
        <f>IF(M1450="","",IF(M1450=nper,S1449+P1450,MIN(S1449+P1450,IF(O1450=O1449,Q1449,ROUND(-PMT(((1+O1450/CP)^(CP/periods_per_year))-1,nper-M1450+1,S1449),2)))))</f>
        <v/>
      </c>
      <c r="R1450" s="20" t="str">
        <f t="shared" si="174"/>
        <v/>
      </c>
      <c r="S1450" s="20" t="str">
        <f t="shared" si="175"/>
        <v/>
      </c>
    </row>
    <row r="1451" spans="1:19" x14ac:dyDescent="0.2">
      <c r="A1451" s="10" t="str">
        <f t="shared" si="168"/>
        <v/>
      </c>
      <c r="B1451" s="11" t="str">
        <f t="shared" si="169"/>
        <v/>
      </c>
      <c r="C1451" s="15" t="str">
        <f t="shared" si="170"/>
        <v/>
      </c>
      <c r="D1451" s="12" t="str">
        <f>IF(A1451="","",IF(variable,IF(OR(A1451=1,A1451&lt;$I$18*periods_per_year),start_rate,MIN($I$19,IF(MOD(A1451-1,$I$21)=0,MAX($I$20,D1450+$I$22),D1450))),start_rate))</f>
        <v/>
      </c>
      <c r="E1451" s="13" t="str">
        <f t="shared" si="171"/>
        <v/>
      </c>
      <c r="F1451" s="13" t="str">
        <f>IF(A1451="","",IF(A1451=nper,J1450+E1451,MIN(J1450+E1451,IF(D1451=D1450,F1450,IF($E$8="Acc Bi-Weekly",ROUND((-PMT(((1+D1451/CP)^(CP/12))-1,(nper-A1451+1)*12/26,J1450))/2,2),IF($E$8="Acc Weekly",ROUND((-PMT(((1+D1451/CP)^(CP/12))-1,(nper-A1451+1)*12/52,J1450))/4,2),ROUND(-PMT(((1+D1451/CP)^(CP/periods_per_year))-1,nper-A1451+1,J1450),2)))))))</f>
        <v/>
      </c>
      <c r="G1451" s="13" t="str">
        <f>IF(OR(A1451="",A1451&lt;$X$2),"",IF(J1450&lt;=F1451,0,IF(IF(AND(A1451&gt;=$X$2,MOD(A1451-$X$2,int)=0),$X$3,0)+F1451&gt;=J1450+E1451,J1450+E1451-F1451,IF(AND(A1451&gt;=$X$2,MOD(A1451-$X$2,int)=0),$X$3,0)+IF(IF(AND(A1451&gt;=$X$2,MOD(A1451-$X$2,int)=0),$X$3,0)+IF(MOD(A1451-$X$6,periods_per_year)=0,$X$5,0)+F1451&lt;J1450+E1451,IF(MOD(A1451-$X$6,periods_per_year)=0,$X$5,0),J1450+E1451-IF(AND(A1451&gt;=$X$2,MOD(A1451-$X$2,int)=0),$X$3,0)-F1451))))</f>
        <v/>
      </c>
      <c r="H1451" s="14"/>
      <c r="I1451" s="13" t="str">
        <f t="shared" si="172"/>
        <v/>
      </c>
      <c r="J1451" s="13" t="str">
        <f t="shared" si="173"/>
        <v/>
      </c>
      <c r="M1451" s="17" t="str">
        <f>IF(S1450="","",IF(OR(M1450&gt;=nper,ROUND(S1450,2)&lt;=0),"",M1450+1))</f>
        <v/>
      </c>
      <c r="N1451" s="18" t="str">
        <f>IF(M1451="","",IF(OR(periods_per_year=26,periods_per_year=52),IF(periods_per_year=26,IF(M1451=1,fpdate,N1450+14),IF(periods_per_year=52,IF(M1451=1,fpdate,N1450+7),"n/a")),IF(periods_per_year=24,DATE(YEAR(fpdate),MONTH(fpdate)+(M1451-1)/2+IF(AND(DAY(fpdate)&gt;=15,MOD(M1451,2)=0),1,0),IF(MOD(M1451,2)=0,IF(DAY(fpdate)&gt;=15,DAY(fpdate)-14,DAY(fpdate)+14),DAY(fpdate))),IF(DAY(DATE(YEAR(fpdate),MONTH(fpdate)+M1451-1,DAY(fpdate)))&lt;&gt;DAY(fpdate),DATE(YEAR(fpdate),MONTH(fpdate)+M1451,0),DATE(YEAR(fpdate),MONTH(fpdate)+M1451-1,DAY(fpdate))))))</f>
        <v/>
      </c>
      <c r="O1451" s="19" t="str">
        <f>IF(M1451="","",IF(variable,IF(M1451&lt;MortgageCalculator!$I$18*periods_per_year,start_rate,IF(MortgageCalculator!$I$22&gt;=0,MIN(MortgageCalculator!$I$19,start_rate+MortgageCalculator!$I$22*ROUNDUP((M1451-MortgageCalculator!$I$18*periods_per_year)/MortgageCalculator!$I$21,0)),MAX(MortgageCalculator!$I$20,start_rate+MortgageCalculator!$I$22*ROUNDUP((M1451-MortgageCalculator!$I$18*periods_per_year)/MortgageCalculator!$I$21,0)))),start_rate))</f>
        <v/>
      </c>
      <c r="P1451" s="20" t="str">
        <f>IF(M1451="","",ROUND((((1+O1451/CP)^(CP/periods_per_year))-1)*S1450,2))</f>
        <v/>
      </c>
      <c r="Q1451" s="20" t="str">
        <f>IF(M1451="","",IF(M1451=nper,S1450+P1451,MIN(S1450+P1451,IF(O1451=O1450,Q1450,ROUND(-PMT(((1+O1451/CP)^(CP/periods_per_year))-1,nper-M1451+1,S1450),2)))))</f>
        <v/>
      </c>
      <c r="R1451" s="20" t="str">
        <f t="shared" si="174"/>
        <v/>
      </c>
      <c r="S1451" s="20" t="str">
        <f t="shared" si="175"/>
        <v/>
      </c>
    </row>
    <row r="1452" spans="1:19" x14ac:dyDescent="0.2">
      <c r="A1452" s="10" t="str">
        <f t="shared" ref="A1452:A1515" si="176">IF(J1451="","",IF(OR(A1451&gt;=nper,ROUND(J1451,2)&lt;=0),"",A1451+1))</f>
        <v/>
      </c>
      <c r="B1452" s="11" t="str">
        <f t="shared" ref="B1452:B1515" si="177">IF(A1452="","",IF(OR(periods_per_year=26,periods_per_year=52),IF(periods_per_year=26,IF(A1452=1,fpdate,B1451+14),IF(periods_per_year=52,IF(A1452=1,fpdate,B1451+7),"n/a")),IF(periods_per_year=24,DATE(YEAR(fpdate),MONTH(fpdate)+(A1452-1)/2+IF(AND(DAY(fpdate)&gt;=15,MOD(A1452,2)=0),1,0),IF(MOD(A1452,2)=0,IF(DAY(fpdate)&gt;=15,DAY(fpdate)-14,DAY(fpdate)+14),DAY(fpdate))),IF(DAY(DATE(YEAR(fpdate),MONTH(fpdate)+A1452-1,DAY(fpdate)))&lt;&gt;DAY(fpdate),DATE(YEAR(fpdate),MONTH(fpdate)+A1452,0),DATE(YEAR(fpdate),MONTH(fpdate)+A1452-1,DAY(fpdate))))))</f>
        <v/>
      </c>
      <c r="C1452" s="15" t="str">
        <f t="shared" ref="C1452:C1515" si="178">IF(A1452="","",IF(MOD(A1452,periods_per_year)=0,A1452/periods_per_year,""))</f>
        <v/>
      </c>
      <c r="D1452" s="12" t="str">
        <f>IF(A1452="","",IF(variable,IF(OR(A1452=1,A1452&lt;$I$18*periods_per_year),start_rate,MIN($I$19,IF(MOD(A1452-1,$I$21)=0,MAX($I$20,D1451+$I$22),D1451))),start_rate))</f>
        <v/>
      </c>
      <c r="E1452" s="13" t="str">
        <f t="shared" ref="E1452:E1515" si="179">IF(A1452="","",ROUND((((1+D1452/CP)^(CP/periods_per_year))-1)*J1451,2))</f>
        <v/>
      </c>
      <c r="F1452" s="13" t="str">
        <f>IF(A1452="","",IF(A1452=nper,J1451+E1452,MIN(J1451+E1452,IF(D1452=D1451,F1451,IF($E$8="Acc Bi-Weekly",ROUND((-PMT(((1+D1452/CP)^(CP/12))-1,(nper-A1452+1)*12/26,J1451))/2,2),IF($E$8="Acc Weekly",ROUND((-PMT(((1+D1452/CP)^(CP/12))-1,(nper-A1452+1)*12/52,J1451))/4,2),ROUND(-PMT(((1+D1452/CP)^(CP/periods_per_year))-1,nper-A1452+1,J1451),2)))))))</f>
        <v/>
      </c>
      <c r="G1452" s="13" t="str">
        <f>IF(OR(A1452="",A1452&lt;$X$2),"",IF(J1451&lt;=F1452,0,IF(IF(AND(A1452&gt;=$X$2,MOD(A1452-$X$2,int)=0),$X$3,0)+F1452&gt;=J1451+E1452,J1451+E1452-F1452,IF(AND(A1452&gt;=$X$2,MOD(A1452-$X$2,int)=0),$X$3,0)+IF(IF(AND(A1452&gt;=$X$2,MOD(A1452-$X$2,int)=0),$X$3,0)+IF(MOD(A1452-$X$6,periods_per_year)=0,$X$5,0)+F1452&lt;J1451+E1452,IF(MOD(A1452-$X$6,periods_per_year)=0,$X$5,0),J1451+E1452-IF(AND(A1452&gt;=$X$2,MOD(A1452-$X$2,int)=0),$X$3,0)-F1452))))</f>
        <v/>
      </c>
      <c r="H1452" s="14"/>
      <c r="I1452" s="13" t="str">
        <f t="shared" ref="I1452:I1515" si="180">IF(A1452="","",F1452-E1452+H1452+IF(G1452="",0,G1452))</f>
        <v/>
      </c>
      <c r="J1452" s="13" t="str">
        <f t="shared" ref="J1452:J1515" si="181">IF(A1452="","",J1451-I1452)</f>
        <v/>
      </c>
      <c r="M1452" s="17" t="str">
        <f>IF(S1451="","",IF(OR(M1451&gt;=nper,ROUND(S1451,2)&lt;=0),"",M1451+1))</f>
        <v/>
      </c>
      <c r="N1452" s="18" t="str">
        <f>IF(M1452="","",IF(OR(periods_per_year=26,periods_per_year=52),IF(periods_per_year=26,IF(M1452=1,fpdate,N1451+14),IF(periods_per_year=52,IF(M1452=1,fpdate,N1451+7),"n/a")),IF(periods_per_year=24,DATE(YEAR(fpdate),MONTH(fpdate)+(M1452-1)/2+IF(AND(DAY(fpdate)&gt;=15,MOD(M1452,2)=0),1,0),IF(MOD(M1452,2)=0,IF(DAY(fpdate)&gt;=15,DAY(fpdate)-14,DAY(fpdate)+14),DAY(fpdate))),IF(DAY(DATE(YEAR(fpdate),MONTH(fpdate)+M1452-1,DAY(fpdate)))&lt;&gt;DAY(fpdate),DATE(YEAR(fpdate),MONTH(fpdate)+M1452,0),DATE(YEAR(fpdate),MONTH(fpdate)+M1452-1,DAY(fpdate))))))</f>
        <v/>
      </c>
      <c r="O1452" s="19" t="str">
        <f>IF(M1452="","",IF(variable,IF(M1452&lt;MortgageCalculator!$I$18*periods_per_year,start_rate,IF(MortgageCalculator!$I$22&gt;=0,MIN(MortgageCalculator!$I$19,start_rate+MortgageCalculator!$I$22*ROUNDUP((M1452-MortgageCalculator!$I$18*periods_per_year)/MortgageCalculator!$I$21,0)),MAX(MortgageCalculator!$I$20,start_rate+MortgageCalculator!$I$22*ROUNDUP((M1452-MortgageCalculator!$I$18*periods_per_year)/MortgageCalculator!$I$21,0)))),start_rate))</f>
        <v/>
      </c>
      <c r="P1452" s="20" t="str">
        <f>IF(M1452="","",ROUND((((1+O1452/CP)^(CP/periods_per_year))-1)*S1451,2))</f>
        <v/>
      </c>
      <c r="Q1452" s="20" t="str">
        <f>IF(M1452="","",IF(M1452=nper,S1451+P1452,MIN(S1451+P1452,IF(O1452=O1451,Q1451,ROUND(-PMT(((1+O1452/CP)^(CP/periods_per_year))-1,nper-M1452+1,S1451),2)))))</f>
        <v/>
      </c>
      <c r="R1452" s="20" t="str">
        <f t="shared" ref="R1452:R1515" si="182">IF(M1452="","",Q1452-P1452)</f>
        <v/>
      </c>
      <c r="S1452" s="20" t="str">
        <f t="shared" ref="S1452:S1515" si="183">IF(M1452="","",S1451-R1452)</f>
        <v/>
      </c>
    </row>
    <row r="1453" spans="1:19" x14ac:dyDescent="0.2">
      <c r="A1453" s="10" t="str">
        <f t="shared" si="176"/>
        <v/>
      </c>
      <c r="B1453" s="11" t="str">
        <f t="shared" si="177"/>
        <v/>
      </c>
      <c r="C1453" s="15" t="str">
        <f t="shared" si="178"/>
        <v/>
      </c>
      <c r="D1453" s="12" t="str">
        <f>IF(A1453="","",IF(variable,IF(OR(A1453=1,A1453&lt;$I$18*periods_per_year),start_rate,MIN($I$19,IF(MOD(A1453-1,$I$21)=0,MAX($I$20,D1452+$I$22),D1452))),start_rate))</f>
        <v/>
      </c>
      <c r="E1453" s="13" t="str">
        <f t="shared" si="179"/>
        <v/>
      </c>
      <c r="F1453" s="13" t="str">
        <f>IF(A1453="","",IF(A1453=nper,J1452+E1453,MIN(J1452+E1453,IF(D1453=D1452,F1452,IF($E$8="Acc Bi-Weekly",ROUND((-PMT(((1+D1453/CP)^(CP/12))-1,(nper-A1453+1)*12/26,J1452))/2,2),IF($E$8="Acc Weekly",ROUND((-PMT(((1+D1453/CP)^(CP/12))-1,(nper-A1453+1)*12/52,J1452))/4,2),ROUND(-PMT(((1+D1453/CP)^(CP/periods_per_year))-1,nper-A1453+1,J1452),2)))))))</f>
        <v/>
      </c>
      <c r="G1453" s="13" t="str">
        <f>IF(OR(A1453="",A1453&lt;$X$2),"",IF(J1452&lt;=F1453,0,IF(IF(AND(A1453&gt;=$X$2,MOD(A1453-$X$2,int)=0),$X$3,0)+F1453&gt;=J1452+E1453,J1452+E1453-F1453,IF(AND(A1453&gt;=$X$2,MOD(A1453-$X$2,int)=0),$X$3,0)+IF(IF(AND(A1453&gt;=$X$2,MOD(A1453-$X$2,int)=0),$X$3,0)+IF(MOD(A1453-$X$6,periods_per_year)=0,$X$5,0)+F1453&lt;J1452+E1453,IF(MOD(A1453-$X$6,periods_per_year)=0,$X$5,0),J1452+E1453-IF(AND(A1453&gt;=$X$2,MOD(A1453-$X$2,int)=0),$X$3,0)-F1453))))</f>
        <v/>
      </c>
      <c r="H1453" s="14"/>
      <c r="I1453" s="13" t="str">
        <f t="shared" si="180"/>
        <v/>
      </c>
      <c r="J1453" s="13" t="str">
        <f t="shared" si="181"/>
        <v/>
      </c>
      <c r="M1453" s="17" t="str">
        <f>IF(S1452="","",IF(OR(M1452&gt;=nper,ROUND(S1452,2)&lt;=0),"",M1452+1))</f>
        <v/>
      </c>
      <c r="N1453" s="18" t="str">
        <f>IF(M1453="","",IF(OR(periods_per_year=26,periods_per_year=52),IF(periods_per_year=26,IF(M1453=1,fpdate,N1452+14),IF(periods_per_year=52,IF(M1453=1,fpdate,N1452+7),"n/a")),IF(periods_per_year=24,DATE(YEAR(fpdate),MONTH(fpdate)+(M1453-1)/2+IF(AND(DAY(fpdate)&gt;=15,MOD(M1453,2)=0),1,0),IF(MOD(M1453,2)=0,IF(DAY(fpdate)&gt;=15,DAY(fpdate)-14,DAY(fpdate)+14),DAY(fpdate))),IF(DAY(DATE(YEAR(fpdate),MONTH(fpdate)+M1453-1,DAY(fpdate)))&lt;&gt;DAY(fpdate),DATE(YEAR(fpdate),MONTH(fpdate)+M1453,0),DATE(YEAR(fpdate),MONTH(fpdate)+M1453-1,DAY(fpdate))))))</f>
        <v/>
      </c>
      <c r="O1453" s="19" t="str">
        <f>IF(M1453="","",IF(variable,IF(M1453&lt;MortgageCalculator!$I$18*periods_per_year,start_rate,IF(MortgageCalculator!$I$22&gt;=0,MIN(MortgageCalculator!$I$19,start_rate+MortgageCalculator!$I$22*ROUNDUP((M1453-MortgageCalculator!$I$18*periods_per_year)/MortgageCalculator!$I$21,0)),MAX(MortgageCalculator!$I$20,start_rate+MortgageCalculator!$I$22*ROUNDUP((M1453-MortgageCalculator!$I$18*periods_per_year)/MortgageCalculator!$I$21,0)))),start_rate))</f>
        <v/>
      </c>
      <c r="P1453" s="20" t="str">
        <f>IF(M1453="","",ROUND((((1+O1453/CP)^(CP/periods_per_year))-1)*S1452,2))</f>
        <v/>
      </c>
      <c r="Q1453" s="20" t="str">
        <f>IF(M1453="","",IF(M1453=nper,S1452+P1453,MIN(S1452+P1453,IF(O1453=O1452,Q1452,ROUND(-PMT(((1+O1453/CP)^(CP/periods_per_year))-1,nper-M1453+1,S1452),2)))))</f>
        <v/>
      </c>
      <c r="R1453" s="20" t="str">
        <f t="shared" si="182"/>
        <v/>
      </c>
      <c r="S1453" s="20" t="str">
        <f t="shared" si="183"/>
        <v/>
      </c>
    </row>
    <row r="1454" spans="1:19" x14ac:dyDescent="0.2">
      <c r="A1454" s="10" t="str">
        <f t="shared" si="176"/>
        <v/>
      </c>
      <c r="B1454" s="11" t="str">
        <f t="shared" si="177"/>
        <v/>
      </c>
      <c r="C1454" s="15" t="str">
        <f t="shared" si="178"/>
        <v/>
      </c>
      <c r="D1454" s="12" t="str">
        <f>IF(A1454="","",IF(variable,IF(OR(A1454=1,A1454&lt;$I$18*periods_per_year),start_rate,MIN($I$19,IF(MOD(A1454-1,$I$21)=0,MAX($I$20,D1453+$I$22),D1453))),start_rate))</f>
        <v/>
      </c>
      <c r="E1454" s="13" t="str">
        <f t="shared" si="179"/>
        <v/>
      </c>
      <c r="F1454" s="13" t="str">
        <f>IF(A1454="","",IF(A1454=nper,J1453+E1454,MIN(J1453+E1454,IF(D1454=D1453,F1453,IF($E$8="Acc Bi-Weekly",ROUND((-PMT(((1+D1454/CP)^(CP/12))-1,(nper-A1454+1)*12/26,J1453))/2,2),IF($E$8="Acc Weekly",ROUND((-PMT(((1+D1454/CP)^(CP/12))-1,(nper-A1454+1)*12/52,J1453))/4,2),ROUND(-PMT(((1+D1454/CP)^(CP/periods_per_year))-1,nper-A1454+1,J1453),2)))))))</f>
        <v/>
      </c>
      <c r="G1454" s="13" t="str">
        <f>IF(OR(A1454="",A1454&lt;$X$2),"",IF(J1453&lt;=F1454,0,IF(IF(AND(A1454&gt;=$X$2,MOD(A1454-$X$2,int)=0),$X$3,0)+F1454&gt;=J1453+E1454,J1453+E1454-F1454,IF(AND(A1454&gt;=$X$2,MOD(A1454-$X$2,int)=0),$X$3,0)+IF(IF(AND(A1454&gt;=$X$2,MOD(A1454-$X$2,int)=0),$X$3,0)+IF(MOD(A1454-$X$6,periods_per_year)=0,$X$5,0)+F1454&lt;J1453+E1454,IF(MOD(A1454-$X$6,periods_per_year)=0,$X$5,0),J1453+E1454-IF(AND(A1454&gt;=$X$2,MOD(A1454-$X$2,int)=0),$X$3,0)-F1454))))</f>
        <v/>
      </c>
      <c r="H1454" s="14"/>
      <c r="I1454" s="13" t="str">
        <f t="shared" si="180"/>
        <v/>
      </c>
      <c r="J1454" s="13" t="str">
        <f t="shared" si="181"/>
        <v/>
      </c>
      <c r="M1454" s="17" t="str">
        <f>IF(S1453="","",IF(OR(M1453&gt;=nper,ROUND(S1453,2)&lt;=0),"",M1453+1))</f>
        <v/>
      </c>
      <c r="N1454" s="18" t="str">
        <f>IF(M1454="","",IF(OR(periods_per_year=26,periods_per_year=52),IF(periods_per_year=26,IF(M1454=1,fpdate,N1453+14),IF(periods_per_year=52,IF(M1454=1,fpdate,N1453+7),"n/a")),IF(periods_per_year=24,DATE(YEAR(fpdate),MONTH(fpdate)+(M1454-1)/2+IF(AND(DAY(fpdate)&gt;=15,MOD(M1454,2)=0),1,0),IF(MOD(M1454,2)=0,IF(DAY(fpdate)&gt;=15,DAY(fpdate)-14,DAY(fpdate)+14),DAY(fpdate))),IF(DAY(DATE(YEAR(fpdate),MONTH(fpdate)+M1454-1,DAY(fpdate)))&lt;&gt;DAY(fpdate),DATE(YEAR(fpdate),MONTH(fpdate)+M1454,0),DATE(YEAR(fpdate),MONTH(fpdate)+M1454-1,DAY(fpdate))))))</f>
        <v/>
      </c>
      <c r="O1454" s="19" t="str">
        <f>IF(M1454="","",IF(variable,IF(M1454&lt;MortgageCalculator!$I$18*periods_per_year,start_rate,IF(MortgageCalculator!$I$22&gt;=0,MIN(MortgageCalculator!$I$19,start_rate+MortgageCalculator!$I$22*ROUNDUP((M1454-MortgageCalculator!$I$18*periods_per_year)/MortgageCalculator!$I$21,0)),MAX(MortgageCalculator!$I$20,start_rate+MortgageCalculator!$I$22*ROUNDUP((M1454-MortgageCalculator!$I$18*periods_per_year)/MortgageCalculator!$I$21,0)))),start_rate))</f>
        <v/>
      </c>
      <c r="P1454" s="20" t="str">
        <f>IF(M1454="","",ROUND((((1+O1454/CP)^(CP/periods_per_year))-1)*S1453,2))</f>
        <v/>
      </c>
      <c r="Q1454" s="20" t="str">
        <f>IF(M1454="","",IF(M1454=nper,S1453+P1454,MIN(S1453+P1454,IF(O1454=O1453,Q1453,ROUND(-PMT(((1+O1454/CP)^(CP/periods_per_year))-1,nper-M1454+1,S1453),2)))))</f>
        <v/>
      </c>
      <c r="R1454" s="20" t="str">
        <f t="shared" si="182"/>
        <v/>
      </c>
      <c r="S1454" s="20" t="str">
        <f t="shared" si="183"/>
        <v/>
      </c>
    </row>
    <row r="1455" spans="1:19" x14ac:dyDescent="0.2">
      <c r="A1455" s="10" t="str">
        <f t="shared" si="176"/>
        <v/>
      </c>
      <c r="B1455" s="11" t="str">
        <f t="shared" si="177"/>
        <v/>
      </c>
      <c r="C1455" s="15" t="str">
        <f t="shared" si="178"/>
        <v/>
      </c>
      <c r="D1455" s="12" t="str">
        <f>IF(A1455="","",IF(variable,IF(OR(A1455=1,A1455&lt;$I$18*periods_per_year),start_rate,MIN($I$19,IF(MOD(A1455-1,$I$21)=0,MAX($I$20,D1454+$I$22),D1454))),start_rate))</f>
        <v/>
      </c>
      <c r="E1455" s="13" t="str">
        <f t="shared" si="179"/>
        <v/>
      </c>
      <c r="F1455" s="13" t="str">
        <f>IF(A1455="","",IF(A1455=nper,J1454+E1455,MIN(J1454+E1455,IF(D1455=D1454,F1454,IF($E$8="Acc Bi-Weekly",ROUND((-PMT(((1+D1455/CP)^(CP/12))-1,(nper-A1455+1)*12/26,J1454))/2,2),IF($E$8="Acc Weekly",ROUND((-PMT(((1+D1455/CP)^(CP/12))-1,(nper-A1455+1)*12/52,J1454))/4,2),ROUND(-PMT(((1+D1455/CP)^(CP/periods_per_year))-1,nper-A1455+1,J1454),2)))))))</f>
        <v/>
      </c>
      <c r="G1455" s="13" t="str">
        <f>IF(OR(A1455="",A1455&lt;$X$2),"",IF(J1454&lt;=F1455,0,IF(IF(AND(A1455&gt;=$X$2,MOD(A1455-$X$2,int)=0),$X$3,0)+F1455&gt;=J1454+E1455,J1454+E1455-F1455,IF(AND(A1455&gt;=$X$2,MOD(A1455-$X$2,int)=0),$X$3,0)+IF(IF(AND(A1455&gt;=$X$2,MOD(A1455-$X$2,int)=0),$X$3,0)+IF(MOD(A1455-$X$6,periods_per_year)=0,$X$5,0)+F1455&lt;J1454+E1455,IF(MOD(A1455-$X$6,periods_per_year)=0,$X$5,0),J1454+E1455-IF(AND(A1455&gt;=$X$2,MOD(A1455-$X$2,int)=0),$X$3,0)-F1455))))</f>
        <v/>
      </c>
      <c r="H1455" s="14"/>
      <c r="I1455" s="13" t="str">
        <f t="shared" si="180"/>
        <v/>
      </c>
      <c r="J1455" s="13" t="str">
        <f t="shared" si="181"/>
        <v/>
      </c>
      <c r="M1455" s="17" t="str">
        <f>IF(S1454="","",IF(OR(M1454&gt;=nper,ROUND(S1454,2)&lt;=0),"",M1454+1))</f>
        <v/>
      </c>
      <c r="N1455" s="18" t="str">
        <f>IF(M1455="","",IF(OR(periods_per_year=26,periods_per_year=52),IF(periods_per_year=26,IF(M1455=1,fpdate,N1454+14),IF(periods_per_year=52,IF(M1455=1,fpdate,N1454+7),"n/a")),IF(periods_per_year=24,DATE(YEAR(fpdate),MONTH(fpdate)+(M1455-1)/2+IF(AND(DAY(fpdate)&gt;=15,MOD(M1455,2)=0),1,0),IF(MOD(M1455,2)=0,IF(DAY(fpdate)&gt;=15,DAY(fpdate)-14,DAY(fpdate)+14),DAY(fpdate))),IF(DAY(DATE(YEAR(fpdate),MONTH(fpdate)+M1455-1,DAY(fpdate)))&lt;&gt;DAY(fpdate),DATE(YEAR(fpdate),MONTH(fpdate)+M1455,0),DATE(YEAR(fpdate),MONTH(fpdate)+M1455-1,DAY(fpdate))))))</f>
        <v/>
      </c>
      <c r="O1455" s="19" t="str">
        <f>IF(M1455="","",IF(variable,IF(M1455&lt;MortgageCalculator!$I$18*periods_per_year,start_rate,IF(MortgageCalculator!$I$22&gt;=0,MIN(MortgageCalculator!$I$19,start_rate+MortgageCalculator!$I$22*ROUNDUP((M1455-MortgageCalculator!$I$18*periods_per_year)/MortgageCalculator!$I$21,0)),MAX(MortgageCalculator!$I$20,start_rate+MortgageCalculator!$I$22*ROUNDUP((M1455-MortgageCalculator!$I$18*periods_per_year)/MortgageCalculator!$I$21,0)))),start_rate))</f>
        <v/>
      </c>
      <c r="P1455" s="20" t="str">
        <f>IF(M1455="","",ROUND((((1+O1455/CP)^(CP/periods_per_year))-1)*S1454,2))</f>
        <v/>
      </c>
      <c r="Q1455" s="20" t="str">
        <f>IF(M1455="","",IF(M1455=nper,S1454+P1455,MIN(S1454+P1455,IF(O1455=O1454,Q1454,ROUND(-PMT(((1+O1455/CP)^(CP/periods_per_year))-1,nper-M1455+1,S1454),2)))))</f>
        <v/>
      </c>
      <c r="R1455" s="20" t="str">
        <f t="shared" si="182"/>
        <v/>
      </c>
      <c r="S1455" s="20" t="str">
        <f t="shared" si="183"/>
        <v/>
      </c>
    </row>
    <row r="1456" spans="1:19" x14ac:dyDescent="0.2">
      <c r="A1456" s="10" t="str">
        <f t="shared" si="176"/>
        <v/>
      </c>
      <c r="B1456" s="11" t="str">
        <f t="shared" si="177"/>
        <v/>
      </c>
      <c r="C1456" s="15" t="str">
        <f t="shared" si="178"/>
        <v/>
      </c>
      <c r="D1456" s="12" t="str">
        <f>IF(A1456="","",IF(variable,IF(OR(A1456=1,A1456&lt;$I$18*periods_per_year),start_rate,MIN($I$19,IF(MOD(A1456-1,$I$21)=0,MAX($I$20,D1455+$I$22),D1455))),start_rate))</f>
        <v/>
      </c>
      <c r="E1456" s="13" t="str">
        <f t="shared" si="179"/>
        <v/>
      </c>
      <c r="F1456" s="13" t="str">
        <f>IF(A1456="","",IF(A1456=nper,J1455+E1456,MIN(J1455+E1456,IF(D1456=D1455,F1455,IF($E$8="Acc Bi-Weekly",ROUND((-PMT(((1+D1456/CP)^(CP/12))-1,(nper-A1456+1)*12/26,J1455))/2,2),IF($E$8="Acc Weekly",ROUND((-PMT(((1+D1456/CP)^(CP/12))-1,(nper-A1456+1)*12/52,J1455))/4,2),ROUND(-PMT(((1+D1456/CP)^(CP/periods_per_year))-1,nper-A1456+1,J1455),2)))))))</f>
        <v/>
      </c>
      <c r="G1456" s="13" t="str">
        <f>IF(OR(A1456="",A1456&lt;$X$2),"",IF(J1455&lt;=F1456,0,IF(IF(AND(A1456&gt;=$X$2,MOD(A1456-$X$2,int)=0),$X$3,0)+F1456&gt;=J1455+E1456,J1455+E1456-F1456,IF(AND(A1456&gt;=$X$2,MOD(A1456-$X$2,int)=0),$X$3,0)+IF(IF(AND(A1456&gt;=$X$2,MOD(A1456-$X$2,int)=0),$X$3,0)+IF(MOD(A1456-$X$6,periods_per_year)=0,$X$5,0)+F1456&lt;J1455+E1456,IF(MOD(A1456-$X$6,periods_per_year)=0,$X$5,0),J1455+E1456-IF(AND(A1456&gt;=$X$2,MOD(A1456-$X$2,int)=0),$X$3,0)-F1456))))</f>
        <v/>
      </c>
      <c r="H1456" s="14"/>
      <c r="I1456" s="13" t="str">
        <f t="shared" si="180"/>
        <v/>
      </c>
      <c r="J1456" s="13" t="str">
        <f t="shared" si="181"/>
        <v/>
      </c>
      <c r="M1456" s="17" t="str">
        <f>IF(S1455="","",IF(OR(M1455&gt;=nper,ROUND(S1455,2)&lt;=0),"",M1455+1))</f>
        <v/>
      </c>
      <c r="N1456" s="18" t="str">
        <f>IF(M1456="","",IF(OR(periods_per_year=26,periods_per_year=52),IF(periods_per_year=26,IF(M1456=1,fpdate,N1455+14),IF(periods_per_year=52,IF(M1456=1,fpdate,N1455+7),"n/a")),IF(periods_per_year=24,DATE(YEAR(fpdate),MONTH(fpdate)+(M1456-1)/2+IF(AND(DAY(fpdate)&gt;=15,MOD(M1456,2)=0),1,0),IF(MOD(M1456,2)=0,IF(DAY(fpdate)&gt;=15,DAY(fpdate)-14,DAY(fpdate)+14),DAY(fpdate))),IF(DAY(DATE(YEAR(fpdate),MONTH(fpdate)+M1456-1,DAY(fpdate)))&lt;&gt;DAY(fpdate),DATE(YEAR(fpdate),MONTH(fpdate)+M1456,0),DATE(YEAR(fpdate),MONTH(fpdate)+M1456-1,DAY(fpdate))))))</f>
        <v/>
      </c>
      <c r="O1456" s="19" t="str">
        <f>IF(M1456="","",IF(variable,IF(M1456&lt;MortgageCalculator!$I$18*periods_per_year,start_rate,IF(MortgageCalculator!$I$22&gt;=0,MIN(MortgageCalculator!$I$19,start_rate+MortgageCalculator!$I$22*ROUNDUP((M1456-MortgageCalculator!$I$18*periods_per_year)/MortgageCalculator!$I$21,0)),MAX(MortgageCalculator!$I$20,start_rate+MortgageCalculator!$I$22*ROUNDUP((M1456-MortgageCalculator!$I$18*periods_per_year)/MortgageCalculator!$I$21,0)))),start_rate))</f>
        <v/>
      </c>
      <c r="P1456" s="20" t="str">
        <f>IF(M1456="","",ROUND((((1+O1456/CP)^(CP/periods_per_year))-1)*S1455,2))</f>
        <v/>
      </c>
      <c r="Q1456" s="20" t="str">
        <f>IF(M1456="","",IF(M1456=nper,S1455+P1456,MIN(S1455+P1456,IF(O1456=O1455,Q1455,ROUND(-PMT(((1+O1456/CP)^(CP/periods_per_year))-1,nper-M1456+1,S1455),2)))))</f>
        <v/>
      </c>
      <c r="R1456" s="20" t="str">
        <f t="shared" si="182"/>
        <v/>
      </c>
      <c r="S1456" s="20" t="str">
        <f t="shared" si="183"/>
        <v/>
      </c>
    </row>
    <row r="1457" spans="1:19" x14ac:dyDescent="0.2">
      <c r="A1457" s="10" t="str">
        <f t="shared" si="176"/>
        <v/>
      </c>
      <c r="B1457" s="11" t="str">
        <f t="shared" si="177"/>
        <v/>
      </c>
      <c r="C1457" s="15" t="str">
        <f t="shared" si="178"/>
        <v/>
      </c>
      <c r="D1457" s="12" t="str">
        <f>IF(A1457="","",IF(variable,IF(OR(A1457=1,A1457&lt;$I$18*periods_per_year),start_rate,MIN($I$19,IF(MOD(A1457-1,$I$21)=0,MAX($I$20,D1456+$I$22),D1456))),start_rate))</f>
        <v/>
      </c>
      <c r="E1457" s="13" t="str">
        <f t="shared" si="179"/>
        <v/>
      </c>
      <c r="F1457" s="13" t="str">
        <f>IF(A1457="","",IF(A1457=nper,J1456+E1457,MIN(J1456+E1457,IF(D1457=D1456,F1456,IF($E$8="Acc Bi-Weekly",ROUND((-PMT(((1+D1457/CP)^(CP/12))-1,(nper-A1457+1)*12/26,J1456))/2,2),IF($E$8="Acc Weekly",ROUND((-PMT(((1+D1457/CP)^(CP/12))-1,(nper-A1457+1)*12/52,J1456))/4,2),ROUND(-PMT(((1+D1457/CP)^(CP/periods_per_year))-1,nper-A1457+1,J1456),2)))))))</f>
        <v/>
      </c>
      <c r="G1457" s="13" t="str">
        <f>IF(OR(A1457="",A1457&lt;$X$2),"",IF(J1456&lt;=F1457,0,IF(IF(AND(A1457&gt;=$X$2,MOD(A1457-$X$2,int)=0),$X$3,0)+F1457&gt;=J1456+E1457,J1456+E1457-F1457,IF(AND(A1457&gt;=$X$2,MOD(A1457-$X$2,int)=0),$X$3,0)+IF(IF(AND(A1457&gt;=$X$2,MOD(A1457-$X$2,int)=0),$X$3,0)+IF(MOD(A1457-$X$6,periods_per_year)=0,$X$5,0)+F1457&lt;J1456+E1457,IF(MOD(A1457-$X$6,periods_per_year)=0,$X$5,0),J1456+E1457-IF(AND(A1457&gt;=$X$2,MOD(A1457-$X$2,int)=0),$X$3,0)-F1457))))</f>
        <v/>
      </c>
      <c r="H1457" s="14"/>
      <c r="I1457" s="13" t="str">
        <f t="shared" si="180"/>
        <v/>
      </c>
      <c r="J1457" s="13" t="str">
        <f t="shared" si="181"/>
        <v/>
      </c>
      <c r="M1457" s="17" t="str">
        <f>IF(S1456="","",IF(OR(M1456&gt;=nper,ROUND(S1456,2)&lt;=0),"",M1456+1))</f>
        <v/>
      </c>
      <c r="N1457" s="18" t="str">
        <f>IF(M1457="","",IF(OR(periods_per_year=26,periods_per_year=52),IF(periods_per_year=26,IF(M1457=1,fpdate,N1456+14),IF(periods_per_year=52,IF(M1457=1,fpdate,N1456+7),"n/a")),IF(periods_per_year=24,DATE(YEAR(fpdate),MONTH(fpdate)+(M1457-1)/2+IF(AND(DAY(fpdate)&gt;=15,MOD(M1457,2)=0),1,0),IF(MOD(M1457,2)=0,IF(DAY(fpdate)&gt;=15,DAY(fpdate)-14,DAY(fpdate)+14),DAY(fpdate))),IF(DAY(DATE(YEAR(fpdate),MONTH(fpdate)+M1457-1,DAY(fpdate)))&lt;&gt;DAY(fpdate),DATE(YEAR(fpdate),MONTH(fpdate)+M1457,0),DATE(YEAR(fpdate),MONTH(fpdate)+M1457-1,DAY(fpdate))))))</f>
        <v/>
      </c>
      <c r="O1457" s="19" t="str">
        <f>IF(M1457="","",IF(variable,IF(M1457&lt;MortgageCalculator!$I$18*periods_per_year,start_rate,IF(MortgageCalculator!$I$22&gt;=0,MIN(MortgageCalculator!$I$19,start_rate+MortgageCalculator!$I$22*ROUNDUP((M1457-MortgageCalculator!$I$18*periods_per_year)/MortgageCalculator!$I$21,0)),MAX(MortgageCalculator!$I$20,start_rate+MortgageCalculator!$I$22*ROUNDUP((M1457-MortgageCalculator!$I$18*periods_per_year)/MortgageCalculator!$I$21,0)))),start_rate))</f>
        <v/>
      </c>
      <c r="P1457" s="20" t="str">
        <f>IF(M1457="","",ROUND((((1+O1457/CP)^(CP/periods_per_year))-1)*S1456,2))</f>
        <v/>
      </c>
      <c r="Q1457" s="20" t="str">
        <f>IF(M1457="","",IF(M1457=nper,S1456+P1457,MIN(S1456+P1457,IF(O1457=O1456,Q1456,ROUND(-PMT(((1+O1457/CP)^(CP/periods_per_year))-1,nper-M1457+1,S1456),2)))))</f>
        <v/>
      </c>
      <c r="R1457" s="20" t="str">
        <f t="shared" si="182"/>
        <v/>
      </c>
      <c r="S1457" s="20" t="str">
        <f t="shared" si="183"/>
        <v/>
      </c>
    </row>
    <row r="1458" spans="1:19" x14ac:dyDescent="0.2">
      <c r="A1458" s="10" t="str">
        <f t="shared" si="176"/>
        <v/>
      </c>
      <c r="B1458" s="11" t="str">
        <f t="shared" si="177"/>
        <v/>
      </c>
      <c r="C1458" s="15" t="str">
        <f t="shared" si="178"/>
        <v/>
      </c>
      <c r="D1458" s="12" t="str">
        <f>IF(A1458="","",IF(variable,IF(OR(A1458=1,A1458&lt;$I$18*periods_per_year),start_rate,MIN($I$19,IF(MOD(A1458-1,$I$21)=0,MAX($I$20,D1457+$I$22),D1457))),start_rate))</f>
        <v/>
      </c>
      <c r="E1458" s="13" t="str">
        <f t="shared" si="179"/>
        <v/>
      </c>
      <c r="F1458" s="13" t="str">
        <f>IF(A1458="","",IF(A1458=nper,J1457+E1458,MIN(J1457+E1458,IF(D1458=D1457,F1457,IF($E$8="Acc Bi-Weekly",ROUND((-PMT(((1+D1458/CP)^(CP/12))-1,(nper-A1458+1)*12/26,J1457))/2,2),IF($E$8="Acc Weekly",ROUND((-PMT(((1+D1458/CP)^(CP/12))-1,(nper-A1458+1)*12/52,J1457))/4,2),ROUND(-PMT(((1+D1458/CP)^(CP/periods_per_year))-1,nper-A1458+1,J1457),2)))))))</f>
        <v/>
      </c>
      <c r="G1458" s="13" t="str">
        <f>IF(OR(A1458="",A1458&lt;$X$2),"",IF(J1457&lt;=F1458,0,IF(IF(AND(A1458&gt;=$X$2,MOD(A1458-$X$2,int)=0),$X$3,0)+F1458&gt;=J1457+E1458,J1457+E1458-F1458,IF(AND(A1458&gt;=$X$2,MOD(A1458-$X$2,int)=0),$X$3,0)+IF(IF(AND(A1458&gt;=$X$2,MOD(A1458-$X$2,int)=0),$X$3,0)+IF(MOD(A1458-$X$6,periods_per_year)=0,$X$5,0)+F1458&lt;J1457+E1458,IF(MOD(A1458-$X$6,periods_per_year)=0,$X$5,0),J1457+E1458-IF(AND(A1458&gt;=$X$2,MOD(A1458-$X$2,int)=0),$X$3,0)-F1458))))</f>
        <v/>
      </c>
      <c r="H1458" s="14"/>
      <c r="I1458" s="13" t="str">
        <f t="shared" si="180"/>
        <v/>
      </c>
      <c r="J1458" s="13" t="str">
        <f t="shared" si="181"/>
        <v/>
      </c>
      <c r="M1458" s="17" t="str">
        <f>IF(S1457="","",IF(OR(M1457&gt;=nper,ROUND(S1457,2)&lt;=0),"",M1457+1))</f>
        <v/>
      </c>
      <c r="N1458" s="18" t="str">
        <f>IF(M1458="","",IF(OR(periods_per_year=26,periods_per_year=52),IF(periods_per_year=26,IF(M1458=1,fpdate,N1457+14),IF(periods_per_year=52,IF(M1458=1,fpdate,N1457+7),"n/a")),IF(periods_per_year=24,DATE(YEAR(fpdate),MONTH(fpdate)+(M1458-1)/2+IF(AND(DAY(fpdate)&gt;=15,MOD(M1458,2)=0),1,0),IF(MOD(M1458,2)=0,IF(DAY(fpdate)&gt;=15,DAY(fpdate)-14,DAY(fpdate)+14),DAY(fpdate))),IF(DAY(DATE(YEAR(fpdate),MONTH(fpdate)+M1458-1,DAY(fpdate)))&lt;&gt;DAY(fpdate),DATE(YEAR(fpdate),MONTH(fpdate)+M1458,0),DATE(YEAR(fpdate),MONTH(fpdate)+M1458-1,DAY(fpdate))))))</f>
        <v/>
      </c>
      <c r="O1458" s="19" t="str">
        <f>IF(M1458="","",IF(variable,IF(M1458&lt;MortgageCalculator!$I$18*periods_per_year,start_rate,IF(MortgageCalculator!$I$22&gt;=0,MIN(MortgageCalculator!$I$19,start_rate+MortgageCalculator!$I$22*ROUNDUP((M1458-MortgageCalculator!$I$18*periods_per_year)/MortgageCalculator!$I$21,0)),MAX(MortgageCalculator!$I$20,start_rate+MortgageCalculator!$I$22*ROUNDUP((M1458-MortgageCalculator!$I$18*periods_per_year)/MortgageCalculator!$I$21,0)))),start_rate))</f>
        <v/>
      </c>
      <c r="P1458" s="20" t="str">
        <f>IF(M1458="","",ROUND((((1+O1458/CP)^(CP/periods_per_year))-1)*S1457,2))</f>
        <v/>
      </c>
      <c r="Q1458" s="20" t="str">
        <f>IF(M1458="","",IF(M1458=nper,S1457+P1458,MIN(S1457+P1458,IF(O1458=O1457,Q1457,ROUND(-PMT(((1+O1458/CP)^(CP/periods_per_year))-1,nper-M1458+1,S1457),2)))))</f>
        <v/>
      </c>
      <c r="R1458" s="20" t="str">
        <f t="shared" si="182"/>
        <v/>
      </c>
      <c r="S1458" s="20" t="str">
        <f t="shared" si="183"/>
        <v/>
      </c>
    </row>
    <row r="1459" spans="1:19" x14ac:dyDescent="0.2">
      <c r="A1459" s="10" t="str">
        <f t="shared" si="176"/>
        <v/>
      </c>
      <c r="B1459" s="11" t="str">
        <f t="shared" si="177"/>
        <v/>
      </c>
      <c r="C1459" s="15" t="str">
        <f t="shared" si="178"/>
        <v/>
      </c>
      <c r="D1459" s="12" t="str">
        <f>IF(A1459="","",IF(variable,IF(OR(A1459=1,A1459&lt;$I$18*periods_per_year),start_rate,MIN($I$19,IF(MOD(A1459-1,$I$21)=0,MAX($I$20,D1458+$I$22),D1458))),start_rate))</f>
        <v/>
      </c>
      <c r="E1459" s="13" t="str">
        <f t="shared" si="179"/>
        <v/>
      </c>
      <c r="F1459" s="13" t="str">
        <f>IF(A1459="","",IF(A1459=nper,J1458+E1459,MIN(J1458+E1459,IF(D1459=D1458,F1458,IF($E$8="Acc Bi-Weekly",ROUND((-PMT(((1+D1459/CP)^(CP/12))-1,(nper-A1459+1)*12/26,J1458))/2,2),IF($E$8="Acc Weekly",ROUND((-PMT(((1+D1459/CP)^(CP/12))-1,(nper-A1459+1)*12/52,J1458))/4,2),ROUND(-PMT(((1+D1459/CP)^(CP/periods_per_year))-1,nper-A1459+1,J1458),2)))))))</f>
        <v/>
      </c>
      <c r="G1459" s="13" t="str">
        <f>IF(OR(A1459="",A1459&lt;$X$2),"",IF(J1458&lt;=F1459,0,IF(IF(AND(A1459&gt;=$X$2,MOD(A1459-$X$2,int)=0),$X$3,0)+F1459&gt;=J1458+E1459,J1458+E1459-F1459,IF(AND(A1459&gt;=$X$2,MOD(A1459-$X$2,int)=0),$X$3,0)+IF(IF(AND(A1459&gt;=$X$2,MOD(A1459-$X$2,int)=0),$X$3,0)+IF(MOD(A1459-$X$6,periods_per_year)=0,$X$5,0)+F1459&lt;J1458+E1459,IF(MOD(A1459-$X$6,periods_per_year)=0,$X$5,0),J1458+E1459-IF(AND(A1459&gt;=$X$2,MOD(A1459-$X$2,int)=0),$X$3,0)-F1459))))</f>
        <v/>
      </c>
      <c r="H1459" s="14"/>
      <c r="I1459" s="13" t="str">
        <f t="shared" si="180"/>
        <v/>
      </c>
      <c r="J1459" s="13" t="str">
        <f t="shared" si="181"/>
        <v/>
      </c>
      <c r="M1459" s="17" t="str">
        <f>IF(S1458="","",IF(OR(M1458&gt;=nper,ROUND(S1458,2)&lt;=0),"",M1458+1))</f>
        <v/>
      </c>
      <c r="N1459" s="18" t="str">
        <f>IF(M1459="","",IF(OR(periods_per_year=26,periods_per_year=52),IF(periods_per_year=26,IF(M1459=1,fpdate,N1458+14),IF(periods_per_year=52,IF(M1459=1,fpdate,N1458+7),"n/a")),IF(periods_per_year=24,DATE(YEAR(fpdate),MONTH(fpdate)+(M1459-1)/2+IF(AND(DAY(fpdate)&gt;=15,MOD(M1459,2)=0),1,0),IF(MOD(M1459,2)=0,IF(DAY(fpdate)&gt;=15,DAY(fpdate)-14,DAY(fpdate)+14),DAY(fpdate))),IF(DAY(DATE(YEAR(fpdate),MONTH(fpdate)+M1459-1,DAY(fpdate)))&lt;&gt;DAY(fpdate),DATE(YEAR(fpdate),MONTH(fpdate)+M1459,0),DATE(YEAR(fpdate),MONTH(fpdate)+M1459-1,DAY(fpdate))))))</f>
        <v/>
      </c>
      <c r="O1459" s="19" t="str">
        <f>IF(M1459="","",IF(variable,IF(M1459&lt;MortgageCalculator!$I$18*periods_per_year,start_rate,IF(MortgageCalculator!$I$22&gt;=0,MIN(MortgageCalculator!$I$19,start_rate+MortgageCalculator!$I$22*ROUNDUP((M1459-MortgageCalculator!$I$18*periods_per_year)/MortgageCalculator!$I$21,0)),MAX(MortgageCalculator!$I$20,start_rate+MortgageCalculator!$I$22*ROUNDUP((M1459-MortgageCalculator!$I$18*periods_per_year)/MortgageCalculator!$I$21,0)))),start_rate))</f>
        <v/>
      </c>
      <c r="P1459" s="20" t="str">
        <f>IF(M1459="","",ROUND((((1+O1459/CP)^(CP/periods_per_year))-1)*S1458,2))</f>
        <v/>
      </c>
      <c r="Q1459" s="20" t="str">
        <f>IF(M1459="","",IF(M1459=nper,S1458+P1459,MIN(S1458+P1459,IF(O1459=O1458,Q1458,ROUND(-PMT(((1+O1459/CP)^(CP/periods_per_year))-1,nper-M1459+1,S1458),2)))))</f>
        <v/>
      </c>
      <c r="R1459" s="20" t="str">
        <f t="shared" si="182"/>
        <v/>
      </c>
      <c r="S1459" s="20" t="str">
        <f t="shared" si="183"/>
        <v/>
      </c>
    </row>
    <row r="1460" spans="1:19" x14ac:dyDescent="0.2">
      <c r="A1460" s="10" t="str">
        <f t="shared" si="176"/>
        <v/>
      </c>
      <c r="B1460" s="11" t="str">
        <f t="shared" si="177"/>
        <v/>
      </c>
      <c r="C1460" s="15" t="str">
        <f t="shared" si="178"/>
        <v/>
      </c>
      <c r="D1460" s="12" t="str">
        <f>IF(A1460="","",IF(variable,IF(OR(A1460=1,A1460&lt;$I$18*periods_per_year),start_rate,MIN($I$19,IF(MOD(A1460-1,$I$21)=0,MAX($I$20,D1459+$I$22),D1459))),start_rate))</f>
        <v/>
      </c>
      <c r="E1460" s="13" t="str">
        <f t="shared" si="179"/>
        <v/>
      </c>
      <c r="F1460" s="13" t="str">
        <f>IF(A1460="","",IF(A1460=nper,J1459+E1460,MIN(J1459+E1460,IF(D1460=D1459,F1459,IF($E$8="Acc Bi-Weekly",ROUND((-PMT(((1+D1460/CP)^(CP/12))-1,(nper-A1460+1)*12/26,J1459))/2,2),IF($E$8="Acc Weekly",ROUND((-PMT(((1+D1460/CP)^(CP/12))-1,(nper-A1460+1)*12/52,J1459))/4,2),ROUND(-PMT(((1+D1460/CP)^(CP/periods_per_year))-1,nper-A1460+1,J1459),2)))))))</f>
        <v/>
      </c>
      <c r="G1460" s="13" t="str">
        <f>IF(OR(A1460="",A1460&lt;$X$2),"",IF(J1459&lt;=F1460,0,IF(IF(AND(A1460&gt;=$X$2,MOD(A1460-$X$2,int)=0),$X$3,0)+F1460&gt;=J1459+E1460,J1459+E1460-F1460,IF(AND(A1460&gt;=$X$2,MOD(A1460-$X$2,int)=0),$X$3,0)+IF(IF(AND(A1460&gt;=$X$2,MOD(A1460-$X$2,int)=0),$X$3,0)+IF(MOD(A1460-$X$6,periods_per_year)=0,$X$5,0)+F1460&lt;J1459+E1460,IF(MOD(A1460-$X$6,periods_per_year)=0,$X$5,0),J1459+E1460-IF(AND(A1460&gt;=$X$2,MOD(A1460-$X$2,int)=0),$X$3,0)-F1460))))</f>
        <v/>
      </c>
      <c r="H1460" s="14"/>
      <c r="I1460" s="13" t="str">
        <f t="shared" si="180"/>
        <v/>
      </c>
      <c r="J1460" s="13" t="str">
        <f t="shared" si="181"/>
        <v/>
      </c>
      <c r="M1460" s="17" t="str">
        <f>IF(S1459="","",IF(OR(M1459&gt;=nper,ROUND(S1459,2)&lt;=0),"",M1459+1))</f>
        <v/>
      </c>
      <c r="N1460" s="18" t="str">
        <f>IF(M1460="","",IF(OR(periods_per_year=26,periods_per_year=52),IF(periods_per_year=26,IF(M1460=1,fpdate,N1459+14),IF(periods_per_year=52,IF(M1460=1,fpdate,N1459+7),"n/a")),IF(periods_per_year=24,DATE(YEAR(fpdate),MONTH(fpdate)+(M1460-1)/2+IF(AND(DAY(fpdate)&gt;=15,MOD(M1460,2)=0),1,0),IF(MOD(M1460,2)=0,IF(DAY(fpdate)&gt;=15,DAY(fpdate)-14,DAY(fpdate)+14),DAY(fpdate))),IF(DAY(DATE(YEAR(fpdate),MONTH(fpdate)+M1460-1,DAY(fpdate)))&lt;&gt;DAY(fpdate),DATE(YEAR(fpdate),MONTH(fpdate)+M1460,0),DATE(YEAR(fpdate),MONTH(fpdate)+M1460-1,DAY(fpdate))))))</f>
        <v/>
      </c>
      <c r="O1460" s="19" t="str">
        <f>IF(M1460="","",IF(variable,IF(M1460&lt;MortgageCalculator!$I$18*periods_per_year,start_rate,IF(MortgageCalculator!$I$22&gt;=0,MIN(MortgageCalculator!$I$19,start_rate+MortgageCalculator!$I$22*ROUNDUP((M1460-MortgageCalculator!$I$18*periods_per_year)/MortgageCalculator!$I$21,0)),MAX(MortgageCalculator!$I$20,start_rate+MortgageCalculator!$I$22*ROUNDUP((M1460-MortgageCalculator!$I$18*periods_per_year)/MortgageCalculator!$I$21,0)))),start_rate))</f>
        <v/>
      </c>
      <c r="P1460" s="20" t="str">
        <f>IF(M1460="","",ROUND((((1+O1460/CP)^(CP/periods_per_year))-1)*S1459,2))</f>
        <v/>
      </c>
      <c r="Q1460" s="20" t="str">
        <f>IF(M1460="","",IF(M1460=nper,S1459+P1460,MIN(S1459+P1460,IF(O1460=O1459,Q1459,ROUND(-PMT(((1+O1460/CP)^(CP/periods_per_year))-1,nper-M1460+1,S1459),2)))))</f>
        <v/>
      </c>
      <c r="R1460" s="20" t="str">
        <f t="shared" si="182"/>
        <v/>
      </c>
      <c r="S1460" s="20" t="str">
        <f t="shared" si="183"/>
        <v/>
      </c>
    </row>
    <row r="1461" spans="1:19" x14ac:dyDescent="0.2">
      <c r="A1461" s="10" t="str">
        <f t="shared" si="176"/>
        <v/>
      </c>
      <c r="B1461" s="11" t="str">
        <f t="shared" si="177"/>
        <v/>
      </c>
      <c r="C1461" s="15" t="str">
        <f t="shared" si="178"/>
        <v/>
      </c>
      <c r="D1461" s="12" t="str">
        <f>IF(A1461="","",IF(variable,IF(OR(A1461=1,A1461&lt;$I$18*periods_per_year),start_rate,MIN($I$19,IF(MOD(A1461-1,$I$21)=0,MAX($I$20,D1460+$I$22),D1460))),start_rate))</f>
        <v/>
      </c>
      <c r="E1461" s="13" t="str">
        <f t="shared" si="179"/>
        <v/>
      </c>
      <c r="F1461" s="13" t="str">
        <f>IF(A1461="","",IF(A1461=nper,J1460+E1461,MIN(J1460+E1461,IF(D1461=D1460,F1460,IF($E$8="Acc Bi-Weekly",ROUND((-PMT(((1+D1461/CP)^(CP/12))-1,(nper-A1461+1)*12/26,J1460))/2,2),IF($E$8="Acc Weekly",ROUND((-PMT(((1+D1461/CP)^(CP/12))-1,(nper-A1461+1)*12/52,J1460))/4,2),ROUND(-PMT(((1+D1461/CP)^(CP/periods_per_year))-1,nper-A1461+1,J1460),2)))))))</f>
        <v/>
      </c>
      <c r="G1461" s="13" t="str">
        <f>IF(OR(A1461="",A1461&lt;$X$2),"",IF(J1460&lt;=F1461,0,IF(IF(AND(A1461&gt;=$X$2,MOD(A1461-$X$2,int)=0),$X$3,0)+F1461&gt;=J1460+E1461,J1460+E1461-F1461,IF(AND(A1461&gt;=$X$2,MOD(A1461-$X$2,int)=0),$X$3,0)+IF(IF(AND(A1461&gt;=$X$2,MOD(A1461-$X$2,int)=0),$X$3,0)+IF(MOD(A1461-$X$6,periods_per_year)=0,$X$5,0)+F1461&lt;J1460+E1461,IF(MOD(A1461-$X$6,periods_per_year)=0,$X$5,0),J1460+E1461-IF(AND(A1461&gt;=$X$2,MOD(A1461-$X$2,int)=0),$X$3,0)-F1461))))</f>
        <v/>
      </c>
      <c r="H1461" s="14"/>
      <c r="I1461" s="13" t="str">
        <f t="shared" si="180"/>
        <v/>
      </c>
      <c r="J1461" s="13" t="str">
        <f t="shared" si="181"/>
        <v/>
      </c>
      <c r="M1461" s="17" t="str">
        <f>IF(S1460="","",IF(OR(M1460&gt;=nper,ROUND(S1460,2)&lt;=0),"",M1460+1))</f>
        <v/>
      </c>
      <c r="N1461" s="18" t="str">
        <f>IF(M1461="","",IF(OR(periods_per_year=26,periods_per_year=52),IF(periods_per_year=26,IF(M1461=1,fpdate,N1460+14),IF(periods_per_year=52,IF(M1461=1,fpdate,N1460+7),"n/a")),IF(periods_per_year=24,DATE(YEAR(fpdate),MONTH(fpdate)+(M1461-1)/2+IF(AND(DAY(fpdate)&gt;=15,MOD(M1461,2)=0),1,0),IF(MOD(M1461,2)=0,IF(DAY(fpdate)&gt;=15,DAY(fpdate)-14,DAY(fpdate)+14),DAY(fpdate))),IF(DAY(DATE(YEAR(fpdate),MONTH(fpdate)+M1461-1,DAY(fpdate)))&lt;&gt;DAY(fpdate),DATE(YEAR(fpdate),MONTH(fpdate)+M1461,0),DATE(YEAR(fpdate),MONTH(fpdate)+M1461-1,DAY(fpdate))))))</f>
        <v/>
      </c>
      <c r="O1461" s="19" t="str">
        <f>IF(M1461="","",IF(variable,IF(M1461&lt;MortgageCalculator!$I$18*periods_per_year,start_rate,IF(MortgageCalculator!$I$22&gt;=0,MIN(MortgageCalculator!$I$19,start_rate+MortgageCalculator!$I$22*ROUNDUP((M1461-MortgageCalculator!$I$18*periods_per_year)/MortgageCalculator!$I$21,0)),MAX(MortgageCalculator!$I$20,start_rate+MortgageCalculator!$I$22*ROUNDUP((M1461-MortgageCalculator!$I$18*periods_per_year)/MortgageCalculator!$I$21,0)))),start_rate))</f>
        <v/>
      </c>
      <c r="P1461" s="20" t="str">
        <f>IF(M1461="","",ROUND((((1+O1461/CP)^(CP/periods_per_year))-1)*S1460,2))</f>
        <v/>
      </c>
      <c r="Q1461" s="20" t="str">
        <f>IF(M1461="","",IF(M1461=nper,S1460+P1461,MIN(S1460+P1461,IF(O1461=O1460,Q1460,ROUND(-PMT(((1+O1461/CP)^(CP/periods_per_year))-1,nper-M1461+1,S1460),2)))))</f>
        <v/>
      </c>
      <c r="R1461" s="20" t="str">
        <f t="shared" si="182"/>
        <v/>
      </c>
      <c r="S1461" s="20" t="str">
        <f t="shared" si="183"/>
        <v/>
      </c>
    </row>
    <row r="1462" spans="1:19" x14ac:dyDescent="0.2">
      <c r="A1462" s="10" t="str">
        <f t="shared" si="176"/>
        <v/>
      </c>
      <c r="B1462" s="11" t="str">
        <f t="shared" si="177"/>
        <v/>
      </c>
      <c r="C1462" s="15" t="str">
        <f t="shared" si="178"/>
        <v/>
      </c>
      <c r="D1462" s="12" t="str">
        <f>IF(A1462="","",IF(variable,IF(OR(A1462=1,A1462&lt;$I$18*periods_per_year),start_rate,MIN($I$19,IF(MOD(A1462-1,$I$21)=0,MAX($I$20,D1461+$I$22),D1461))),start_rate))</f>
        <v/>
      </c>
      <c r="E1462" s="13" t="str">
        <f t="shared" si="179"/>
        <v/>
      </c>
      <c r="F1462" s="13" t="str">
        <f>IF(A1462="","",IF(A1462=nper,J1461+E1462,MIN(J1461+E1462,IF(D1462=D1461,F1461,IF($E$8="Acc Bi-Weekly",ROUND((-PMT(((1+D1462/CP)^(CP/12))-1,(nper-A1462+1)*12/26,J1461))/2,2),IF($E$8="Acc Weekly",ROUND((-PMT(((1+D1462/CP)^(CP/12))-1,(nper-A1462+1)*12/52,J1461))/4,2),ROUND(-PMT(((1+D1462/CP)^(CP/periods_per_year))-1,nper-A1462+1,J1461),2)))))))</f>
        <v/>
      </c>
      <c r="G1462" s="13" t="str">
        <f>IF(OR(A1462="",A1462&lt;$X$2),"",IF(J1461&lt;=F1462,0,IF(IF(AND(A1462&gt;=$X$2,MOD(A1462-$X$2,int)=0),$X$3,0)+F1462&gt;=J1461+E1462,J1461+E1462-F1462,IF(AND(A1462&gt;=$X$2,MOD(A1462-$X$2,int)=0),$X$3,0)+IF(IF(AND(A1462&gt;=$X$2,MOD(A1462-$X$2,int)=0),$X$3,0)+IF(MOD(A1462-$X$6,periods_per_year)=0,$X$5,0)+F1462&lt;J1461+E1462,IF(MOD(A1462-$X$6,periods_per_year)=0,$X$5,0),J1461+E1462-IF(AND(A1462&gt;=$X$2,MOD(A1462-$X$2,int)=0),$X$3,0)-F1462))))</f>
        <v/>
      </c>
      <c r="H1462" s="14"/>
      <c r="I1462" s="13" t="str">
        <f t="shared" si="180"/>
        <v/>
      </c>
      <c r="J1462" s="13" t="str">
        <f t="shared" si="181"/>
        <v/>
      </c>
      <c r="M1462" s="17" t="str">
        <f>IF(S1461="","",IF(OR(M1461&gt;=nper,ROUND(S1461,2)&lt;=0),"",M1461+1))</f>
        <v/>
      </c>
      <c r="N1462" s="18" t="str">
        <f>IF(M1462="","",IF(OR(periods_per_year=26,periods_per_year=52),IF(periods_per_year=26,IF(M1462=1,fpdate,N1461+14),IF(periods_per_year=52,IF(M1462=1,fpdate,N1461+7),"n/a")),IF(periods_per_year=24,DATE(YEAR(fpdate),MONTH(fpdate)+(M1462-1)/2+IF(AND(DAY(fpdate)&gt;=15,MOD(M1462,2)=0),1,0),IF(MOD(M1462,2)=0,IF(DAY(fpdate)&gt;=15,DAY(fpdate)-14,DAY(fpdate)+14),DAY(fpdate))),IF(DAY(DATE(YEAR(fpdate),MONTH(fpdate)+M1462-1,DAY(fpdate)))&lt;&gt;DAY(fpdate),DATE(YEAR(fpdate),MONTH(fpdate)+M1462,0),DATE(YEAR(fpdate),MONTH(fpdate)+M1462-1,DAY(fpdate))))))</f>
        <v/>
      </c>
      <c r="O1462" s="19" t="str">
        <f>IF(M1462="","",IF(variable,IF(M1462&lt;MortgageCalculator!$I$18*periods_per_year,start_rate,IF(MortgageCalculator!$I$22&gt;=0,MIN(MortgageCalculator!$I$19,start_rate+MortgageCalculator!$I$22*ROUNDUP((M1462-MortgageCalculator!$I$18*periods_per_year)/MortgageCalculator!$I$21,0)),MAX(MortgageCalculator!$I$20,start_rate+MortgageCalculator!$I$22*ROUNDUP((M1462-MortgageCalculator!$I$18*periods_per_year)/MortgageCalculator!$I$21,0)))),start_rate))</f>
        <v/>
      </c>
      <c r="P1462" s="20" t="str">
        <f>IF(M1462="","",ROUND((((1+O1462/CP)^(CP/periods_per_year))-1)*S1461,2))</f>
        <v/>
      </c>
      <c r="Q1462" s="20" t="str">
        <f>IF(M1462="","",IF(M1462=nper,S1461+P1462,MIN(S1461+P1462,IF(O1462=O1461,Q1461,ROUND(-PMT(((1+O1462/CP)^(CP/periods_per_year))-1,nper-M1462+1,S1461),2)))))</f>
        <v/>
      </c>
      <c r="R1462" s="20" t="str">
        <f t="shared" si="182"/>
        <v/>
      </c>
      <c r="S1462" s="20" t="str">
        <f t="shared" si="183"/>
        <v/>
      </c>
    </row>
    <row r="1463" spans="1:19" x14ac:dyDescent="0.2">
      <c r="A1463" s="10" t="str">
        <f t="shared" si="176"/>
        <v/>
      </c>
      <c r="B1463" s="11" t="str">
        <f t="shared" si="177"/>
        <v/>
      </c>
      <c r="C1463" s="15" t="str">
        <f t="shared" si="178"/>
        <v/>
      </c>
      <c r="D1463" s="12" t="str">
        <f>IF(A1463="","",IF(variable,IF(OR(A1463=1,A1463&lt;$I$18*periods_per_year),start_rate,MIN($I$19,IF(MOD(A1463-1,$I$21)=0,MAX($I$20,D1462+$I$22),D1462))),start_rate))</f>
        <v/>
      </c>
      <c r="E1463" s="13" t="str">
        <f t="shared" si="179"/>
        <v/>
      </c>
      <c r="F1463" s="13" t="str">
        <f>IF(A1463="","",IF(A1463=nper,J1462+E1463,MIN(J1462+E1463,IF(D1463=D1462,F1462,IF($E$8="Acc Bi-Weekly",ROUND((-PMT(((1+D1463/CP)^(CP/12))-1,(nper-A1463+1)*12/26,J1462))/2,2),IF($E$8="Acc Weekly",ROUND((-PMT(((1+D1463/CP)^(CP/12))-1,(nper-A1463+1)*12/52,J1462))/4,2),ROUND(-PMT(((1+D1463/CP)^(CP/periods_per_year))-1,nper-A1463+1,J1462),2)))))))</f>
        <v/>
      </c>
      <c r="G1463" s="13" t="str">
        <f>IF(OR(A1463="",A1463&lt;$X$2),"",IF(J1462&lt;=F1463,0,IF(IF(AND(A1463&gt;=$X$2,MOD(A1463-$X$2,int)=0),$X$3,0)+F1463&gt;=J1462+E1463,J1462+E1463-F1463,IF(AND(A1463&gt;=$X$2,MOD(A1463-$X$2,int)=0),$X$3,0)+IF(IF(AND(A1463&gt;=$X$2,MOD(A1463-$X$2,int)=0),$X$3,0)+IF(MOD(A1463-$X$6,periods_per_year)=0,$X$5,0)+F1463&lt;J1462+E1463,IF(MOD(A1463-$X$6,periods_per_year)=0,$X$5,0),J1462+E1463-IF(AND(A1463&gt;=$X$2,MOD(A1463-$X$2,int)=0),$X$3,0)-F1463))))</f>
        <v/>
      </c>
      <c r="H1463" s="14"/>
      <c r="I1463" s="13" t="str">
        <f t="shared" si="180"/>
        <v/>
      </c>
      <c r="J1463" s="13" t="str">
        <f t="shared" si="181"/>
        <v/>
      </c>
      <c r="M1463" s="17" t="str">
        <f>IF(S1462="","",IF(OR(M1462&gt;=nper,ROUND(S1462,2)&lt;=0),"",M1462+1))</f>
        <v/>
      </c>
      <c r="N1463" s="18" t="str">
        <f>IF(M1463="","",IF(OR(periods_per_year=26,periods_per_year=52),IF(periods_per_year=26,IF(M1463=1,fpdate,N1462+14),IF(periods_per_year=52,IF(M1463=1,fpdate,N1462+7),"n/a")),IF(periods_per_year=24,DATE(YEAR(fpdate),MONTH(fpdate)+(M1463-1)/2+IF(AND(DAY(fpdate)&gt;=15,MOD(M1463,2)=0),1,0),IF(MOD(M1463,2)=0,IF(DAY(fpdate)&gt;=15,DAY(fpdate)-14,DAY(fpdate)+14),DAY(fpdate))),IF(DAY(DATE(YEAR(fpdate),MONTH(fpdate)+M1463-1,DAY(fpdate)))&lt;&gt;DAY(fpdate),DATE(YEAR(fpdate),MONTH(fpdate)+M1463,0),DATE(YEAR(fpdate),MONTH(fpdate)+M1463-1,DAY(fpdate))))))</f>
        <v/>
      </c>
      <c r="O1463" s="19" t="str">
        <f>IF(M1463="","",IF(variable,IF(M1463&lt;MortgageCalculator!$I$18*periods_per_year,start_rate,IF(MortgageCalculator!$I$22&gt;=0,MIN(MortgageCalculator!$I$19,start_rate+MortgageCalculator!$I$22*ROUNDUP((M1463-MortgageCalculator!$I$18*periods_per_year)/MortgageCalculator!$I$21,0)),MAX(MortgageCalculator!$I$20,start_rate+MortgageCalculator!$I$22*ROUNDUP((M1463-MortgageCalculator!$I$18*periods_per_year)/MortgageCalculator!$I$21,0)))),start_rate))</f>
        <v/>
      </c>
      <c r="P1463" s="20" t="str">
        <f>IF(M1463="","",ROUND((((1+O1463/CP)^(CP/periods_per_year))-1)*S1462,2))</f>
        <v/>
      </c>
      <c r="Q1463" s="20" t="str">
        <f>IF(M1463="","",IF(M1463=nper,S1462+P1463,MIN(S1462+P1463,IF(O1463=O1462,Q1462,ROUND(-PMT(((1+O1463/CP)^(CP/periods_per_year))-1,nper-M1463+1,S1462),2)))))</f>
        <v/>
      </c>
      <c r="R1463" s="20" t="str">
        <f t="shared" si="182"/>
        <v/>
      </c>
      <c r="S1463" s="20" t="str">
        <f t="shared" si="183"/>
        <v/>
      </c>
    </row>
    <row r="1464" spans="1:19" x14ac:dyDescent="0.2">
      <c r="A1464" s="10" t="str">
        <f t="shared" si="176"/>
        <v/>
      </c>
      <c r="B1464" s="11" t="str">
        <f t="shared" si="177"/>
        <v/>
      </c>
      <c r="C1464" s="15" t="str">
        <f t="shared" si="178"/>
        <v/>
      </c>
      <c r="D1464" s="12" t="str">
        <f>IF(A1464="","",IF(variable,IF(OR(A1464=1,A1464&lt;$I$18*periods_per_year),start_rate,MIN($I$19,IF(MOD(A1464-1,$I$21)=0,MAX($I$20,D1463+$I$22),D1463))),start_rate))</f>
        <v/>
      </c>
      <c r="E1464" s="13" t="str">
        <f t="shared" si="179"/>
        <v/>
      </c>
      <c r="F1464" s="13" t="str">
        <f>IF(A1464="","",IF(A1464=nper,J1463+E1464,MIN(J1463+E1464,IF(D1464=D1463,F1463,IF($E$8="Acc Bi-Weekly",ROUND((-PMT(((1+D1464/CP)^(CP/12))-1,(nper-A1464+1)*12/26,J1463))/2,2),IF($E$8="Acc Weekly",ROUND((-PMT(((1+D1464/CP)^(CP/12))-1,(nper-A1464+1)*12/52,J1463))/4,2),ROUND(-PMT(((1+D1464/CP)^(CP/periods_per_year))-1,nper-A1464+1,J1463),2)))))))</f>
        <v/>
      </c>
      <c r="G1464" s="13" t="str">
        <f>IF(OR(A1464="",A1464&lt;$X$2),"",IF(J1463&lt;=F1464,0,IF(IF(AND(A1464&gt;=$X$2,MOD(A1464-$X$2,int)=0),$X$3,0)+F1464&gt;=J1463+E1464,J1463+E1464-F1464,IF(AND(A1464&gt;=$X$2,MOD(A1464-$X$2,int)=0),$X$3,0)+IF(IF(AND(A1464&gt;=$X$2,MOD(A1464-$X$2,int)=0),$X$3,0)+IF(MOD(A1464-$X$6,periods_per_year)=0,$X$5,0)+F1464&lt;J1463+E1464,IF(MOD(A1464-$X$6,periods_per_year)=0,$X$5,0),J1463+E1464-IF(AND(A1464&gt;=$X$2,MOD(A1464-$X$2,int)=0),$X$3,0)-F1464))))</f>
        <v/>
      </c>
      <c r="H1464" s="14"/>
      <c r="I1464" s="13" t="str">
        <f t="shared" si="180"/>
        <v/>
      </c>
      <c r="J1464" s="13" t="str">
        <f t="shared" si="181"/>
        <v/>
      </c>
      <c r="M1464" s="17" t="str">
        <f>IF(S1463="","",IF(OR(M1463&gt;=nper,ROUND(S1463,2)&lt;=0),"",M1463+1))</f>
        <v/>
      </c>
      <c r="N1464" s="18" t="str">
        <f>IF(M1464="","",IF(OR(periods_per_year=26,periods_per_year=52),IF(periods_per_year=26,IF(M1464=1,fpdate,N1463+14),IF(periods_per_year=52,IF(M1464=1,fpdate,N1463+7),"n/a")),IF(periods_per_year=24,DATE(YEAR(fpdate),MONTH(fpdate)+(M1464-1)/2+IF(AND(DAY(fpdate)&gt;=15,MOD(M1464,2)=0),1,0),IF(MOD(M1464,2)=0,IF(DAY(fpdate)&gt;=15,DAY(fpdate)-14,DAY(fpdate)+14),DAY(fpdate))),IF(DAY(DATE(YEAR(fpdate),MONTH(fpdate)+M1464-1,DAY(fpdate)))&lt;&gt;DAY(fpdate),DATE(YEAR(fpdate),MONTH(fpdate)+M1464,0),DATE(YEAR(fpdate),MONTH(fpdate)+M1464-1,DAY(fpdate))))))</f>
        <v/>
      </c>
      <c r="O1464" s="19" t="str">
        <f>IF(M1464="","",IF(variable,IF(M1464&lt;MortgageCalculator!$I$18*periods_per_year,start_rate,IF(MortgageCalculator!$I$22&gt;=0,MIN(MortgageCalculator!$I$19,start_rate+MortgageCalculator!$I$22*ROUNDUP((M1464-MortgageCalculator!$I$18*periods_per_year)/MortgageCalculator!$I$21,0)),MAX(MortgageCalculator!$I$20,start_rate+MortgageCalculator!$I$22*ROUNDUP((M1464-MortgageCalculator!$I$18*periods_per_year)/MortgageCalculator!$I$21,0)))),start_rate))</f>
        <v/>
      </c>
      <c r="P1464" s="20" t="str">
        <f>IF(M1464="","",ROUND((((1+O1464/CP)^(CP/periods_per_year))-1)*S1463,2))</f>
        <v/>
      </c>
      <c r="Q1464" s="20" t="str">
        <f>IF(M1464="","",IF(M1464=nper,S1463+P1464,MIN(S1463+P1464,IF(O1464=O1463,Q1463,ROUND(-PMT(((1+O1464/CP)^(CP/periods_per_year))-1,nper-M1464+1,S1463),2)))))</f>
        <v/>
      </c>
      <c r="R1464" s="20" t="str">
        <f t="shared" si="182"/>
        <v/>
      </c>
      <c r="S1464" s="20" t="str">
        <f t="shared" si="183"/>
        <v/>
      </c>
    </row>
    <row r="1465" spans="1:19" x14ac:dyDescent="0.2">
      <c r="A1465" s="10" t="str">
        <f t="shared" si="176"/>
        <v/>
      </c>
      <c r="B1465" s="11" t="str">
        <f t="shared" si="177"/>
        <v/>
      </c>
      <c r="C1465" s="15" t="str">
        <f t="shared" si="178"/>
        <v/>
      </c>
      <c r="D1465" s="12" t="str">
        <f>IF(A1465="","",IF(variable,IF(OR(A1465=1,A1465&lt;$I$18*periods_per_year),start_rate,MIN($I$19,IF(MOD(A1465-1,$I$21)=0,MAX($I$20,D1464+$I$22),D1464))),start_rate))</f>
        <v/>
      </c>
      <c r="E1465" s="13" t="str">
        <f t="shared" si="179"/>
        <v/>
      </c>
      <c r="F1465" s="13" t="str">
        <f>IF(A1465="","",IF(A1465=nper,J1464+E1465,MIN(J1464+E1465,IF(D1465=D1464,F1464,IF($E$8="Acc Bi-Weekly",ROUND((-PMT(((1+D1465/CP)^(CP/12))-1,(nper-A1465+1)*12/26,J1464))/2,2),IF($E$8="Acc Weekly",ROUND((-PMT(((1+D1465/CP)^(CP/12))-1,(nper-A1465+1)*12/52,J1464))/4,2),ROUND(-PMT(((1+D1465/CP)^(CP/periods_per_year))-1,nper-A1465+1,J1464),2)))))))</f>
        <v/>
      </c>
      <c r="G1465" s="13" t="str">
        <f>IF(OR(A1465="",A1465&lt;$X$2),"",IF(J1464&lt;=F1465,0,IF(IF(AND(A1465&gt;=$X$2,MOD(A1465-$X$2,int)=0),$X$3,0)+F1465&gt;=J1464+E1465,J1464+E1465-F1465,IF(AND(A1465&gt;=$X$2,MOD(A1465-$X$2,int)=0),$X$3,0)+IF(IF(AND(A1465&gt;=$X$2,MOD(A1465-$X$2,int)=0),$X$3,0)+IF(MOD(A1465-$X$6,periods_per_year)=0,$X$5,0)+F1465&lt;J1464+E1465,IF(MOD(A1465-$X$6,periods_per_year)=0,$X$5,0),J1464+E1465-IF(AND(A1465&gt;=$X$2,MOD(A1465-$X$2,int)=0),$X$3,0)-F1465))))</f>
        <v/>
      </c>
      <c r="H1465" s="14"/>
      <c r="I1465" s="13" t="str">
        <f t="shared" si="180"/>
        <v/>
      </c>
      <c r="J1465" s="13" t="str">
        <f t="shared" si="181"/>
        <v/>
      </c>
      <c r="M1465" s="17" t="str">
        <f>IF(S1464="","",IF(OR(M1464&gt;=nper,ROUND(S1464,2)&lt;=0),"",M1464+1))</f>
        <v/>
      </c>
      <c r="N1465" s="18" t="str">
        <f>IF(M1465="","",IF(OR(periods_per_year=26,periods_per_year=52),IF(periods_per_year=26,IF(M1465=1,fpdate,N1464+14),IF(periods_per_year=52,IF(M1465=1,fpdate,N1464+7),"n/a")),IF(periods_per_year=24,DATE(YEAR(fpdate),MONTH(fpdate)+(M1465-1)/2+IF(AND(DAY(fpdate)&gt;=15,MOD(M1465,2)=0),1,0),IF(MOD(M1465,2)=0,IF(DAY(fpdate)&gt;=15,DAY(fpdate)-14,DAY(fpdate)+14),DAY(fpdate))),IF(DAY(DATE(YEAR(fpdate),MONTH(fpdate)+M1465-1,DAY(fpdate)))&lt;&gt;DAY(fpdate),DATE(YEAR(fpdate),MONTH(fpdate)+M1465,0),DATE(YEAR(fpdate),MONTH(fpdate)+M1465-1,DAY(fpdate))))))</f>
        <v/>
      </c>
      <c r="O1465" s="19" t="str">
        <f>IF(M1465="","",IF(variable,IF(M1465&lt;MortgageCalculator!$I$18*periods_per_year,start_rate,IF(MortgageCalculator!$I$22&gt;=0,MIN(MortgageCalculator!$I$19,start_rate+MortgageCalculator!$I$22*ROUNDUP((M1465-MortgageCalculator!$I$18*periods_per_year)/MortgageCalculator!$I$21,0)),MAX(MortgageCalculator!$I$20,start_rate+MortgageCalculator!$I$22*ROUNDUP((M1465-MortgageCalculator!$I$18*periods_per_year)/MortgageCalculator!$I$21,0)))),start_rate))</f>
        <v/>
      </c>
      <c r="P1465" s="20" t="str">
        <f>IF(M1465="","",ROUND((((1+O1465/CP)^(CP/periods_per_year))-1)*S1464,2))</f>
        <v/>
      </c>
      <c r="Q1465" s="20" t="str">
        <f>IF(M1465="","",IF(M1465=nper,S1464+P1465,MIN(S1464+P1465,IF(O1465=O1464,Q1464,ROUND(-PMT(((1+O1465/CP)^(CP/periods_per_year))-1,nper-M1465+1,S1464),2)))))</f>
        <v/>
      </c>
      <c r="R1465" s="20" t="str">
        <f t="shared" si="182"/>
        <v/>
      </c>
      <c r="S1465" s="20" t="str">
        <f t="shared" si="183"/>
        <v/>
      </c>
    </row>
    <row r="1466" spans="1:19" x14ac:dyDescent="0.2">
      <c r="A1466" s="10" t="str">
        <f t="shared" si="176"/>
        <v/>
      </c>
      <c r="B1466" s="11" t="str">
        <f t="shared" si="177"/>
        <v/>
      </c>
      <c r="C1466" s="15" t="str">
        <f t="shared" si="178"/>
        <v/>
      </c>
      <c r="D1466" s="12" t="str">
        <f>IF(A1466="","",IF(variable,IF(OR(A1466=1,A1466&lt;$I$18*periods_per_year),start_rate,MIN($I$19,IF(MOD(A1466-1,$I$21)=0,MAX($I$20,D1465+$I$22),D1465))),start_rate))</f>
        <v/>
      </c>
      <c r="E1466" s="13" t="str">
        <f t="shared" si="179"/>
        <v/>
      </c>
      <c r="F1466" s="13" t="str">
        <f>IF(A1466="","",IF(A1466=nper,J1465+E1466,MIN(J1465+E1466,IF(D1466=D1465,F1465,IF($E$8="Acc Bi-Weekly",ROUND((-PMT(((1+D1466/CP)^(CP/12))-1,(nper-A1466+1)*12/26,J1465))/2,2),IF($E$8="Acc Weekly",ROUND((-PMT(((1+D1466/CP)^(CP/12))-1,(nper-A1466+1)*12/52,J1465))/4,2),ROUND(-PMT(((1+D1466/CP)^(CP/periods_per_year))-1,nper-A1466+1,J1465),2)))))))</f>
        <v/>
      </c>
      <c r="G1466" s="13" t="str">
        <f>IF(OR(A1466="",A1466&lt;$X$2),"",IF(J1465&lt;=F1466,0,IF(IF(AND(A1466&gt;=$X$2,MOD(A1466-$X$2,int)=0),$X$3,0)+F1466&gt;=J1465+E1466,J1465+E1466-F1466,IF(AND(A1466&gt;=$X$2,MOD(A1466-$X$2,int)=0),$X$3,0)+IF(IF(AND(A1466&gt;=$X$2,MOD(A1466-$X$2,int)=0),$X$3,0)+IF(MOD(A1466-$X$6,periods_per_year)=0,$X$5,0)+F1466&lt;J1465+E1466,IF(MOD(A1466-$X$6,periods_per_year)=0,$X$5,0),J1465+E1466-IF(AND(A1466&gt;=$X$2,MOD(A1466-$X$2,int)=0),$X$3,0)-F1466))))</f>
        <v/>
      </c>
      <c r="H1466" s="14"/>
      <c r="I1466" s="13" t="str">
        <f t="shared" si="180"/>
        <v/>
      </c>
      <c r="J1466" s="13" t="str">
        <f t="shared" si="181"/>
        <v/>
      </c>
      <c r="M1466" s="17" t="str">
        <f>IF(S1465="","",IF(OR(M1465&gt;=nper,ROUND(S1465,2)&lt;=0),"",M1465+1))</f>
        <v/>
      </c>
      <c r="N1466" s="18" t="str">
        <f>IF(M1466="","",IF(OR(periods_per_year=26,periods_per_year=52),IF(periods_per_year=26,IF(M1466=1,fpdate,N1465+14),IF(periods_per_year=52,IF(M1466=1,fpdate,N1465+7),"n/a")),IF(periods_per_year=24,DATE(YEAR(fpdate),MONTH(fpdate)+(M1466-1)/2+IF(AND(DAY(fpdate)&gt;=15,MOD(M1466,2)=0),1,0),IF(MOD(M1466,2)=0,IF(DAY(fpdate)&gt;=15,DAY(fpdate)-14,DAY(fpdate)+14),DAY(fpdate))),IF(DAY(DATE(YEAR(fpdate),MONTH(fpdate)+M1466-1,DAY(fpdate)))&lt;&gt;DAY(fpdate),DATE(YEAR(fpdate),MONTH(fpdate)+M1466,0),DATE(YEAR(fpdate),MONTH(fpdate)+M1466-1,DAY(fpdate))))))</f>
        <v/>
      </c>
      <c r="O1466" s="19" t="str">
        <f>IF(M1466="","",IF(variable,IF(M1466&lt;MortgageCalculator!$I$18*periods_per_year,start_rate,IF(MortgageCalculator!$I$22&gt;=0,MIN(MortgageCalculator!$I$19,start_rate+MortgageCalculator!$I$22*ROUNDUP((M1466-MortgageCalculator!$I$18*periods_per_year)/MortgageCalculator!$I$21,0)),MAX(MortgageCalculator!$I$20,start_rate+MortgageCalculator!$I$22*ROUNDUP((M1466-MortgageCalculator!$I$18*periods_per_year)/MortgageCalculator!$I$21,0)))),start_rate))</f>
        <v/>
      </c>
      <c r="P1466" s="20" t="str">
        <f>IF(M1466="","",ROUND((((1+O1466/CP)^(CP/periods_per_year))-1)*S1465,2))</f>
        <v/>
      </c>
      <c r="Q1466" s="20" t="str">
        <f>IF(M1466="","",IF(M1466=nper,S1465+P1466,MIN(S1465+P1466,IF(O1466=O1465,Q1465,ROUND(-PMT(((1+O1466/CP)^(CP/periods_per_year))-1,nper-M1466+1,S1465),2)))))</f>
        <v/>
      </c>
      <c r="R1466" s="20" t="str">
        <f t="shared" si="182"/>
        <v/>
      </c>
      <c r="S1466" s="20" t="str">
        <f t="shared" si="183"/>
        <v/>
      </c>
    </row>
    <row r="1467" spans="1:19" x14ac:dyDescent="0.2">
      <c r="A1467" s="10" t="str">
        <f t="shared" si="176"/>
        <v/>
      </c>
      <c r="B1467" s="11" t="str">
        <f t="shared" si="177"/>
        <v/>
      </c>
      <c r="C1467" s="15" t="str">
        <f t="shared" si="178"/>
        <v/>
      </c>
      <c r="D1467" s="12" t="str">
        <f>IF(A1467="","",IF(variable,IF(OR(A1467=1,A1467&lt;$I$18*periods_per_year),start_rate,MIN($I$19,IF(MOD(A1467-1,$I$21)=0,MAX($I$20,D1466+$I$22),D1466))),start_rate))</f>
        <v/>
      </c>
      <c r="E1467" s="13" t="str">
        <f t="shared" si="179"/>
        <v/>
      </c>
      <c r="F1467" s="13" t="str">
        <f>IF(A1467="","",IF(A1467=nper,J1466+E1467,MIN(J1466+E1467,IF(D1467=D1466,F1466,IF($E$8="Acc Bi-Weekly",ROUND((-PMT(((1+D1467/CP)^(CP/12))-1,(nper-A1467+1)*12/26,J1466))/2,2),IF($E$8="Acc Weekly",ROUND((-PMT(((1+D1467/CP)^(CP/12))-1,(nper-A1467+1)*12/52,J1466))/4,2),ROUND(-PMT(((1+D1467/CP)^(CP/periods_per_year))-1,nper-A1467+1,J1466),2)))))))</f>
        <v/>
      </c>
      <c r="G1467" s="13" t="str">
        <f>IF(OR(A1467="",A1467&lt;$X$2),"",IF(J1466&lt;=F1467,0,IF(IF(AND(A1467&gt;=$X$2,MOD(A1467-$X$2,int)=0),$X$3,0)+F1467&gt;=J1466+E1467,J1466+E1467-F1467,IF(AND(A1467&gt;=$X$2,MOD(A1467-$X$2,int)=0),$X$3,0)+IF(IF(AND(A1467&gt;=$X$2,MOD(A1467-$X$2,int)=0),$X$3,0)+IF(MOD(A1467-$X$6,periods_per_year)=0,$X$5,0)+F1467&lt;J1466+E1467,IF(MOD(A1467-$X$6,periods_per_year)=0,$X$5,0),J1466+E1467-IF(AND(A1467&gt;=$X$2,MOD(A1467-$X$2,int)=0),$X$3,0)-F1467))))</f>
        <v/>
      </c>
      <c r="H1467" s="14"/>
      <c r="I1467" s="13" t="str">
        <f t="shared" si="180"/>
        <v/>
      </c>
      <c r="J1467" s="13" t="str">
        <f t="shared" si="181"/>
        <v/>
      </c>
      <c r="M1467" s="17" t="str">
        <f>IF(S1466="","",IF(OR(M1466&gt;=nper,ROUND(S1466,2)&lt;=0),"",M1466+1))</f>
        <v/>
      </c>
      <c r="N1467" s="18" t="str">
        <f>IF(M1467="","",IF(OR(periods_per_year=26,periods_per_year=52),IF(periods_per_year=26,IF(M1467=1,fpdate,N1466+14),IF(periods_per_year=52,IF(M1467=1,fpdate,N1466+7),"n/a")),IF(periods_per_year=24,DATE(YEAR(fpdate),MONTH(fpdate)+(M1467-1)/2+IF(AND(DAY(fpdate)&gt;=15,MOD(M1467,2)=0),1,0),IF(MOD(M1467,2)=0,IF(DAY(fpdate)&gt;=15,DAY(fpdate)-14,DAY(fpdate)+14),DAY(fpdate))),IF(DAY(DATE(YEAR(fpdate),MONTH(fpdate)+M1467-1,DAY(fpdate)))&lt;&gt;DAY(fpdate),DATE(YEAR(fpdate),MONTH(fpdate)+M1467,0),DATE(YEAR(fpdate),MONTH(fpdate)+M1467-1,DAY(fpdate))))))</f>
        <v/>
      </c>
      <c r="O1467" s="19" t="str">
        <f>IF(M1467="","",IF(variable,IF(M1467&lt;MortgageCalculator!$I$18*periods_per_year,start_rate,IF(MortgageCalculator!$I$22&gt;=0,MIN(MortgageCalculator!$I$19,start_rate+MortgageCalculator!$I$22*ROUNDUP((M1467-MortgageCalculator!$I$18*periods_per_year)/MortgageCalculator!$I$21,0)),MAX(MortgageCalculator!$I$20,start_rate+MortgageCalculator!$I$22*ROUNDUP((M1467-MortgageCalculator!$I$18*periods_per_year)/MortgageCalculator!$I$21,0)))),start_rate))</f>
        <v/>
      </c>
      <c r="P1467" s="20" t="str">
        <f>IF(M1467="","",ROUND((((1+O1467/CP)^(CP/periods_per_year))-1)*S1466,2))</f>
        <v/>
      </c>
      <c r="Q1467" s="20" t="str">
        <f>IF(M1467="","",IF(M1467=nper,S1466+P1467,MIN(S1466+P1467,IF(O1467=O1466,Q1466,ROUND(-PMT(((1+O1467/CP)^(CP/periods_per_year))-1,nper-M1467+1,S1466),2)))))</f>
        <v/>
      </c>
      <c r="R1467" s="20" t="str">
        <f t="shared" si="182"/>
        <v/>
      </c>
      <c r="S1467" s="20" t="str">
        <f t="shared" si="183"/>
        <v/>
      </c>
    </row>
    <row r="1468" spans="1:19" x14ac:dyDescent="0.2">
      <c r="A1468" s="10" t="str">
        <f t="shared" si="176"/>
        <v/>
      </c>
      <c r="B1468" s="11" t="str">
        <f t="shared" si="177"/>
        <v/>
      </c>
      <c r="C1468" s="15" t="str">
        <f t="shared" si="178"/>
        <v/>
      </c>
      <c r="D1468" s="12" t="str">
        <f>IF(A1468="","",IF(variable,IF(OR(A1468=1,A1468&lt;$I$18*periods_per_year),start_rate,MIN($I$19,IF(MOD(A1468-1,$I$21)=0,MAX($I$20,D1467+$I$22),D1467))),start_rate))</f>
        <v/>
      </c>
      <c r="E1468" s="13" t="str">
        <f t="shared" si="179"/>
        <v/>
      </c>
      <c r="F1468" s="13" t="str">
        <f>IF(A1468="","",IF(A1468=nper,J1467+E1468,MIN(J1467+E1468,IF(D1468=D1467,F1467,IF($E$8="Acc Bi-Weekly",ROUND((-PMT(((1+D1468/CP)^(CP/12))-1,(nper-A1468+1)*12/26,J1467))/2,2),IF($E$8="Acc Weekly",ROUND((-PMT(((1+D1468/CP)^(CP/12))-1,(nper-A1468+1)*12/52,J1467))/4,2),ROUND(-PMT(((1+D1468/CP)^(CP/periods_per_year))-1,nper-A1468+1,J1467),2)))))))</f>
        <v/>
      </c>
      <c r="G1468" s="13" t="str">
        <f>IF(OR(A1468="",A1468&lt;$X$2),"",IF(J1467&lt;=F1468,0,IF(IF(AND(A1468&gt;=$X$2,MOD(A1468-$X$2,int)=0),$X$3,0)+F1468&gt;=J1467+E1468,J1467+E1468-F1468,IF(AND(A1468&gt;=$X$2,MOD(A1468-$X$2,int)=0),$X$3,0)+IF(IF(AND(A1468&gt;=$X$2,MOD(A1468-$X$2,int)=0),$X$3,0)+IF(MOD(A1468-$X$6,periods_per_year)=0,$X$5,0)+F1468&lt;J1467+E1468,IF(MOD(A1468-$X$6,periods_per_year)=0,$X$5,0),J1467+E1468-IF(AND(A1468&gt;=$X$2,MOD(A1468-$X$2,int)=0),$X$3,0)-F1468))))</f>
        <v/>
      </c>
      <c r="H1468" s="14"/>
      <c r="I1468" s="13" t="str">
        <f t="shared" si="180"/>
        <v/>
      </c>
      <c r="J1468" s="13" t="str">
        <f t="shared" si="181"/>
        <v/>
      </c>
      <c r="M1468" s="17" t="str">
        <f>IF(S1467="","",IF(OR(M1467&gt;=nper,ROUND(S1467,2)&lt;=0),"",M1467+1))</f>
        <v/>
      </c>
      <c r="N1468" s="18" t="str">
        <f>IF(M1468="","",IF(OR(periods_per_year=26,periods_per_year=52),IF(periods_per_year=26,IF(M1468=1,fpdate,N1467+14),IF(periods_per_year=52,IF(M1468=1,fpdate,N1467+7),"n/a")),IF(periods_per_year=24,DATE(YEAR(fpdate),MONTH(fpdate)+(M1468-1)/2+IF(AND(DAY(fpdate)&gt;=15,MOD(M1468,2)=0),1,0),IF(MOD(M1468,2)=0,IF(DAY(fpdate)&gt;=15,DAY(fpdate)-14,DAY(fpdate)+14),DAY(fpdate))),IF(DAY(DATE(YEAR(fpdate),MONTH(fpdate)+M1468-1,DAY(fpdate)))&lt;&gt;DAY(fpdate),DATE(YEAR(fpdate),MONTH(fpdate)+M1468,0),DATE(YEAR(fpdate),MONTH(fpdate)+M1468-1,DAY(fpdate))))))</f>
        <v/>
      </c>
      <c r="O1468" s="19" t="str">
        <f>IF(M1468="","",IF(variable,IF(M1468&lt;MortgageCalculator!$I$18*periods_per_year,start_rate,IF(MortgageCalculator!$I$22&gt;=0,MIN(MortgageCalculator!$I$19,start_rate+MortgageCalculator!$I$22*ROUNDUP((M1468-MortgageCalculator!$I$18*periods_per_year)/MortgageCalculator!$I$21,0)),MAX(MortgageCalculator!$I$20,start_rate+MortgageCalculator!$I$22*ROUNDUP((M1468-MortgageCalculator!$I$18*periods_per_year)/MortgageCalculator!$I$21,0)))),start_rate))</f>
        <v/>
      </c>
      <c r="P1468" s="20" t="str">
        <f>IF(M1468="","",ROUND((((1+O1468/CP)^(CP/periods_per_year))-1)*S1467,2))</f>
        <v/>
      </c>
      <c r="Q1468" s="20" t="str">
        <f>IF(M1468="","",IF(M1468=nper,S1467+P1468,MIN(S1467+P1468,IF(O1468=O1467,Q1467,ROUND(-PMT(((1+O1468/CP)^(CP/periods_per_year))-1,nper-M1468+1,S1467),2)))))</f>
        <v/>
      </c>
      <c r="R1468" s="20" t="str">
        <f t="shared" si="182"/>
        <v/>
      </c>
      <c r="S1468" s="20" t="str">
        <f t="shared" si="183"/>
        <v/>
      </c>
    </row>
    <row r="1469" spans="1:19" x14ac:dyDescent="0.2">
      <c r="A1469" s="10" t="str">
        <f t="shared" si="176"/>
        <v/>
      </c>
      <c r="B1469" s="11" t="str">
        <f t="shared" si="177"/>
        <v/>
      </c>
      <c r="C1469" s="15" t="str">
        <f t="shared" si="178"/>
        <v/>
      </c>
      <c r="D1469" s="12" t="str">
        <f>IF(A1469="","",IF(variable,IF(OR(A1469=1,A1469&lt;$I$18*periods_per_year),start_rate,MIN($I$19,IF(MOD(A1469-1,$I$21)=0,MAX($I$20,D1468+$I$22),D1468))),start_rate))</f>
        <v/>
      </c>
      <c r="E1469" s="13" t="str">
        <f t="shared" si="179"/>
        <v/>
      </c>
      <c r="F1469" s="13" t="str">
        <f>IF(A1469="","",IF(A1469=nper,J1468+E1469,MIN(J1468+E1469,IF(D1469=D1468,F1468,IF($E$8="Acc Bi-Weekly",ROUND((-PMT(((1+D1469/CP)^(CP/12))-1,(nper-A1469+1)*12/26,J1468))/2,2),IF($E$8="Acc Weekly",ROUND((-PMT(((1+D1469/CP)^(CP/12))-1,(nper-A1469+1)*12/52,J1468))/4,2),ROUND(-PMT(((1+D1469/CP)^(CP/periods_per_year))-1,nper-A1469+1,J1468),2)))))))</f>
        <v/>
      </c>
      <c r="G1469" s="13" t="str">
        <f>IF(OR(A1469="",A1469&lt;$X$2),"",IF(J1468&lt;=F1469,0,IF(IF(AND(A1469&gt;=$X$2,MOD(A1469-$X$2,int)=0),$X$3,0)+F1469&gt;=J1468+E1469,J1468+E1469-F1469,IF(AND(A1469&gt;=$X$2,MOD(A1469-$X$2,int)=0),$X$3,0)+IF(IF(AND(A1469&gt;=$X$2,MOD(A1469-$X$2,int)=0),$X$3,0)+IF(MOD(A1469-$X$6,periods_per_year)=0,$X$5,0)+F1469&lt;J1468+E1469,IF(MOD(A1469-$X$6,periods_per_year)=0,$X$5,0),J1468+E1469-IF(AND(A1469&gt;=$X$2,MOD(A1469-$X$2,int)=0),$X$3,0)-F1469))))</f>
        <v/>
      </c>
      <c r="H1469" s="14"/>
      <c r="I1469" s="13" t="str">
        <f t="shared" si="180"/>
        <v/>
      </c>
      <c r="J1469" s="13" t="str">
        <f t="shared" si="181"/>
        <v/>
      </c>
      <c r="M1469" s="17" t="str">
        <f>IF(S1468="","",IF(OR(M1468&gt;=nper,ROUND(S1468,2)&lt;=0),"",M1468+1))</f>
        <v/>
      </c>
      <c r="N1469" s="18" t="str">
        <f>IF(M1469="","",IF(OR(periods_per_year=26,periods_per_year=52),IF(periods_per_year=26,IF(M1469=1,fpdate,N1468+14),IF(periods_per_year=52,IF(M1469=1,fpdate,N1468+7),"n/a")),IF(periods_per_year=24,DATE(YEAR(fpdate),MONTH(fpdate)+(M1469-1)/2+IF(AND(DAY(fpdate)&gt;=15,MOD(M1469,2)=0),1,0),IF(MOD(M1469,2)=0,IF(DAY(fpdate)&gt;=15,DAY(fpdate)-14,DAY(fpdate)+14),DAY(fpdate))),IF(DAY(DATE(YEAR(fpdate),MONTH(fpdate)+M1469-1,DAY(fpdate)))&lt;&gt;DAY(fpdate),DATE(YEAR(fpdate),MONTH(fpdate)+M1469,0),DATE(YEAR(fpdate),MONTH(fpdate)+M1469-1,DAY(fpdate))))))</f>
        <v/>
      </c>
      <c r="O1469" s="19" t="str">
        <f>IF(M1469="","",IF(variable,IF(M1469&lt;MortgageCalculator!$I$18*periods_per_year,start_rate,IF(MortgageCalculator!$I$22&gt;=0,MIN(MortgageCalculator!$I$19,start_rate+MortgageCalculator!$I$22*ROUNDUP((M1469-MortgageCalculator!$I$18*periods_per_year)/MortgageCalculator!$I$21,0)),MAX(MortgageCalculator!$I$20,start_rate+MortgageCalculator!$I$22*ROUNDUP((M1469-MortgageCalculator!$I$18*periods_per_year)/MortgageCalculator!$I$21,0)))),start_rate))</f>
        <v/>
      </c>
      <c r="P1469" s="20" t="str">
        <f>IF(M1469="","",ROUND((((1+O1469/CP)^(CP/periods_per_year))-1)*S1468,2))</f>
        <v/>
      </c>
      <c r="Q1469" s="20" t="str">
        <f>IF(M1469="","",IF(M1469=nper,S1468+P1469,MIN(S1468+P1469,IF(O1469=O1468,Q1468,ROUND(-PMT(((1+O1469/CP)^(CP/periods_per_year))-1,nper-M1469+1,S1468),2)))))</f>
        <v/>
      </c>
      <c r="R1469" s="20" t="str">
        <f t="shared" si="182"/>
        <v/>
      </c>
      <c r="S1469" s="20" t="str">
        <f t="shared" si="183"/>
        <v/>
      </c>
    </row>
    <row r="1470" spans="1:19" x14ac:dyDescent="0.2">
      <c r="A1470" s="10" t="str">
        <f t="shared" si="176"/>
        <v/>
      </c>
      <c r="B1470" s="11" t="str">
        <f t="shared" si="177"/>
        <v/>
      </c>
      <c r="C1470" s="15" t="str">
        <f t="shared" si="178"/>
        <v/>
      </c>
      <c r="D1470" s="12" t="str">
        <f>IF(A1470="","",IF(variable,IF(OR(A1470=1,A1470&lt;$I$18*periods_per_year),start_rate,MIN($I$19,IF(MOD(A1470-1,$I$21)=0,MAX($I$20,D1469+$I$22),D1469))),start_rate))</f>
        <v/>
      </c>
      <c r="E1470" s="13" t="str">
        <f t="shared" si="179"/>
        <v/>
      </c>
      <c r="F1470" s="13" t="str">
        <f>IF(A1470="","",IF(A1470=nper,J1469+E1470,MIN(J1469+E1470,IF(D1470=D1469,F1469,IF($E$8="Acc Bi-Weekly",ROUND((-PMT(((1+D1470/CP)^(CP/12))-1,(nper-A1470+1)*12/26,J1469))/2,2),IF($E$8="Acc Weekly",ROUND((-PMT(((1+D1470/CP)^(CP/12))-1,(nper-A1470+1)*12/52,J1469))/4,2),ROUND(-PMT(((1+D1470/CP)^(CP/periods_per_year))-1,nper-A1470+1,J1469),2)))))))</f>
        <v/>
      </c>
      <c r="G1470" s="13" t="str">
        <f>IF(OR(A1470="",A1470&lt;$X$2),"",IF(J1469&lt;=F1470,0,IF(IF(AND(A1470&gt;=$X$2,MOD(A1470-$X$2,int)=0),$X$3,0)+F1470&gt;=J1469+E1470,J1469+E1470-F1470,IF(AND(A1470&gt;=$X$2,MOD(A1470-$X$2,int)=0),$X$3,0)+IF(IF(AND(A1470&gt;=$X$2,MOD(A1470-$X$2,int)=0),$X$3,0)+IF(MOD(A1470-$X$6,periods_per_year)=0,$X$5,0)+F1470&lt;J1469+E1470,IF(MOD(A1470-$X$6,periods_per_year)=0,$X$5,0),J1469+E1470-IF(AND(A1470&gt;=$X$2,MOD(A1470-$X$2,int)=0),$X$3,0)-F1470))))</f>
        <v/>
      </c>
      <c r="H1470" s="14"/>
      <c r="I1470" s="13" t="str">
        <f t="shared" si="180"/>
        <v/>
      </c>
      <c r="J1470" s="13" t="str">
        <f t="shared" si="181"/>
        <v/>
      </c>
      <c r="M1470" s="17" t="str">
        <f>IF(S1469="","",IF(OR(M1469&gt;=nper,ROUND(S1469,2)&lt;=0),"",M1469+1))</f>
        <v/>
      </c>
      <c r="N1470" s="18" t="str">
        <f>IF(M1470="","",IF(OR(periods_per_year=26,periods_per_year=52),IF(periods_per_year=26,IF(M1470=1,fpdate,N1469+14),IF(periods_per_year=52,IF(M1470=1,fpdate,N1469+7),"n/a")),IF(periods_per_year=24,DATE(YEAR(fpdate),MONTH(fpdate)+(M1470-1)/2+IF(AND(DAY(fpdate)&gt;=15,MOD(M1470,2)=0),1,0),IF(MOD(M1470,2)=0,IF(DAY(fpdate)&gt;=15,DAY(fpdate)-14,DAY(fpdate)+14),DAY(fpdate))),IF(DAY(DATE(YEAR(fpdate),MONTH(fpdate)+M1470-1,DAY(fpdate)))&lt;&gt;DAY(fpdate),DATE(YEAR(fpdate),MONTH(fpdate)+M1470,0),DATE(YEAR(fpdate),MONTH(fpdate)+M1470-1,DAY(fpdate))))))</f>
        <v/>
      </c>
      <c r="O1470" s="19" t="str">
        <f>IF(M1470="","",IF(variable,IF(M1470&lt;MortgageCalculator!$I$18*periods_per_year,start_rate,IF(MortgageCalculator!$I$22&gt;=0,MIN(MortgageCalculator!$I$19,start_rate+MortgageCalculator!$I$22*ROUNDUP((M1470-MortgageCalculator!$I$18*periods_per_year)/MortgageCalculator!$I$21,0)),MAX(MortgageCalculator!$I$20,start_rate+MortgageCalculator!$I$22*ROUNDUP((M1470-MortgageCalculator!$I$18*periods_per_year)/MortgageCalculator!$I$21,0)))),start_rate))</f>
        <v/>
      </c>
      <c r="P1470" s="20" t="str">
        <f>IF(M1470="","",ROUND((((1+O1470/CP)^(CP/periods_per_year))-1)*S1469,2))</f>
        <v/>
      </c>
      <c r="Q1470" s="20" t="str">
        <f>IF(M1470="","",IF(M1470=nper,S1469+P1470,MIN(S1469+P1470,IF(O1470=O1469,Q1469,ROUND(-PMT(((1+O1470/CP)^(CP/periods_per_year))-1,nper-M1470+1,S1469),2)))))</f>
        <v/>
      </c>
      <c r="R1470" s="20" t="str">
        <f t="shared" si="182"/>
        <v/>
      </c>
      <c r="S1470" s="20" t="str">
        <f t="shared" si="183"/>
        <v/>
      </c>
    </row>
    <row r="1471" spans="1:19" x14ac:dyDescent="0.2">
      <c r="A1471" s="10" t="str">
        <f t="shared" si="176"/>
        <v/>
      </c>
      <c r="B1471" s="11" t="str">
        <f t="shared" si="177"/>
        <v/>
      </c>
      <c r="C1471" s="15" t="str">
        <f t="shared" si="178"/>
        <v/>
      </c>
      <c r="D1471" s="12" t="str">
        <f>IF(A1471="","",IF(variable,IF(OR(A1471=1,A1471&lt;$I$18*periods_per_year),start_rate,MIN($I$19,IF(MOD(A1471-1,$I$21)=0,MAX($I$20,D1470+$I$22),D1470))),start_rate))</f>
        <v/>
      </c>
      <c r="E1471" s="13" t="str">
        <f t="shared" si="179"/>
        <v/>
      </c>
      <c r="F1471" s="13" t="str">
        <f>IF(A1471="","",IF(A1471=nper,J1470+E1471,MIN(J1470+E1471,IF(D1471=D1470,F1470,IF($E$8="Acc Bi-Weekly",ROUND((-PMT(((1+D1471/CP)^(CP/12))-1,(nper-A1471+1)*12/26,J1470))/2,2),IF($E$8="Acc Weekly",ROUND((-PMT(((1+D1471/CP)^(CP/12))-1,(nper-A1471+1)*12/52,J1470))/4,2),ROUND(-PMT(((1+D1471/CP)^(CP/periods_per_year))-1,nper-A1471+1,J1470),2)))))))</f>
        <v/>
      </c>
      <c r="G1471" s="13" t="str">
        <f>IF(OR(A1471="",A1471&lt;$X$2),"",IF(J1470&lt;=F1471,0,IF(IF(AND(A1471&gt;=$X$2,MOD(A1471-$X$2,int)=0),$X$3,0)+F1471&gt;=J1470+E1471,J1470+E1471-F1471,IF(AND(A1471&gt;=$X$2,MOD(A1471-$X$2,int)=0),$X$3,0)+IF(IF(AND(A1471&gt;=$X$2,MOD(A1471-$X$2,int)=0),$X$3,0)+IF(MOD(A1471-$X$6,periods_per_year)=0,$X$5,0)+F1471&lt;J1470+E1471,IF(MOD(A1471-$X$6,periods_per_year)=0,$X$5,0),J1470+E1471-IF(AND(A1471&gt;=$X$2,MOD(A1471-$X$2,int)=0),$X$3,0)-F1471))))</f>
        <v/>
      </c>
      <c r="H1471" s="14"/>
      <c r="I1471" s="13" t="str">
        <f t="shared" si="180"/>
        <v/>
      </c>
      <c r="J1471" s="13" t="str">
        <f t="shared" si="181"/>
        <v/>
      </c>
      <c r="M1471" s="17" t="str">
        <f>IF(S1470="","",IF(OR(M1470&gt;=nper,ROUND(S1470,2)&lt;=0),"",M1470+1))</f>
        <v/>
      </c>
      <c r="N1471" s="18" t="str">
        <f>IF(M1471="","",IF(OR(periods_per_year=26,periods_per_year=52),IF(periods_per_year=26,IF(M1471=1,fpdate,N1470+14),IF(periods_per_year=52,IF(M1471=1,fpdate,N1470+7),"n/a")),IF(periods_per_year=24,DATE(YEAR(fpdate),MONTH(fpdate)+(M1471-1)/2+IF(AND(DAY(fpdate)&gt;=15,MOD(M1471,2)=0),1,0),IF(MOD(M1471,2)=0,IF(DAY(fpdate)&gt;=15,DAY(fpdate)-14,DAY(fpdate)+14),DAY(fpdate))),IF(DAY(DATE(YEAR(fpdate),MONTH(fpdate)+M1471-1,DAY(fpdate)))&lt;&gt;DAY(fpdate),DATE(YEAR(fpdate),MONTH(fpdate)+M1471,0),DATE(YEAR(fpdate),MONTH(fpdate)+M1471-1,DAY(fpdate))))))</f>
        <v/>
      </c>
      <c r="O1471" s="19" t="str">
        <f>IF(M1471="","",IF(variable,IF(M1471&lt;MortgageCalculator!$I$18*periods_per_year,start_rate,IF(MortgageCalculator!$I$22&gt;=0,MIN(MortgageCalculator!$I$19,start_rate+MortgageCalculator!$I$22*ROUNDUP((M1471-MortgageCalculator!$I$18*periods_per_year)/MortgageCalculator!$I$21,0)),MAX(MortgageCalculator!$I$20,start_rate+MortgageCalculator!$I$22*ROUNDUP((M1471-MortgageCalculator!$I$18*periods_per_year)/MortgageCalculator!$I$21,0)))),start_rate))</f>
        <v/>
      </c>
      <c r="P1471" s="20" t="str">
        <f>IF(M1471="","",ROUND((((1+O1471/CP)^(CP/periods_per_year))-1)*S1470,2))</f>
        <v/>
      </c>
      <c r="Q1471" s="20" t="str">
        <f>IF(M1471="","",IF(M1471=nper,S1470+P1471,MIN(S1470+P1471,IF(O1471=O1470,Q1470,ROUND(-PMT(((1+O1471/CP)^(CP/periods_per_year))-1,nper-M1471+1,S1470),2)))))</f>
        <v/>
      </c>
      <c r="R1471" s="20" t="str">
        <f t="shared" si="182"/>
        <v/>
      </c>
      <c r="S1471" s="20" t="str">
        <f t="shared" si="183"/>
        <v/>
      </c>
    </row>
    <row r="1472" spans="1:19" x14ac:dyDescent="0.2">
      <c r="A1472" s="10" t="str">
        <f t="shared" si="176"/>
        <v/>
      </c>
      <c r="B1472" s="11" t="str">
        <f t="shared" si="177"/>
        <v/>
      </c>
      <c r="C1472" s="15" t="str">
        <f t="shared" si="178"/>
        <v/>
      </c>
      <c r="D1472" s="12" t="str">
        <f>IF(A1472="","",IF(variable,IF(OR(A1472=1,A1472&lt;$I$18*periods_per_year),start_rate,MIN($I$19,IF(MOD(A1472-1,$I$21)=0,MAX($I$20,D1471+$I$22),D1471))),start_rate))</f>
        <v/>
      </c>
      <c r="E1472" s="13" t="str">
        <f t="shared" si="179"/>
        <v/>
      </c>
      <c r="F1472" s="13" t="str">
        <f>IF(A1472="","",IF(A1472=nper,J1471+E1472,MIN(J1471+E1472,IF(D1472=D1471,F1471,IF($E$8="Acc Bi-Weekly",ROUND((-PMT(((1+D1472/CP)^(CP/12))-1,(nper-A1472+1)*12/26,J1471))/2,2),IF($E$8="Acc Weekly",ROUND((-PMT(((1+D1472/CP)^(CP/12))-1,(nper-A1472+1)*12/52,J1471))/4,2),ROUND(-PMT(((1+D1472/CP)^(CP/periods_per_year))-1,nper-A1472+1,J1471),2)))))))</f>
        <v/>
      </c>
      <c r="G1472" s="13" t="str">
        <f>IF(OR(A1472="",A1472&lt;$X$2),"",IF(J1471&lt;=F1472,0,IF(IF(AND(A1472&gt;=$X$2,MOD(A1472-$X$2,int)=0),$X$3,0)+F1472&gt;=J1471+E1472,J1471+E1472-F1472,IF(AND(A1472&gt;=$X$2,MOD(A1472-$X$2,int)=0),$X$3,0)+IF(IF(AND(A1472&gt;=$X$2,MOD(A1472-$X$2,int)=0),$X$3,0)+IF(MOD(A1472-$X$6,periods_per_year)=0,$X$5,0)+F1472&lt;J1471+E1472,IF(MOD(A1472-$X$6,periods_per_year)=0,$X$5,0),J1471+E1472-IF(AND(A1472&gt;=$X$2,MOD(A1472-$X$2,int)=0),$X$3,0)-F1472))))</f>
        <v/>
      </c>
      <c r="H1472" s="14"/>
      <c r="I1472" s="13" t="str">
        <f t="shared" si="180"/>
        <v/>
      </c>
      <c r="J1472" s="13" t="str">
        <f t="shared" si="181"/>
        <v/>
      </c>
      <c r="M1472" s="17" t="str">
        <f>IF(S1471="","",IF(OR(M1471&gt;=nper,ROUND(S1471,2)&lt;=0),"",M1471+1))</f>
        <v/>
      </c>
      <c r="N1472" s="18" t="str">
        <f>IF(M1472="","",IF(OR(periods_per_year=26,periods_per_year=52),IF(periods_per_year=26,IF(M1472=1,fpdate,N1471+14),IF(periods_per_year=52,IF(M1472=1,fpdate,N1471+7),"n/a")),IF(periods_per_year=24,DATE(YEAR(fpdate),MONTH(fpdate)+(M1472-1)/2+IF(AND(DAY(fpdate)&gt;=15,MOD(M1472,2)=0),1,0),IF(MOD(M1472,2)=0,IF(DAY(fpdate)&gt;=15,DAY(fpdate)-14,DAY(fpdate)+14),DAY(fpdate))),IF(DAY(DATE(YEAR(fpdate),MONTH(fpdate)+M1472-1,DAY(fpdate)))&lt;&gt;DAY(fpdate),DATE(YEAR(fpdate),MONTH(fpdate)+M1472,0),DATE(YEAR(fpdate),MONTH(fpdate)+M1472-1,DAY(fpdate))))))</f>
        <v/>
      </c>
      <c r="O1472" s="19" t="str">
        <f>IF(M1472="","",IF(variable,IF(M1472&lt;MortgageCalculator!$I$18*periods_per_year,start_rate,IF(MortgageCalculator!$I$22&gt;=0,MIN(MortgageCalculator!$I$19,start_rate+MortgageCalculator!$I$22*ROUNDUP((M1472-MortgageCalculator!$I$18*periods_per_year)/MortgageCalculator!$I$21,0)),MAX(MortgageCalculator!$I$20,start_rate+MortgageCalculator!$I$22*ROUNDUP((M1472-MortgageCalculator!$I$18*periods_per_year)/MortgageCalculator!$I$21,0)))),start_rate))</f>
        <v/>
      </c>
      <c r="P1472" s="20" t="str">
        <f>IF(M1472="","",ROUND((((1+O1472/CP)^(CP/periods_per_year))-1)*S1471,2))</f>
        <v/>
      </c>
      <c r="Q1472" s="20" t="str">
        <f>IF(M1472="","",IF(M1472=nper,S1471+P1472,MIN(S1471+P1472,IF(O1472=O1471,Q1471,ROUND(-PMT(((1+O1472/CP)^(CP/periods_per_year))-1,nper-M1472+1,S1471),2)))))</f>
        <v/>
      </c>
      <c r="R1472" s="20" t="str">
        <f t="shared" si="182"/>
        <v/>
      </c>
      <c r="S1472" s="20" t="str">
        <f t="shared" si="183"/>
        <v/>
      </c>
    </row>
    <row r="1473" spans="1:19" x14ac:dyDescent="0.2">
      <c r="A1473" s="10" t="str">
        <f t="shared" si="176"/>
        <v/>
      </c>
      <c r="B1473" s="11" t="str">
        <f t="shared" si="177"/>
        <v/>
      </c>
      <c r="C1473" s="15" t="str">
        <f t="shared" si="178"/>
        <v/>
      </c>
      <c r="D1473" s="12" t="str">
        <f>IF(A1473="","",IF(variable,IF(OR(A1473=1,A1473&lt;$I$18*periods_per_year),start_rate,MIN($I$19,IF(MOD(A1473-1,$I$21)=0,MAX($I$20,D1472+$I$22),D1472))),start_rate))</f>
        <v/>
      </c>
      <c r="E1473" s="13" t="str">
        <f t="shared" si="179"/>
        <v/>
      </c>
      <c r="F1473" s="13" t="str">
        <f>IF(A1473="","",IF(A1473=nper,J1472+E1473,MIN(J1472+E1473,IF(D1473=D1472,F1472,IF($E$8="Acc Bi-Weekly",ROUND((-PMT(((1+D1473/CP)^(CP/12))-1,(nper-A1473+1)*12/26,J1472))/2,2),IF($E$8="Acc Weekly",ROUND((-PMT(((1+D1473/CP)^(CP/12))-1,(nper-A1473+1)*12/52,J1472))/4,2),ROUND(-PMT(((1+D1473/CP)^(CP/periods_per_year))-1,nper-A1473+1,J1472),2)))))))</f>
        <v/>
      </c>
      <c r="G1473" s="13" t="str">
        <f>IF(OR(A1473="",A1473&lt;$X$2),"",IF(J1472&lt;=F1473,0,IF(IF(AND(A1473&gt;=$X$2,MOD(A1473-$X$2,int)=0),$X$3,0)+F1473&gt;=J1472+E1473,J1472+E1473-F1473,IF(AND(A1473&gt;=$X$2,MOD(A1473-$X$2,int)=0),$X$3,0)+IF(IF(AND(A1473&gt;=$X$2,MOD(A1473-$X$2,int)=0),$X$3,0)+IF(MOD(A1473-$X$6,periods_per_year)=0,$X$5,0)+F1473&lt;J1472+E1473,IF(MOD(A1473-$X$6,periods_per_year)=0,$X$5,0),J1472+E1473-IF(AND(A1473&gt;=$X$2,MOD(A1473-$X$2,int)=0),$X$3,0)-F1473))))</f>
        <v/>
      </c>
      <c r="H1473" s="14"/>
      <c r="I1473" s="13" t="str">
        <f t="shared" si="180"/>
        <v/>
      </c>
      <c r="J1473" s="13" t="str">
        <f t="shared" si="181"/>
        <v/>
      </c>
      <c r="M1473" s="17" t="str">
        <f>IF(S1472="","",IF(OR(M1472&gt;=nper,ROUND(S1472,2)&lt;=0),"",M1472+1))</f>
        <v/>
      </c>
      <c r="N1473" s="18" t="str">
        <f>IF(M1473="","",IF(OR(periods_per_year=26,periods_per_year=52),IF(periods_per_year=26,IF(M1473=1,fpdate,N1472+14),IF(periods_per_year=52,IF(M1473=1,fpdate,N1472+7),"n/a")),IF(periods_per_year=24,DATE(YEAR(fpdate),MONTH(fpdate)+(M1473-1)/2+IF(AND(DAY(fpdate)&gt;=15,MOD(M1473,2)=0),1,0),IF(MOD(M1473,2)=0,IF(DAY(fpdate)&gt;=15,DAY(fpdate)-14,DAY(fpdate)+14),DAY(fpdate))),IF(DAY(DATE(YEAR(fpdate),MONTH(fpdate)+M1473-1,DAY(fpdate)))&lt;&gt;DAY(fpdate),DATE(YEAR(fpdate),MONTH(fpdate)+M1473,0),DATE(YEAR(fpdate),MONTH(fpdate)+M1473-1,DAY(fpdate))))))</f>
        <v/>
      </c>
      <c r="O1473" s="19" t="str">
        <f>IF(M1473="","",IF(variable,IF(M1473&lt;MortgageCalculator!$I$18*periods_per_year,start_rate,IF(MortgageCalculator!$I$22&gt;=0,MIN(MortgageCalculator!$I$19,start_rate+MortgageCalculator!$I$22*ROUNDUP((M1473-MortgageCalculator!$I$18*periods_per_year)/MortgageCalculator!$I$21,0)),MAX(MortgageCalculator!$I$20,start_rate+MortgageCalculator!$I$22*ROUNDUP((M1473-MortgageCalculator!$I$18*periods_per_year)/MortgageCalculator!$I$21,0)))),start_rate))</f>
        <v/>
      </c>
      <c r="P1473" s="20" t="str">
        <f>IF(M1473="","",ROUND((((1+O1473/CP)^(CP/periods_per_year))-1)*S1472,2))</f>
        <v/>
      </c>
      <c r="Q1473" s="20" t="str">
        <f>IF(M1473="","",IF(M1473=nper,S1472+P1473,MIN(S1472+P1473,IF(O1473=O1472,Q1472,ROUND(-PMT(((1+O1473/CP)^(CP/periods_per_year))-1,nper-M1473+1,S1472),2)))))</f>
        <v/>
      </c>
      <c r="R1473" s="20" t="str">
        <f t="shared" si="182"/>
        <v/>
      </c>
      <c r="S1473" s="20" t="str">
        <f t="shared" si="183"/>
        <v/>
      </c>
    </row>
    <row r="1474" spans="1:19" x14ac:dyDescent="0.2">
      <c r="A1474" s="10" t="str">
        <f t="shared" si="176"/>
        <v/>
      </c>
      <c r="B1474" s="11" t="str">
        <f t="shared" si="177"/>
        <v/>
      </c>
      <c r="C1474" s="15" t="str">
        <f t="shared" si="178"/>
        <v/>
      </c>
      <c r="D1474" s="12" t="str">
        <f>IF(A1474="","",IF(variable,IF(OR(A1474=1,A1474&lt;$I$18*periods_per_year),start_rate,MIN($I$19,IF(MOD(A1474-1,$I$21)=0,MAX($I$20,D1473+$I$22),D1473))),start_rate))</f>
        <v/>
      </c>
      <c r="E1474" s="13" t="str">
        <f t="shared" si="179"/>
        <v/>
      </c>
      <c r="F1474" s="13" t="str">
        <f>IF(A1474="","",IF(A1474=nper,J1473+E1474,MIN(J1473+E1474,IF(D1474=D1473,F1473,IF($E$8="Acc Bi-Weekly",ROUND((-PMT(((1+D1474/CP)^(CP/12))-1,(nper-A1474+1)*12/26,J1473))/2,2),IF($E$8="Acc Weekly",ROUND((-PMT(((1+D1474/CP)^(CP/12))-1,(nper-A1474+1)*12/52,J1473))/4,2),ROUND(-PMT(((1+D1474/CP)^(CP/periods_per_year))-1,nper-A1474+1,J1473),2)))))))</f>
        <v/>
      </c>
      <c r="G1474" s="13" t="str">
        <f>IF(OR(A1474="",A1474&lt;$X$2),"",IF(J1473&lt;=F1474,0,IF(IF(AND(A1474&gt;=$X$2,MOD(A1474-$X$2,int)=0),$X$3,0)+F1474&gt;=J1473+E1474,J1473+E1474-F1474,IF(AND(A1474&gt;=$X$2,MOD(A1474-$X$2,int)=0),$X$3,0)+IF(IF(AND(A1474&gt;=$X$2,MOD(A1474-$X$2,int)=0),$X$3,0)+IF(MOD(A1474-$X$6,periods_per_year)=0,$X$5,0)+F1474&lt;J1473+E1474,IF(MOD(A1474-$X$6,periods_per_year)=0,$X$5,0),J1473+E1474-IF(AND(A1474&gt;=$X$2,MOD(A1474-$X$2,int)=0),$X$3,0)-F1474))))</f>
        <v/>
      </c>
      <c r="H1474" s="14"/>
      <c r="I1474" s="13" t="str">
        <f t="shared" si="180"/>
        <v/>
      </c>
      <c r="J1474" s="13" t="str">
        <f t="shared" si="181"/>
        <v/>
      </c>
      <c r="M1474" s="17" t="str">
        <f>IF(S1473="","",IF(OR(M1473&gt;=nper,ROUND(S1473,2)&lt;=0),"",M1473+1))</f>
        <v/>
      </c>
      <c r="N1474" s="18" t="str">
        <f>IF(M1474="","",IF(OR(periods_per_year=26,periods_per_year=52),IF(periods_per_year=26,IF(M1474=1,fpdate,N1473+14),IF(periods_per_year=52,IF(M1474=1,fpdate,N1473+7),"n/a")),IF(periods_per_year=24,DATE(YEAR(fpdate),MONTH(fpdate)+(M1474-1)/2+IF(AND(DAY(fpdate)&gt;=15,MOD(M1474,2)=0),1,0),IF(MOD(M1474,2)=0,IF(DAY(fpdate)&gt;=15,DAY(fpdate)-14,DAY(fpdate)+14),DAY(fpdate))),IF(DAY(DATE(YEAR(fpdate),MONTH(fpdate)+M1474-1,DAY(fpdate)))&lt;&gt;DAY(fpdate),DATE(YEAR(fpdate),MONTH(fpdate)+M1474,0),DATE(YEAR(fpdate),MONTH(fpdate)+M1474-1,DAY(fpdate))))))</f>
        <v/>
      </c>
      <c r="O1474" s="19" t="str">
        <f>IF(M1474="","",IF(variable,IF(M1474&lt;MortgageCalculator!$I$18*periods_per_year,start_rate,IF(MortgageCalculator!$I$22&gt;=0,MIN(MortgageCalculator!$I$19,start_rate+MortgageCalculator!$I$22*ROUNDUP((M1474-MortgageCalculator!$I$18*periods_per_year)/MortgageCalculator!$I$21,0)),MAX(MortgageCalculator!$I$20,start_rate+MortgageCalculator!$I$22*ROUNDUP((M1474-MortgageCalculator!$I$18*periods_per_year)/MortgageCalculator!$I$21,0)))),start_rate))</f>
        <v/>
      </c>
      <c r="P1474" s="20" t="str">
        <f>IF(M1474="","",ROUND((((1+O1474/CP)^(CP/periods_per_year))-1)*S1473,2))</f>
        <v/>
      </c>
      <c r="Q1474" s="20" t="str">
        <f>IF(M1474="","",IF(M1474=nper,S1473+P1474,MIN(S1473+P1474,IF(O1474=O1473,Q1473,ROUND(-PMT(((1+O1474/CP)^(CP/periods_per_year))-1,nper-M1474+1,S1473),2)))))</f>
        <v/>
      </c>
      <c r="R1474" s="20" t="str">
        <f t="shared" si="182"/>
        <v/>
      </c>
      <c r="S1474" s="20" t="str">
        <f t="shared" si="183"/>
        <v/>
      </c>
    </row>
    <row r="1475" spans="1:19" x14ac:dyDescent="0.2">
      <c r="A1475" s="10" t="str">
        <f t="shared" si="176"/>
        <v/>
      </c>
      <c r="B1475" s="11" t="str">
        <f t="shared" si="177"/>
        <v/>
      </c>
      <c r="C1475" s="15" t="str">
        <f t="shared" si="178"/>
        <v/>
      </c>
      <c r="D1475" s="12" t="str">
        <f>IF(A1475="","",IF(variable,IF(OR(A1475=1,A1475&lt;$I$18*periods_per_year),start_rate,MIN($I$19,IF(MOD(A1475-1,$I$21)=0,MAX($I$20,D1474+$I$22),D1474))),start_rate))</f>
        <v/>
      </c>
      <c r="E1475" s="13" t="str">
        <f t="shared" si="179"/>
        <v/>
      </c>
      <c r="F1475" s="13" t="str">
        <f>IF(A1475="","",IF(A1475=nper,J1474+E1475,MIN(J1474+E1475,IF(D1475=D1474,F1474,IF($E$8="Acc Bi-Weekly",ROUND((-PMT(((1+D1475/CP)^(CP/12))-1,(nper-A1475+1)*12/26,J1474))/2,2),IF($E$8="Acc Weekly",ROUND((-PMT(((1+D1475/CP)^(CP/12))-1,(nper-A1475+1)*12/52,J1474))/4,2),ROUND(-PMT(((1+D1475/CP)^(CP/periods_per_year))-1,nper-A1475+1,J1474),2)))))))</f>
        <v/>
      </c>
      <c r="G1475" s="13" t="str">
        <f>IF(OR(A1475="",A1475&lt;$X$2),"",IF(J1474&lt;=F1475,0,IF(IF(AND(A1475&gt;=$X$2,MOD(A1475-$X$2,int)=0),$X$3,0)+F1475&gt;=J1474+E1475,J1474+E1475-F1475,IF(AND(A1475&gt;=$X$2,MOD(A1475-$X$2,int)=0),$X$3,0)+IF(IF(AND(A1475&gt;=$X$2,MOD(A1475-$X$2,int)=0),$X$3,0)+IF(MOD(A1475-$X$6,periods_per_year)=0,$X$5,0)+F1475&lt;J1474+E1475,IF(MOD(A1475-$X$6,periods_per_year)=0,$X$5,0),J1474+E1475-IF(AND(A1475&gt;=$X$2,MOD(A1475-$X$2,int)=0),$X$3,0)-F1475))))</f>
        <v/>
      </c>
      <c r="H1475" s="14"/>
      <c r="I1475" s="13" t="str">
        <f t="shared" si="180"/>
        <v/>
      </c>
      <c r="J1475" s="13" t="str">
        <f t="shared" si="181"/>
        <v/>
      </c>
      <c r="M1475" s="17" t="str">
        <f>IF(S1474="","",IF(OR(M1474&gt;=nper,ROUND(S1474,2)&lt;=0),"",M1474+1))</f>
        <v/>
      </c>
      <c r="N1475" s="18" t="str">
        <f>IF(M1475="","",IF(OR(periods_per_year=26,periods_per_year=52),IF(periods_per_year=26,IF(M1475=1,fpdate,N1474+14),IF(periods_per_year=52,IF(M1475=1,fpdate,N1474+7),"n/a")),IF(periods_per_year=24,DATE(YEAR(fpdate),MONTH(fpdate)+(M1475-1)/2+IF(AND(DAY(fpdate)&gt;=15,MOD(M1475,2)=0),1,0),IF(MOD(M1475,2)=0,IF(DAY(fpdate)&gt;=15,DAY(fpdate)-14,DAY(fpdate)+14),DAY(fpdate))),IF(DAY(DATE(YEAR(fpdate),MONTH(fpdate)+M1475-1,DAY(fpdate)))&lt;&gt;DAY(fpdate),DATE(YEAR(fpdate),MONTH(fpdate)+M1475,0),DATE(YEAR(fpdate),MONTH(fpdate)+M1475-1,DAY(fpdate))))))</f>
        <v/>
      </c>
      <c r="O1475" s="19" t="str">
        <f>IF(M1475="","",IF(variable,IF(M1475&lt;MortgageCalculator!$I$18*periods_per_year,start_rate,IF(MortgageCalculator!$I$22&gt;=0,MIN(MortgageCalculator!$I$19,start_rate+MortgageCalculator!$I$22*ROUNDUP((M1475-MortgageCalculator!$I$18*periods_per_year)/MortgageCalculator!$I$21,0)),MAX(MortgageCalculator!$I$20,start_rate+MortgageCalculator!$I$22*ROUNDUP((M1475-MortgageCalculator!$I$18*periods_per_year)/MortgageCalculator!$I$21,0)))),start_rate))</f>
        <v/>
      </c>
      <c r="P1475" s="20" t="str">
        <f>IF(M1475="","",ROUND((((1+O1475/CP)^(CP/periods_per_year))-1)*S1474,2))</f>
        <v/>
      </c>
      <c r="Q1475" s="20" t="str">
        <f>IF(M1475="","",IF(M1475=nper,S1474+P1475,MIN(S1474+P1475,IF(O1475=O1474,Q1474,ROUND(-PMT(((1+O1475/CP)^(CP/periods_per_year))-1,nper-M1475+1,S1474),2)))))</f>
        <v/>
      </c>
      <c r="R1475" s="20" t="str">
        <f t="shared" si="182"/>
        <v/>
      </c>
      <c r="S1475" s="20" t="str">
        <f t="shared" si="183"/>
        <v/>
      </c>
    </row>
    <row r="1476" spans="1:19" x14ac:dyDescent="0.2">
      <c r="A1476" s="10" t="str">
        <f t="shared" si="176"/>
        <v/>
      </c>
      <c r="B1476" s="11" t="str">
        <f t="shared" si="177"/>
        <v/>
      </c>
      <c r="C1476" s="15" t="str">
        <f t="shared" si="178"/>
        <v/>
      </c>
      <c r="D1476" s="12" t="str">
        <f>IF(A1476="","",IF(variable,IF(OR(A1476=1,A1476&lt;$I$18*periods_per_year),start_rate,MIN($I$19,IF(MOD(A1476-1,$I$21)=0,MAX($I$20,D1475+$I$22),D1475))),start_rate))</f>
        <v/>
      </c>
      <c r="E1476" s="13" t="str">
        <f t="shared" si="179"/>
        <v/>
      </c>
      <c r="F1476" s="13" t="str">
        <f>IF(A1476="","",IF(A1476=nper,J1475+E1476,MIN(J1475+E1476,IF(D1476=D1475,F1475,IF($E$8="Acc Bi-Weekly",ROUND((-PMT(((1+D1476/CP)^(CP/12))-1,(nper-A1476+1)*12/26,J1475))/2,2),IF($E$8="Acc Weekly",ROUND((-PMT(((1+D1476/CP)^(CP/12))-1,(nper-A1476+1)*12/52,J1475))/4,2),ROUND(-PMT(((1+D1476/CP)^(CP/periods_per_year))-1,nper-A1476+1,J1475),2)))))))</f>
        <v/>
      </c>
      <c r="G1476" s="13" t="str">
        <f>IF(OR(A1476="",A1476&lt;$X$2),"",IF(J1475&lt;=F1476,0,IF(IF(AND(A1476&gt;=$X$2,MOD(A1476-$X$2,int)=0),$X$3,0)+F1476&gt;=J1475+E1476,J1475+E1476-F1476,IF(AND(A1476&gt;=$X$2,MOD(A1476-$X$2,int)=0),$X$3,0)+IF(IF(AND(A1476&gt;=$X$2,MOD(A1476-$X$2,int)=0),$X$3,0)+IF(MOD(A1476-$X$6,periods_per_year)=0,$X$5,0)+F1476&lt;J1475+E1476,IF(MOD(A1476-$X$6,periods_per_year)=0,$X$5,0),J1475+E1476-IF(AND(A1476&gt;=$X$2,MOD(A1476-$X$2,int)=0),$X$3,0)-F1476))))</f>
        <v/>
      </c>
      <c r="H1476" s="14"/>
      <c r="I1476" s="13" t="str">
        <f t="shared" si="180"/>
        <v/>
      </c>
      <c r="J1476" s="13" t="str">
        <f t="shared" si="181"/>
        <v/>
      </c>
      <c r="M1476" s="17" t="str">
        <f>IF(S1475="","",IF(OR(M1475&gt;=nper,ROUND(S1475,2)&lt;=0),"",M1475+1))</f>
        <v/>
      </c>
      <c r="N1476" s="18" t="str">
        <f>IF(M1476="","",IF(OR(periods_per_year=26,periods_per_year=52),IF(periods_per_year=26,IF(M1476=1,fpdate,N1475+14),IF(periods_per_year=52,IF(M1476=1,fpdate,N1475+7),"n/a")),IF(periods_per_year=24,DATE(YEAR(fpdate),MONTH(fpdate)+(M1476-1)/2+IF(AND(DAY(fpdate)&gt;=15,MOD(M1476,2)=0),1,0),IF(MOD(M1476,2)=0,IF(DAY(fpdate)&gt;=15,DAY(fpdate)-14,DAY(fpdate)+14),DAY(fpdate))),IF(DAY(DATE(YEAR(fpdate),MONTH(fpdate)+M1476-1,DAY(fpdate)))&lt;&gt;DAY(fpdate),DATE(YEAR(fpdate),MONTH(fpdate)+M1476,0),DATE(YEAR(fpdate),MONTH(fpdate)+M1476-1,DAY(fpdate))))))</f>
        <v/>
      </c>
      <c r="O1476" s="19" t="str">
        <f>IF(M1476="","",IF(variable,IF(M1476&lt;MortgageCalculator!$I$18*periods_per_year,start_rate,IF(MortgageCalculator!$I$22&gt;=0,MIN(MortgageCalculator!$I$19,start_rate+MortgageCalculator!$I$22*ROUNDUP((M1476-MortgageCalculator!$I$18*periods_per_year)/MortgageCalculator!$I$21,0)),MAX(MortgageCalculator!$I$20,start_rate+MortgageCalculator!$I$22*ROUNDUP((M1476-MortgageCalculator!$I$18*periods_per_year)/MortgageCalculator!$I$21,0)))),start_rate))</f>
        <v/>
      </c>
      <c r="P1476" s="20" t="str">
        <f>IF(M1476="","",ROUND((((1+O1476/CP)^(CP/periods_per_year))-1)*S1475,2))</f>
        <v/>
      </c>
      <c r="Q1476" s="20" t="str">
        <f>IF(M1476="","",IF(M1476=nper,S1475+P1476,MIN(S1475+P1476,IF(O1476=O1475,Q1475,ROUND(-PMT(((1+O1476/CP)^(CP/periods_per_year))-1,nper-M1476+1,S1475),2)))))</f>
        <v/>
      </c>
      <c r="R1476" s="20" t="str">
        <f t="shared" si="182"/>
        <v/>
      </c>
      <c r="S1476" s="20" t="str">
        <f t="shared" si="183"/>
        <v/>
      </c>
    </row>
    <row r="1477" spans="1:19" x14ac:dyDescent="0.2">
      <c r="A1477" s="10" t="str">
        <f t="shared" si="176"/>
        <v/>
      </c>
      <c r="B1477" s="11" t="str">
        <f t="shared" si="177"/>
        <v/>
      </c>
      <c r="C1477" s="15" t="str">
        <f t="shared" si="178"/>
        <v/>
      </c>
      <c r="D1477" s="12" t="str">
        <f>IF(A1477="","",IF(variable,IF(OR(A1477=1,A1477&lt;$I$18*periods_per_year),start_rate,MIN($I$19,IF(MOD(A1477-1,$I$21)=0,MAX($I$20,D1476+$I$22),D1476))),start_rate))</f>
        <v/>
      </c>
      <c r="E1477" s="13" t="str">
        <f t="shared" si="179"/>
        <v/>
      </c>
      <c r="F1477" s="13" t="str">
        <f>IF(A1477="","",IF(A1477=nper,J1476+E1477,MIN(J1476+E1477,IF(D1477=D1476,F1476,IF($E$8="Acc Bi-Weekly",ROUND((-PMT(((1+D1477/CP)^(CP/12))-1,(nper-A1477+1)*12/26,J1476))/2,2),IF($E$8="Acc Weekly",ROUND((-PMT(((1+D1477/CP)^(CP/12))-1,(nper-A1477+1)*12/52,J1476))/4,2),ROUND(-PMT(((1+D1477/CP)^(CP/periods_per_year))-1,nper-A1477+1,J1476),2)))))))</f>
        <v/>
      </c>
      <c r="G1477" s="13" t="str">
        <f>IF(OR(A1477="",A1477&lt;$X$2),"",IF(J1476&lt;=F1477,0,IF(IF(AND(A1477&gt;=$X$2,MOD(A1477-$X$2,int)=0),$X$3,0)+F1477&gt;=J1476+E1477,J1476+E1477-F1477,IF(AND(A1477&gt;=$X$2,MOD(A1477-$X$2,int)=0),$X$3,0)+IF(IF(AND(A1477&gt;=$X$2,MOD(A1477-$X$2,int)=0),$X$3,0)+IF(MOD(A1477-$X$6,periods_per_year)=0,$X$5,0)+F1477&lt;J1476+E1477,IF(MOD(A1477-$X$6,periods_per_year)=0,$X$5,0),J1476+E1477-IF(AND(A1477&gt;=$X$2,MOD(A1477-$X$2,int)=0),$X$3,0)-F1477))))</f>
        <v/>
      </c>
      <c r="H1477" s="14"/>
      <c r="I1477" s="13" t="str">
        <f t="shared" si="180"/>
        <v/>
      </c>
      <c r="J1477" s="13" t="str">
        <f t="shared" si="181"/>
        <v/>
      </c>
      <c r="M1477" s="17" t="str">
        <f>IF(S1476="","",IF(OR(M1476&gt;=nper,ROUND(S1476,2)&lt;=0),"",M1476+1))</f>
        <v/>
      </c>
      <c r="N1477" s="18" t="str">
        <f>IF(M1477="","",IF(OR(periods_per_year=26,periods_per_year=52),IF(periods_per_year=26,IF(M1477=1,fpdate,N1476+14),IF(periods_per_year=52,IF(M1477=1,fpdate,N1476+7),"n/a")),IF(periods_per_year=24,DATE(YEAR(fpdate),MONTH(fpdate)+(M1477-1)/2+IF(AND(DAY(fpdate)&gt;=15,MOD(M1477,2)=0),1,0),IF(MOD(M1477,2)=0,IF(DAY(fpdate)&gt;=15,DAY(fpdate)-14,DAY(fpdate)+14),DAY(fpdate))),IF(DAY(DATE(YEAR(fpdate),MONTH(fpdate)+M1477-1,DAY(fpdate)))&lt;&gt;DAY(fpdate),DATE(YEAR(fpdate),MONTH(fpdate)+M1477,0),DATE(YEAR(fpdate),MONTH(fpdate)+M1477-1,DAY(fpdate))))))</f>
        <v/>
      </c>
      <c r="O1477" s="19" t="str">
        <f>IF(M1477="","",IF(variable,IF(M1477&lt;MortgageCalculator!$I$18*periods_per_year,start_rate,IF(MortgageCalculator!$I$22&gt;=0,MIN(MortgageCalculator!$I$19,start_rate+MortgageCalculator!$I$22*ROUNDUP((M1477-MortgageCalculator!$I$18*periods_per_year)/MortgageCalculator!$I$21,0)),MAX(MortgageCalculator!$I$20,start_rate+MortgageCalculator!$I$22*ROUNDUP((M1477-MortgageCalculator!$I$18*periods_per_year)/MortgageCalculator!$I$21,0)))),start_rate))</f>
        <v/>
      </c>
      <c r="P1477" s="20" t="str">
        <f>IF(M1477="","",ROUND((((1+O1477/CP)^(CP/periods_per_year))-1)*S1476,2))</f>
        <v/>
      </c>
      <c r="Q1477" s="20" t="str">
        <f>IF(M1477="","",IF(M1477=nper,S1476+P1477,MIN(S1476+P1477,IF(O1477=O1476,Q1476,ROUND(-PMT(((1+O1477/CP)^(CP/periods_per_year))-1,nper-M1477+1,S1476),2)))))</f>
        <v/>
      </c>
      <c r="R1477" s="20" t="str">
        <f t="shared" si="182"/>
        <v/>
      </c>
      <c r="S1477" s="20" t="str">
        <f t="shared" si="183"/>
        <v/>
      </c>
    </row>
    <row r="1478" spans="1:19" x14ac:dyDescent="0.2">
      <c r="A1478" s="10" t="str">
        <f t="shared" si="176"/>
        <v/>
      </c>
      <c r="B1478" s="11" t="str">
        <f t="shared" si="177"/>
        <v/>
      </c>
      <c r="C1478" s="15" t="str">
        <f t="shared" si="178"/>
        <v/>
      </c>
      <c r="D1478" s="12" t="str">
        <f>IF(A1478="","",IF(variable,IF(OR(A1478=1,A1478&lt;$I$18*periods_per_year),start_rate,MIN($I$19,IF(MOD(A1478-1,$I$21)=0,MAX($I$20,D1477+$I$22),D1477))),start_rate))</f>
        <v/>
      </c>
      <c r="E1478" s="13" t="str">
        <f t="shared" si="179"/>
        <v/>
      </c>
      <c r="F1478" s="13" t="str">
        <f>IF(A1478="","",IF(A1478=nper,J1477+E1478,MIN(J1477+E1478,IF(D1478=D1477,F1477,IF($E$8="Acc Bi-Weekly",ROUND((-PMT(((1+D1478/CP)^(CP/12))-1,(nper-A1478+1)*12/26,J1477))/2,2),IF($E$8="Acc Weekly",ROUND((-PMT(((1+D1478/CP)^(CP/12))-1,(nper-A1478+1)*12/52,J1477))/4,2),ROUND(-PMT(((1+D1478/CP)^(CP/periods_per_year))-1,nper-A1478+1,J1477),2)))))))</f>
        <v/>
      </c>
      <c r="G1478" s="13" t="str">
        <f>IF(OR(A1478="",A1478&lt;$X$2),"",IF(J1477&lt;=F1478,0,IF(IF(AND(A1478&gt;=$X$2,MOD(A1478-$X$2,int)=0),$X$3,0)+F1478&gt;=J1477+E1478,J1477+E1478-F1478,IF(AND(A1478&gt;=$X$2,MOD(A1478-$X$2,int)=0),$X$3,0)+IF(IF(AND(A1478&gt;=$X$2,MOD(A1478-$X$2,int)=0),$X$3,0)+IF(MOD(A1478-$X$6,periods_per_year)=0,$X$5,0)+F1478&lt;J1477+E1478,IF(MOD(A1478-$X$6,periods_per_year)=0,$X$5,0),J1477+E1478-IF(AND(A1478&gt;=$X$2,MOD(A1478-$X$2,int)=0),$X$3,0)-F1478))))</f>
        <v/>
      </c>
      <c r="H1478" s="14"/>
      <c r="I1478" s="13" t="str">
        <f t="shared" si="180"/>
        <v/>
      </c>
      <c r="J1478" s="13" t="str">
        <f t="shared" si="181"/>
        <v/>
      </c>
      <c r="M1478" s="17" t="str">
        <f>IF(S1477="","",IF(OR(M1477&gt;=nper,ROUND(S1477,2)&lt;=0),"",M1477+1))</f>
        <v/>
      </c>
      <c r="N1478" s="18" t="str">
        <f>IF(M1478="","",IF(OR(periods_per_year=26,periods_per_year=52),IF(periods_per_year=26,IF(M1478=1,fpdate,N1477+14),IF(periods_per_year=52,IF(M1478=1,fpdate,N1477+7),"n/a")),IF(periods_per_year=24,DATE(YEAR(fpdate),MONTH(fpdate)+(M1478-1)/2+IF(AND(DAY(fpdate)&gt;=15,MOD(M1478,2)=0),1,0),IF(MOD(M1478,2)=0,IF(DAY(fpdate)&gt;=15,DAY(fpdate)-14,DAY(fpdate)+14),DAY(fpdate))),IF(DAY(DATE(YEAR(fpdate),MONTH(fpdate)+M1478-1,DAY(fpdate)))&lt;&gt;DAY(fpdate),DATE(YEAR(fpdate),MONTH(fpdate)+M1478,0),DATE(YEAR(fpdate),MONTH(fpdate)+M1478-1,DAY(fpdate))))))</f>
        <v/>
      </c>
      <c r="O1478" s="19" t="str">
        <f>IF(M1478="","",IF(variable,IF(M1478&lt;MortgageCalculator!$I$18*periods_per_year,start_rate,IF(MortgageCalculator!$I$22&gt;=0,MIN(MortgageCalculator!$I$19,start_rate+MortgageCalculator!$I$22*ROUNDUP((M1478-MortgageCalculator!$I$18*periods_per_year)/MortgageCalculator!$I$21,0)),MAX(MortgageCalculator!$I$20,start_rate+MortgageCalculator!$I$22*ROUNDUP((M1478-MortgageCalculator!$I$18*periods_per_year)/MortgageCalculator!$I$21,0)))),start_rate))</f>
        <v/>
      </c>
      <c r="P1478" s="20" t="str">
        <f>IF(M1478="","",ROUND((((1+O1478/CP)^(CP/periods_per_year))-1)*S1477,2))</f>
        <v/>
      </c>
      <c r="Q1478" s="20" t="str">
        <f>IF(M1478="","",IF(M1478=nper,S1477+P1478,MIN(S1477+P1478,IF(O1478=O1477,Q1477,ROUND(-PMT(((1+O1478/CP)^(CP/periods_per_year))-1,nper-M1478+1,S1477),2)))))</f>
        <v/>
      </c>
      <c r="R1478" s="20" t="str">
        <f t="shared" si="182"/>
        <v/>
      </c>
      <c r="S1478" s="20" t="str">
        <f t="shared" si="183"/>
        <v/>
      </c>
    </row>
    <row r="1479" spans="1:19" x14ac:dyDescent="0.2">
      <c r="A1479" s="10" t="str">
        <f t="shared" si="176"/>
        <v/>
      </c>
      <c r="B1479" s="11" t="str">
        <f t="shared" si="177"/>
        <v/>
      </c>
      <c r="C1479" s="15" t="str">
        <f t="shared" si="178"/>
        <v/>
      </c>
      <c r="D1479" s="12" t="str">
        <f>IF(A1479="","",IF(variable,IF(OR(A1479=1,A1479&lt;$I$18*periods_per_year),start_rate,MIN($I$19,IF(MOD(A1479-1,$I$21)=0,MAX($I$20,D1478+$I$22),D1478))),start_rate))</f>
        <v/>
      </c>
      <c r="E1479" s="13" t="str">
        <f t="shared" si="179"/>
        <v/>
      </c>
      <c r="F1479" s="13" t="str">
        <f>IF(A1479="","",IF(A1479=nper,J1478+E1479,MIN(J1478+E1479,IF(D1479=D1478,F1478,IF($E$8="Acc Bi-Weekly",ROUND((-PMT(((1+D1479/CP)^(CP/12))-1,(nper-A1479+1)*12/26,J1478))/2,2),IF($E$8="Acc Weekly",ROUND((-PMT(((1+D1479/CP)^(CP/12))-1,(nper-A1479+1)*12/52,J1478))/4,2),ROUND(-PMT(((1+D1479/CP)^(CP/periods_per_year))-1,nper-A1479+1,J1478),2)))))))</f>
        <v/>
      </c>
      <c r="G1479" s="13" t="str">
        <f>IF(OR(A1479="",A1479&lt;$X$2),"",IF(J1478&lt;=F1479,0,IF(IF(AND(A1479&gt;=$X$2,MOD(A1479-$X$2,int)=0),$X$3,0)+F1479&gt;=J1478+E1479,J1478+E1479-F1479,IF(AND(A1479&gt;=$X$2,MOD(A1479-$X$2,int)=0),$X$3,0)+IF(IF(AND(A1479&gt;=$X$2,MOD(A1479-$X$2,int)=0),$X$3,0)+IF(MOD(A1479-$X$6,periods_per_year)=0,$X$5,0)+F1479&lt;J1478+E1479,IF(MOD(A1479-$X$6,periods_per_year)=0,$X$5,0),J1478+E1479-IF(AND(A1479&gt;=$X$2,MOD(A1479-$X$2,int)=0),$X$3,0)-F1479))))</f>
        <v/>
      </c>
      <c r="H1479" s="14"/>
      <c r="I1479" s="13" t="str">
        <f t="shared" si="180"/>
        <v/>
      </c>
      <c r="J1479" s="13" t="str">
        <f t="shared" si="181"/>
        <v/>
      </c>
      <c r="M1479" s="17" t="str">
        <f>IF(S1478="","",IF(OR(M1478&gt;=nper,ROUND(S1478,2)&lt;=0),"",M1478+1))</f>
        <v/>
      </c>
      <c r="N1479" s="18" t="str">
        <f>IF(M1479="","",IF(OR(periods_per_year=26,periods_per_year=52),IF(periods_per_year=26,IF(M1479=1,fpdate,N1478+14),IF(periods_per_year=52,IF(M1479=1,fpdate,N1478+7),"n/a")),IF(periods_per_year=24,DATE(YEAR(fpdate),MONTH(fpdate)+(M1479-1)/2+IF(AND(DAY(fpdate)&gt;=15,MOD(M1479,2)=0),1,0),IF(MOD(M1479,2)=0,IF(DAY(fpdate)&gt;=15,DAY(fpdate)-14,DAY(fpdate)+14),DAY(fpdate))),IF(DAY(DATE(YEAR(fpdate),MONTH(fpdate)+M1479-1,DAY(fpdate)))&lt;&gt;DAY(fpdate),DATE(YEAR(fpdate),MONTH(fpdate)+M1479,0),DATE(YEAR(fpdate),MONTH(fpdate)+M1479-1,DAY(fpdate))))))</f>
        <v/>
      </c>
      <c r="O1479" s="19" t="str">
        <f>IF(M1479="","",IF(variable,IF(M1479&lt;MortgageCalculator!$I$18*periods_per_year,start_rate,IF(MortgageCalculator!$I$22&gt;=0,MIN(MortgageCalculator!$I$19,start_rate+MortgageCalculator!$I$22*ROUNDUP((M1479-MortgageCalculator!$I$18*periods_per_year)/MortgageCalculator!$I$21,0)),MAX(MortgageCalculator!$I$20,start_rate+MortgageCalculator!$I$22*ROUNDUP((M1479-MortgageCalculator!$I$18*periods_per_year)/MortgageCalculator!$I$21,0)))),start_rate))</f>
        <v/>
      </c>
      <c r="P1479" s="20" t="str">
        <f>IF(M1479="","",ROUND((((1+O1479/CP)^(CP/periods_per_year))-1)*S1478,2))</f>
        <v/>
      </c>
      <c r="Q1479" s="20" t="str">
        <f>IF(M1479="","",IF(M1479=nper,S1478+P1479,MIN(S1478+P1479,IF(O1479=O1478,Q1478,ROUND(-PMT(((1+O1479/CP)^(CP/periods_per_year))-1,nper-M1479+1,S1478),2)))))</f>
        <v/>
      </c>
      <c r="R1479" s="20" t="str">
        <f t="shared" si="182"/>
        <v/>
      </c>
      <c r="S1479" s="20" t="str">
        <f t="shared" si="183"/>
        <v/>
      </c>
    </row>
    <row r="1480" spans="1:19" x14ac:dyDescent="0.2">
      <c r="A1480" s="10" t="str">
        <f t="shared" si="176"/>
        <v/>
      </c>
      <c r="B1480" s="11" t="str">
        <f t="shared" si="177"/>
        <v/>
      </c>
      <c r="C1480" s="15" t="str">
        <f t="shared" si="178"/>
        <v/>
      </c>
      <c r="D1480" s="12" t="str">
        <f>IF(A1480="","",IF(variable,IF(OR(A1480=1,A1480&lt;$I$18*periods_per_year),start_rate,MIN($I$19,IF(MOD(A1480-1,$I$21)=0,MAX($I$20,D1479+$I$22),D1479))),start_rate))</f>
        <v/>
      </c>
      <c r="E1480" s="13" t="str">
        <f t="shared" si="179"/>
        <v/>
      </c>
      <c r="F1480" s="13" t="str">
        <f>IF(A1480="","",IF(A1480=nper,J1479+E1480,MIN(J1479+E1480,IF(D1480=D1479,F1479,IF($E$8="Acc Bi-Weekly",ROUND((-PMT(((1+D1480/CP)^(CP/12))-1,(nper-A1480+1)*12/26,J1479))/2,2),IF($E$8="Acc Weekly",ROUND((-PMT(((1+D1480/CP)^(CP/12))-1,(nper-A1480+1)*12/52,J1479))/4,2),ROUND(-PMT(((1+D1480/CP)^(CP/periods_per_year))-1,nper-A1480+1,J1479),2)))))))</f>
        <v/>
      </c>
      <c r="G1480" s="13" t="str">
        <f>IF(OR(A1480="",A1480&lt;$X$2),"",IF(J1479&lt;=F1480,0,IF(IF(AND(A1480&gt;=$X$2,MOD(A1480-$X$2,int)=0),$X$3,0)+F1480&gt;=J1479+E1480,J1479+E1480-F1480,IF(AND(A1480&gt;=$X$2,MOD(A1480-$X$2,int)=0),$X$3,0)+IF(IF(AND(A1480&gt;=$X$2,MOD(A1480-$X$2,int)=0),$X$3,0)+IF(MOD(A1480-$X$6,periods_per_year)=0,$X$5,0)+F1480&lt;J1479+E1480,IF(MOD(A1480-$X$6,periods_per_year)=0,$X$5,0),J1479+E1480-IF(AND(A1480&gt;=$X$2,MOD(A1480-$X$2,int)=0),$X$3,0)-F1480))))</f>
        <v/>
      </c>
      <c r="H1480" s="14"/>
      <c r="I1480" s="13" t="str">
        <f t="shared" si="180"/>
        <v/>
      </c>
      <c r="J1480" s="13" t="str">
        <f t="shared" si="181"/>
        <v/>
      </c>
      <c r="M1480" s="17" t="str">
        <f>IF(S1479="","",IF(OR(M1479&gt;=nper,ROUND(S1479,2)&lt;=0),"",M1479+1))</f>
        <v/>
      </c>
      <c r="N1480" s="18" t="str">
        <f>IF(M1480="","",IF(OR(periods_per_year=26,periods_per_year=52),IF(periods_per_year=26,IF(M1480=1,fpdate,N1479+14),IF(periods_per_year=52,IF(M1480=1,fpdate,N1479+7),"n/a")),IF(periods_per_year=24,DATE(YEAR(fpdate),MONTH(fpdate)+(M1480-1)/2+IF(AND(DAY(fpdate)&gt;=15,MOD(M1480,2)=0),1,0),IF(MOD(M1480,2)=0,IF(DAY(fpdate)&gt;=15,DAY(fpdate)-14,DAY(fpdate)+14),DAY(fpdate))),IF(DAY(DATE(YEAR(fpdate),MONTH(fpdate)+M1480-1,DAY(fpdate)))&lt;&gt;DAY(fpdate),DATE(YEAR(fpdate),MONTH(fpdate)+M1480,0),DATE(YEAR(fpdate),MONTH(fpdate)+M1480-1,DAY(fpdate))))))</f>
        <v/>
      </c>
      <c r="O1480" s="19" t="str">
        <f>IF(M1480="","",IF(variable,IF(M1480&lt;MortgageCalculator!$I$18*periods_per_year,start_rate,IF(MortgageCalculator!$I$22&gt;=0,MIN(MortgageCalculator!$I$19,start_rate+MortgageCalculator!$I$22*ROUNDUP((M1480-MortgageCalculator!$I$18*periods_per_year)/MortgageCalculator!$I$21,0)),MAX(MortgageCalculator!$I$20,start_rate+MortgageCalculator!$I$22*ROUNDUP((M1480-MortgageCalculator!$I$18*periods_per_year)/MortgageCalculator!$I$21,0)))),start_rate))</f>
        <v/>
      </c>
      <c r="P1480" s="20" t="str">
        <f>IF(M1480="","",ROUND((((1+O1480/CP)^(CP/periods_per_year))-1)*S1479,2))</f>
        <v/>
      </c>
      <c r="Q1480" s="20" t="str">
        <f>IF(M1480="","",IF(M1480=nper,S1479+P1480,MIN(S1479+P1480,IF(O1480=O1479,Q1479,ROUND(-PMT(((1+O1480/CP)^(CP/periods_per_year))-1,nper-M1480+1,S1479),2)))))</f>
        <v/>
      </c>
      <c r="R1480" s="20" t="str">
        <f t="shared" si="182"/>
        <v/>
      </c>
      <c r="S1480" s="20" t="str">
        <f t="shared" si="183"/>
        <v/>
      </c>
    </row>
    <row r="1481" spans="1:19" x14ac:dyDescent="0.2">
      <c r="A1481" s="10" t="str">
        <f t="shared" si="176"/>
        <v/>
      </c>
      <c r="B1481" s="11" t="str">
        <f t="shared" si="177"/>
        <v/>
      </c>
      <c r="C1481" s="15" t="str">
        <f t="shared" si="178"/>
        <v/>
      </c>
      <c r="D1481" s="12" t="str">
        <f>IF(A1481="","",IF(variable,IF(OR(A1481=1,A1481&lt;$I$18*periods_per_year),start_rate,MIN($I$19,IF(MOD(A1481-1,$I$21)=0,MAX($I$20,D1480+$I$22),D1480))),start_rate))</f>
        <v/>
      </c>
      <c r="E1481" s="13" t="str">
        <f t="shared" si="179"/>
        <v/>
      </c>
      <c r="F1481" s="13" t="str">
        <f>IF(A1481="","",IF(A1481=nper,J1480+E1481,MIN(J1480+E1481,IF(D1481=D1480,F1480,IF($E$8="Acc Bi-Weekly",ROUND((-PMT(((1+D1481/CP)^(CP/12))-1,(nper-A1481+1)*12/26,J1480))/2,2),IF($E$8="Acc Weekly",ROUND((-PMT(((1+D1481/CP)^(CP/12))-1,(nper-A1481+1)*12/52,J1480))/4,2),ROUND(-PMT(((1+D1481/CP)^(CP/periods_per_year))-1,nper-A1481+1,J1480),2)))))))</f>
        <v/>
      </c>
      <c r="G1481" s="13" t="str">
        <f>IF(OR(A1481="",A1481&lt;$X$2),"",IF(J1480&lt;=F1481,0,IF(IF(AND(A1481&gt;=$X$2,MOD(A1481-$X$2,int)=0),$X$3,0)+F1481&gt;=J1480+E1481,J1480+E1481-F1481,IF(AND(A1481&gt;=$X$2,MOD(A1481-$X$2,int)=0),$X$3,0)+IF(IF(AND(A1481&gt;=$X$2,MOD(A1481-$X$2,int)=0),$X$3,0)+IF(MOD(A1481-$X$6,periods_per_year)=0,$X$5,0)+F1481&lt;J1480+E1481,IF(MOD(A1481-$X$6,periods_per_year)=0,$X$5,0),J1480+E1481-IF(AND(A1481&gt;=$X$2,MOD(A1481-$X$2,int)=0),$X$3,0)-F1481))))</f>
        <v/>
      </c>
      <c r="H1481" s="14"/>
      <c r="I1481" s="13" t="str">
        <f t="shared" si="180"/>
        <v/>
      </c>
      <c r="J1481" s="13" t="str">
        <f t="shared" si="181"/>
        <v/>
      </c>
      <c r="M1481" s="17" t="str">
        <f>IF(S1480="","",IF(OR(M1480&gt;=nper,ROUND(S1480,2)&lt;=0),"",M1480+1))</f>
        <v/>
      </c>
      <c r="N1481" s="18" t="str">
        <f>IF(M1481="","",IF(OR(periods_per_year=26,periods_per_year=52),IF(periods_per_year=26,IF(M1481=1,fpdate,N1480+14),IF(periods_per_year=52,IF(M1481=1,fpdate,N1480+7),"n/a")),IF(periods_per_year=24,DATE(YEAR(fpdate),MONTH(fpdate)+(M1481-1)/2+IF(AND(DAY(fpdate)&gt;=15,MOD(M1481,2)=0),1,0),IF(MOD(M1481,2)=0,IF(DAY(fpdate)&gt;=15,DAY(fpdate)-14,DAY(fpdate)+14),DAY(fpdate))),IF(DAY(DATE(YEAR(fpdate),MONTH(fpdate)+M1481-1,DAY(fpdate)))&lt;&gt;DAY(fpdate),DATE(YEAR(fpdate),MONTH(fpdate)+M1481,0),DATE(YEAR(fpdate),MONTH(fpdate)+M1481-1,DAY(fpdate))))))</f>
        <v/>
      </c>
      <c r="O1481" s="19" t="str">
        <f>IF(M1481="","",IF(variable,IF(M1481&lt;MortgageCalculator!$I$18*periods_per_year,start_rate,IF(MortgageCalculator!$I$22&gt;=0,MIN(MortgageCalculator!$I$19,start_rate+MortgageCalculator!$I$22*ROUNDUP((M1481-MortgageCalculator!$I$18*periods_per_year)/MortgageCalculator!$I$21,0)),MAX(MortgageCalculator!$I$20,start_rate+MortgageCalculator!$I$22*ROUNDUP((M1481-MortgageCalculator!$I$18*periods_per_year)/MortgageCalculator!$I$21,0)))),start_rate))</f>
        <v/>
      </c>
      <c r="P1481" s="20" t="str">
        <f>IF(M1481="","",ROUND((((1+O1481/CP)^(CP/periods_per_year))-1)*S1480,2))</f>
        <v/>
      </c>
      <c r="Q1481" s="20" t="str">
        <f>IF(M1481="","",IF(M1481=nper,S1480+P1481,MIN(S1480+P1481,IF(O1481=O1480,Q1480,ROUND(-PMT(((1+O1481/CP)^(CP/periods_per_year))-1,nper-M1481+1,S1480),2)))))</f>
        <v/>
      </c>
      <c r="R1481" s="20" t="str">
        <f t="shared" si="182"/>
        <v/>
      </c>
      <c r="S1481" s="20" t="str">
        <f t="shared" si="183"/>
        <v/>
      </c>
    </row>
    <row r="1482" spans="1:19" x14ac:dyDescent="0.2">
      <c r="A1482" s="10" t="str">
        <f t="shared" si="176"/>
        <v/>
      </c>
      <c r="B1482" s="11" t="str">
        <f t="shared" si="177"/>
        <v/>
      </c>
      <c r="C1482" s="15" t="str">
        <f t="shared" si="178"/>
        <v/>
      </c>
      <c r="D1482" s="12" t="str">
        <f>IF(A1482="","",IF(variable,IF(OR(A1482=1,A1482&lt;$I$18*periods_per_year),start_rate,MIN($I$19,IF(MOD(A1482-1,$I$21)=0,MAX($I$20,D1481+$I$22),D1481))),start_rate))</f>
        <v/>
      </c>
      <c r="E1482" s="13" t="str">
        <f t="shared" si="179"/>
        <v/>
      </c>
      <c r="F1482" s="13" t="str">
        <f>IF(A1482="","",IF(A1482=nper,J1481+E1482,MIN(J1481+E1482,IF(D1482=D1481,F1481,IF($E$8="Acc Bi-Weekly",ROUND((-PMT(((1+D1482/CP)^(CP/12))-1,(nper-A1482+1)*12/26,J1481))/2,2),IF($E$8="Acc Weekly",ROUND((-PMT(((1+D1482/CP)^(CP/12))-1,(nper-A1482+1)*12/52,J1481))/4,2),ROUND(-PMT(((1+D1482/CP)^(CP/periods_per_year))-1,nper-A1482+1,J1481),2)))))))</f>
        <v/>
      </c>
      <c r="G1482" s="13" t="str">
        <f>IF(OR(A1482="",A1482&lt;$X$2),"",IF(J1481&lt;=F1482,0,IF(IF(AND(A1482&gt;=$X$2,MOD(A1482-$X$2,int)=0),$X$3,0)+F1482&gt;=J1481+E1482,J1481+E1482-F1482,IF(AND(A1482&gt;=$X$2,MOD(A1482-$X$2,int)=0),$X$3,0)+IF(IF(AND(A1482&gt;=$X$2,MOD(A1482-$X$2,int)=0),$X$3,0)+IF(MOD(A1482-$X$6,periods_per_year)=0,$X$5,0)+F1482&lt;J1481+E1482,IF(MOD(A1482-$X$6,periods_per_year)=0,$X$5,0),J1481+E1482-IF(AND(A1482&gt;=$X$2,MOD(A1482-$X$2,int)=0),$X$3,0)-F1482))))</f>
        <v/>
      </c>
      <c r="H1482" s="14"/>
      <c r="I1482" s="13" t="str">
        <f t="shared" si="180"/>
        <v/>
      </c>
      <c r="J1482" s="13" t="str">
        <f t="shared" si="181"/>
        <v/>
      </c>
      <c r="M1482" s="17" t="str">
        <f>IF(S1481="","",IF(OR(M1481&gt;=nper,ROUND(S1481,2)&lt;=0),"",M1481+1))</f>
        <v/>
      </c>
      <c r="N1482" s="18" t="str">
        <f>IF(M1482="","",IF(OR(periods_per_year=26,periods_per_year=52),IF(periods_per_year=26,IF(M1482=1,fpdate,N1481+14),IF(periods_per_year=52,IF(M1482=1,fpdate,N1481+7),"n/a")),IF(periods_per_year=24,DATE(YEAR(fpdate),MONTH(fpdate)+(M1482-1)/2+IF(AND(DAY(fpdate)&gt;=15,MOD(M1482,2)=0),1,0),IF(MOD(M1482,2)=0,IF(DAY(fpdate)&gt;=15,DAY(fpdate)-14,DAY(fpdate)+14),DAY(fpdate))),IF(DAY(DATE(YEAR(fpdate),MONTH(fpdate)+M1482-1,DAY(fpdate)))&lt;&gt;DAY(fpdate),DATE(YEAR(fpdate),MONTH(fpdate)+M1482,0),DATE(YEAR(fpdate),MONTH(fpdate)+M1482-1,DAY(fpdate))))))</f>
        <v/>
      </c>
      <c r="O1482" s="19" t="str">
        <f>IF(M1482="","",IF(variable,IF(M1482&lt;MortgageCalculator!$I$18*periods_per_year,start_rate,IF(MortgageCalculator!$I$22&gt;=0,MIN(MortgageCalculator!$I$19,start_rate+MortgageCalculator!$I$22*ROUNDUP((M1482-MortgageCalculator!$I$18*periods_per_year)/MortgageCalculator!$I$21,0)),MAX(MortgageCalculator!$I$20,start_rate+MortgageCalculator!$I$22*ROUNDUP((M1482-MortgageCalculator!$I$18*periods_per_year)/MortgageCalculator!$I$21,0)))),start_rate))</f>
        <v/>
      </c>
      <c r="P1482" s="20" t="str">
        <f>IF(M1482="","",ROUND((((1+O1482/CP)^(CP/periods_per_year))-1)*S1481,2))</f>
        <v/>
      </c>
      <c r="Q1482" s="20" t="str">
        <f>IF(M1482="","",IF(M1482=nper,S1481+P1482,MIN(S1481+P1482,IF(O1482=O1481,Q1481,ROUND(-PMT(((1+O1482/CP)^(CP/periods_per_year))-1,nper-M1482+1,S1481),2)))))</f>
        <v/>
      </c>
      <c r="R1482" s="20" t="str">
        <f t="shared" si="182"/>
        <v/>
      </c>
      <c r="S1482" s="20" t="str">
        <f t="shared" si="183"/>
        <v/>
      </c>
    </row>
    <row r="1483" spans="1:19" x14ac:dyDescent="0.2">
      <c r="A1483" s="10" t="str">
        <f t="shared" si="176"/>
        <v/>
      </c>
      <c r="B1483" s="11" t="str">
        <f t="shared" si="177"/>
        <v/>
      </c>
      <c r="C1483" s="15" t="str">
        <f t="shared" si="178"/>
        <v/>
      </c>
      <c r="D1483" s="12" t="str">
        <f>IF(A1483="","",IF(variable,IF(OR(A1483=1,A1483&lt;$I$18*periods_per_year),start_rate,MIN($I$19,IF(MOD(A1483-1,$I$21)=0,MAX($I$20,D1482+$I$22),D1482))),start_rate))</f>
        <v/>
      </c>
      <c r="E1483" s="13" t="str">
        <f t="shared" si="179"/>
        <v/>
      </c>
      <c r="F1483" s="13" t="str">
        <f>IF(A1483="","",IF(A1483=nper,J1482+E1483,MIN(J1482+E1483,IF(D1483=D1482,F1482,IF($E$8="Acc Bi-Weekly",ROUND((-PMT(((1+D1483/CP)^(CP/12))-1,(nper-A1483+1)*12/26,J1482))/2,2),IF($E$8="Acc Weekly",ROUND((-PMT(((1+D1483/CP)^(CP/12))-1,(nper-A1483+1)*12/52,J1482))/4,2),ROUND(-PMT(((1+D1483/CP)^(CP/periods_per_year))-1,nper-A1483+1,J1482),2)))))))</f>
        <v/>
      </c>
      <c r="G1483" s="13" t="str">
        <f>IF(OR(A1483="",A1483&lt;$X$2),"",IF(J1482&lt;=F1483,0,IF(IF(AND(A1483&gt;=$X$2,MOD(A1483-$X$2,int)=0),$X$3,0)+F1483&gt;=J1482+E1483,J1482+E1483-F1483,IF(AND(A1483&gt;=$X$2,MOD(A1483-$X$2,int)=0),$X$3,0)+IF(IF(AND(A1483&gt;=$X$2,MOD(A1483-$X$2,int)=0),$X$3,0)+IF(MOD(A1483-$X$6,periods_per_year)=0,$X$5,0)+F1483&lt;J1482+E1483,IF(MOD(A1483-$X$6,periods_per_year)=0,$X$5,0),J1482+E1483-IF(AND(A1483&gt;=$X$2,MOD(A1483-$X$2,int)=0),$X$3,0)-F1483))))</f>
        <v/>
      </c>
      <c r="H1483" s="14"/>
      <c r="I1483" s="13" t="str">
        <f t="shared" si="180"/>
        <v/>
      </c>
      <c r="J1483" s="13" t="str">
        <f t="shared" si="181"/>
        <v/>
      </c>
      <c r="M1483" s="17" t="str">
        <f>IF(S1482="","",IF(OR(M1482&gt;=nper,ROUND(S1482,2)&lt;=0),"",M1482+1))</f>
        <v/>
      </c>
      <c r="N1483" s="18" t="str">
        <f>IF(M1483="","",IF(OR(periods_per_year=26,periods_per_year=52),IF(periods_per_year=26,IF(M1483=1,fpdate,N1482+14),IF(periods_per_year=52,IF(M1483=1,fpdate,N1482+7),"n/a")),IF(periods_per_year=24,DATE(YEAR(fpdate),MONTH(fpdate)+(M1483-1)/2+IF(AND(DAY(fpdate)&gt;=15,MOD(M1483,2)=0),1,0),IF(MOD(M1483,2)=0,IF(DAY(fpdate)&gt;=15,DAY(fpdate)-14,DAY(fpdate)+14),DAY(fpdate))),IF(DAY(DATE(YEAR(fpdate),MONTH(fpdate)+M1483-1,DAY(fpdate)))&lt;&gt;DAY(fpdate),DATE(YEAR(fpdate),MONTH(fpdate)+M1483,0),DATE(YEAR(fpdate),MONTH(fpdate)+M1483-1,DAY(fpdate))))))</f>
        <v/>
      </c>
      <c r="O1483" s="19" t="str">
        <f>IF(M1483="","",IF(variable,IF(M1483&lt;MortgageCalculator!$I$18*periods_per_year,start_rate,IF(MortgageCalculator!$I$22&gt;=0,MIN(MortgageCalculator!$I$19,start_rate+MortgageCalculator!$I$22*ROUNDUP((M1483-MortgageCalculator!$I$18*periods_per_year)/MortgageCalculator!$I$21,0)),MAX(MortgageCalculator!$I$20,start_rate+MortgageCalculator!$I$22*ROUNDUP((M1483-MortgageCalculator!$I$18*periods_per_year)/MortgageCalculator!$I$21,0)))),start_rate))</f>
        <v/>
      </c>
      <c r="P1483" s="20" t="str">
        <f>IF(M1483="","",ROUND((((1+O1483/CP)^(CP/periods_per_year))-1)*S1482,2))</f>
        <v/>
      </c>
      <c r="Q1483" s="20" t="str">
        <f>IF(M1483="","",IF(M1483=nper,S1482+P1483,MIN(S1482+P1483,IF(O1483=O1482,Q1482,ROUND(-PMT(((1+O1483/CP)^(CP/periods_per_year))-1,nper-M1483+1,S1482),2)))))</f>
        <v/>
      </c>
      <c r="R1483" s="20" t="str">
        <f t="shared" si="182"/>
        <v/>
      </c>
      <c r="S1483" s="20" t="str">
        <f t="shared" si="183"/>
        <v/>
      </c>
    </row>
    <row r="1484" spans="1:19" x14ac:dyDescent="0.2">
      <c r="A1484" s="10" t="str">
        <f t="shared" si="176"/>
        <v/>
      </c>
      <c r="B1484" s="11" t="str">
        <f t="shared" si="177"/>
        <v/>
      </c>
      <c r="C1484" s="15" t="str">
        <f t="shared" si="178"/>
        <v/>
      </c>
      <c r="D1484" s="12" t="str">
        <f>IF(A1484="","",IF(variable,IF(OR(A1484=1,A1484&lt;$I$18*periods_per_year),start_rate,MIN($I$19,IF(MOD(A1484-1,$I$21)=0,MAX($I$20,D1483+$I$22),D1483))),start_rate))</f>
        <v/>
      </c>
      <c r="E1484" s="13" t="str">
        <f t="shared" si="179"/>
        <v/>
      </c>
      <c r="F1484" s="13" t="str">
        <f>IF(A1484="","",IF(A1484=nper,J1483+E1484,MIN(J1483+E1484,IF(D1484=D1483,F1483,IF($E$8="Acc Bi-Weekly",ROUND((-PMT(((1+D1484/CP)^(CP/12))-1,(nper-A1484+1)*12/26,J1483))/2,2),IF($E$8="Acc Weekly",ROUND((-PMT(((1+D1484/CP)^(CP/12))-1,(nper-A1484+1)*12/52,J1483))/4,2),ROUND(-PMT(((1+D1484/CP)^(CP/periods_per_year))-1,nper-A1484+1,J1483),2)))))))</f>
        <v/>
      </c>
      <c r="G1484" s="13" t="str">
        <f>IF(OR(A1484="",A1484&lt;$X$2),"",IF(J1483&lt;=F1484,0,IF(IF(AND(A1484&gt;=$X$2,MOD(A1484-$X$2,int)=0),$X$3,0)+F1484&gt;=J1483+E1484,J1483+E1484-F1484,IF(AND(A1484&gt;=$X$2,MOD(A1484-$X$2,int)=0),$X$3,0)+IF(IF(AND(A1484&gt;=$X$2,MOD(A1484-$X$2,int)=0),$X$3,0)+IF(MOD(A1484-$X$6,periods_per_year)=0,$X$5,0)+F1484&lt;J1483+E1484,IF(MOD(A1484-$X$6,periods_per_year)=0,$X$5,0),J1483+E1484-IF(AND(A1484&gt;=$X$2,MOD(A1484-$X$2,int)=0),$X$3,0)-F1484))))</f>
        <v/>
      </c>
      <c r="H1484" s="14"/>
      <c r="I1484" s="13" t="str">
        <f t="shared" si="180"/>
        <v/>
      </c>
      <c r="J1484" s="13" t="str">
        <f t="shared" si="181"/>
        <v/>
      </c>
      <c r="M1484" s="17" t="str">
        <f>IF(S1483="","",IF(OR(M1483&gt;=nper,ROUND(S1483,2)&lt;=0),"",M1483+1))</f>
        <v/>
      </c>
      <c r="N1484" s="18" t="str">
        <f>IF(M1484="","",IF(OR(periods_per_year=26,periods_per_year=52),IF(periods_per_year=26,IF(M1484=1,fpdate,N1483+14),IF(periods_per_year=52,IF(M1484=1,fpdate,N1483+7),"n/a")),IF(periods_per_year=24,DATE(YEAR(fpdate),MONTH(fpdate)+(M1484-1)/2+IF(AND(DAY(fpdate)&gt;=15,MOD(M1484,2)=0),1,0),IF(MOD(M1484,2)=0,IF(DAY(fpdate)&gt;=15,DAY(fpdate)-14,DAY(fpdate)+14),DAY(fpdate))),IF(DAY(DATE(YEAR(fpdate),MONTH(fpdate)+M1484-1,DAY(fpdate)))&lt;&gt;DAY(fpdate),DATE(YEAR(fpdate),MONTH(fpdate)+M1484,0),DATE(YEAR(fpdate),MONTH(fpdate)+M1484-1,DAY(fpdate))))))</f>
        <v/>
      </c>
      <c r="O1484" s="19" t="str">
        <f>IF(M1484="","",IF(variable,IF(M1484&lt;MortgageCalculator!$I$18*periods_per_year,start_rate,IF(MortgageCalculator!$I$22&gt;=0,MIN(MortgageCalculator!$I$19,start_rate+MortgageCalculator!$I$22*ROUNDUP((M1484-MortgageCalculator!$I$18*periods_per_year)/MortgageCalculator!$I$21,0)),MAX(MortgageCalculator!$I$20,start_rate+MortgageCalculator!$I$22*ROUNDUP((M1484-MortgageCalculator!$I$18*periods_per_year)/MortgageCalculator!$I$21,0)))),start_rate))</f>
        <v/>
      </c>
      <c r="P1484" s="20" t="str">
        <f>IF(M1484="","",ROUND((((1+O1484/CP)^(CP/periods_per_year))-1)*S1483,2))</f>
        <v/>
      </c>
      <c r="Q1484" s="20" t="str">
        <f>IF(M1484="","",IF(M1484=nper,S1483+P1484,MIN(S1483+P1484,IF(O1484=O1483,Q1483,ROUND(-PMT(((1+O1484/CP)^(CP/periods_per_year))-1,nper-M1484+1,S1483),2)))))</f>
        <v/>
      </c>
      <c r="R1484" s="20" t="str">
        <f t="shared" si="182"/>
        <v/>
      </c>
      <c r="S1484" s="20" t="str">
        <f t="shared" si="183"/>
        <v/>
      </c>
    </row>
    <row r="1485" spans="1:19" x14ac:dyDescent="0.2">
      <c r="A1485" s="10" t="str">
        <f t="shared" si="176"/>
        <v/>
      </c>
      <c r="B1485" s="11" t="str">
        <f t="shared" si="177"/>
        <v/>
      </c>
      <c r="C1485" s="15" t="str">
        <f t="shared" si="178"/>
        <v/>
      </c>
      <c r="D1485" s="12" t="str">
        <f>IF(A1485="","",IF(variable,IF(OR(A1485=1,A1485&lt;$I$18*periods_per_year),start_rate,MIN($I$19,IF(MOD(A1485-1,$I$21)=0,MAX($I$20,D1484+$I$22),D1484))),start_rate))</f>
        <v/>
      </c>
      <c r="E1485" s="13" t="str">
        <f t="shared" si="179"/>
        <v/>
      </c>
      <c r="F1485" s="13" t="str">
        <f>IF(A1485="","",IF(A1485=nper,J1484+E1485,MIN(J1484+E1485,IF(D1485=D1484,F1484,IF($E$8="Acc Bi-Weekly",ROUND((-PMT(((1+D1485/CP)^(CP/12))-1,(nper-A1485+1)*12/26,J1484))/2,2),IF($E$8="Acc Weekly",ROUND((-PMT(((1+D1485/CP)^(CP/12))-1,(nper-A1485+1)*12/52,J1484))/4,2),ROUND(-PMT(((1+D1485/CP)^(CP/periods_per_year))-1,nper-A1485+1,J1484),2)))))))</f>
        <v/>
      </c>
      <c r="G1485" s="13" t="str">
        <f>IF(OR(A1485="",A1485&lt;$X$2),"",IF(J1484&lt;=F1485,0,IF(IF(AND(A1485&gt;=$X$2,MOD(A1485-$X$2,int)=0),$X$3,0)+F1485&gt;=J1484+E1485,J1484+E1485-F1485,IF(AND(A1485&gt;=$X$2,MOD(A1485-$X$2,int)=0),$X$3,0)+IF(IF(AND(A1485&gt;=$X$2,MOD(A1485-$X$2,int)=0),$X$3,0)+IF(MOD(A1485-$X$6,periods_per_year)=0,$X$5,0)+F1485&lt;J1484+E1485,IF(MOD(A1485-$X$6,periods_per_year)=0,$X$5,0),J1484+E1485-IF(AND(A1485&gt;=$X$2,MOD(A1485-$X$2,int)=0),$X$3,0)-F1485))))</f>
        <v/>
      </c>
      <c r="H1485" s="14"/>
      <c r="I1485" s="13" t="str">
        <f t="shared" si="180"/>
        <v/>
      </c>
      <c r="J1485" s="13" t="str">
        <f t="shared" si="181"/>
        <v/>
      </c>
      <c r="M1485" s="17" t="str">
        <f>IF(S1484="","",IF(OR(M1484&gt;=nper,ROUND(S1484,2)&lt;=0),"",M1484+1))</f>
        <v/>
      </c>
      <c r="N1485" s="18" t="str">
        <f>IF(M1485="","",IF(OR(periods_per_year=26,periods_per_year=52),IF(periods_per_year=26,IF(M1485=1,fpdate,N1484+14),IF(periods_per_year=52,IF(M1485=1,fpdate,N1484+7),"n/a")),IF(periods_per_year=24,DATE(YEAR(fpdate),MONTH(fpdate)+(M1485-1)/2+IF(AND(DAY(fpdate)&gt;=15,MOD(M1485,2)=0),1,0),IF(MOD(M1485,2)=0,IF(DAY(fpdate)&gt;=15,DAY(fpdate)-14,DAY(fpdate)+14),DAY(fpdate))),IF(DAY(DATE(YEAR(fpdate),MONTH(fpdate)+M1485-1,DAY(fpdate)))&lt;&gt;DAY(fpdate),DATE(YEAR(fpdate),MONTH(fpdate)+M1485,0),DATE(YEAR(fpdate),MONTH(fpdate)+M1485-1,DAY(fpdate))))))</f>
        <v/>
      </c>
      <c r="O1485" s="19" t="str">
        <f>IF(M1485="","",IF(variable,IF(M1485&lt;MortgageCalculator!$I$18*periods_per_year,start_rate,IF(MortgageCalculator!$I$22&gt;=0,MIN(MortgageCalculator!$I$19,start_rate+MortgageCalculator!$I$22*ROUNDUP((M1485-MortgageCalculator!$I$18*periods_per_year)/MortgageCalculator!$I$21,0)),MAX(MortgageCalculator!$I$20,start_rate+MortgageCalculator!$I$22*ROUNDUP((M1485-MortgageCalculator!$I$18*periods_per_year)/MortgageCalculator!$I$21,0)))),start_rate))</f>
        <v/>
      </c>
      <c r="P1485" s="20" t="str">
        <f>IF(M1485="","",ROUND((((1+O1485/CP)^(CP/periods_per_year))-1)*S1484,2))</f>
        <v/>
      </c>
      <c r="Q1485" s="20" t="str">
        <f>IF(M1485="","",IF(M1485=nper,S1484+P1485,MIN(S1484+P1485,IF(O1485=O1484,Q1484,ROUND(-PMT(((1+O1485/CP)^(CP/periods_per_year))-1,nper-M1485+1,S1484),2)))))</f>
        <v/>
      </c>
      <c r="R1485" s="20" t="str">
        <f t="shared" si="182"/>
        <v/>
      </c>
      <c r="S1485" s="20" t="str">
        <f t="shared" si="183"/>
        <v/>
      </c>
    </row>
    <row r="1486" spans="1:19" x14ac:dyDescent="0.2">
      <c r="A1486" s="10" t="str">
        <f t="shared" si="176"/>
        <v/>
      </c>
      <c r="B1486" s="11" t="str">
        <f t="shared" si="177"/>
        <v/>
      </c>
      <c r="C1486" s="15" t="str">
        <f t="shared" si="178"/>
        <v/>
      </c>
      <c r="D1486" s="12" t="str">
        <f>IF(A1486="","",IF(variable,IF(OR(A1486=1,A1486&lt;$I$18*periods_per_year),start_rate,MIN($I$19,IF(MOD(A1486-1,$I$21)=0,MAX($I$20,D1485+$I$22),D1485))),start_rate))</f>
        <v/>
      </c>
      <c r="E1486" s="13" t="str">
        <f t="shared" si="179"/>
        <v/>
      </c>
      <c r="F1486" s="13" t="str">
        <f>IF(A1486="","",IF(A1486=nper,J1485+E1486,MIN(J1485+E1486,IF(D1486=D1485,F1485,IF($E$8="Acc Bi-Weekly",ROUND((-PMT(((1+D1486/CP)^(CP/12))-1,(nper-A1486+1)*12/26,J1485))/2,2),IF($E$8="Acc Weekly",ROUND((-PMT(((1+D1486/CP)^(CP/12))-1,(nper-A1486+1)*12/52,J1485))/4,2),ROUND(-PMT(((1+D1486/CP)^(CP/periods_per_year))-1,nper-A1486+1,J1485),2)))))))</f>
        <v/>
      </c>
      <c r="G1486" s="13" t="str">
        <f>IF(OR(A1486="",A1486&lt;$X$2),"",IF(J1485&lt;=F1486,0,IF(IF(AND(A1486&gt;=$X$2,MOD(A1486-$X$2,int)=0),$X$3,0)+F1486&gt;=J1485+E1486,J1485+E1486-F1486,IF(AND(A1486&gt;=$X$2,MOD(A1486-$X$2,int)=0),$X$3,0)+IF(IF(AND(A1486&gt;=$X$2,MOD(A1486-$X$2,int)=0),$X$3,0)+IF(MOD(A1486-$X$6,periods_per_year)=0,$X$5,0)+F1486&lt;J1485+E1486,IF(MOD(A1486-$X$6,periods_per_year)=0,$X$5,0),J1485+E1486-IF(AND(A1486&gt;=$X$2,MOD(A1486-$X$2,int)=0),$X$3,0)-F1486))))</f>
        <v/>
      </c>
      <c r="H1486" s="14"/>
      <c r="I1486" s="13" t="str">
        <f t="shared" si="180"/>
        <v/>
      </c>
      <c r="J1486" s="13" t="str">
        <f t="shared" si="181"/>
        <v/>
      </c>
      <c r="M1486" s="17" t="str">
        <f>IF(S1485="","",IF(OR(M1485&gt;=nper,ROUND(S1485,2)&lt;=0),"",M1485+1))</f>
        <v/>
      </c>
      <c r="N1486" s="18" t="str">
        <f>IF(M1486="","",IF(OR(periods_per_year=26,periods_per_year=52),IF(periods_per_year=26,IF(M1486=1,fpdate,N1485+14),IF(periods_per_year=52,IF(M1486=1,fpdate,N1485+7),"n/a")),IF(periods_per_year=24,DATE(YEAR(fpdate),MONTH(fpdate)+(M1486-1)/2+IF(AND(DAY(fpdate)&gt;=15,MOD(M1486,2)=0),1,0),IF(MOD(M1486,2)=0,IF(DAY(fpdate)&gt;=15,DAY(fpdate)-14,DAY(fpdate)+14),DAY(fpdate))),IF(DAY(DATE(YEAR(fpdate),MONTH(fpdate)+M1486-1,DAY(fpdate)))&lt;&gt;DAY(fpdate),DATE(YEAR(fpdate),MONTH(fpdate)+M1486,0),DATE(YEAR(fpdate),MONTH(fpdate)+M1486-1,DAY(fpdate))))))</f>
        <v/>
      </c>
      <c r="O1486" s="19" t="str">
        <f>IF(M1486="","",IF(variable,IF(M1486&lt;MortgageCalculator!$I$18*periods_per_year,start_rate,IF(MortgageCalculator!$I$22&gt;=0,MIN(MortgageCalculator!$I$19,start_rate+MortgageCalculator!$I$22*ROUNDUP((M1486-MortgageCalculator!$I$18*periods_per_year)/MortgageCalculator!$I$21,0)),MAX(MortgageCalculator!$I$20,start_rate+MortgageCalculator!$I$22*ROUNDUP((M1486-MortgageCalculator!$I$18*periods_per_year)/MortgageCalculator!$I$21,0)))),start_rate))</f>
        <v/>
      </c>
      <c r="P1486" s="20" t="str">
        <f>IF(M1486="","",ROUND((((1+O1486/CP)^(CP/periods_per_year))-1)*S1485,2))</f>
        <v/>
      </c>
      <c r="Q1486" s="20" t="str">
        <f>IF(M1486="","",IF(M1486=nper,S1485+P1486,MIN(S1485+P1486,IF(O1486=O1485,Q1485,ROUND(-PMT(((1+O1486/CP)^(CP/periods_per_year))-1,nper-M1486+1,S1485),2)))))</f>
        <v/>
      </c>
      <c r="R1486" s="20" t="str">
        <f t="shared" si="182"/>
        <v/>
      </c>
      <c r="S1486" s="20" t="str">
        <f t="shared" si="183"/>
        <v/>
      </c>
    </row>
    <row r="1487" spans="1:19" x14ac:dyDescent="0.2">
      <c r="A1487" s="10" t="str">
        <f t="shared" si="176"/>
        <v/>
      </c>
      <c r="B1487" s="11" t="str">
        <f t="shared" si="177"/>
        <v/>
      </c>
      <c r="C1487" s="15" t="str">
        <f t="shared" si="178"/>
        <v/>
      </c>
      <c r="D1487" s="12" t="str">
        <f>IF(A1487="","",IF(variable,IF(OR(A1487=1,A1487&lt;$I$18*periods_per_year),start_rate,MIN($I$19,IF(MOD(A1487-1,$I$21)=0,MAX($I$20,D1486+$I$22),D1486))),start_rate))</f>
        <v/>
      </c>
      <c r="E1487" s="13" t="str">
        <f t="shared" si="179"/>
        <v/>
      </c>
      <c r="F1487" s="13" t="str">
        <f>IF(A1487="","",IF(A1487=nper,J1486+E1487,MIN(J1486+E1487,IF(D1487=D1486,F1486,IF($E$8="Acc Bi-Weekly",ROUND((-PMT(((1+D1487/CP)^(CP/12))-1,(nper-A1487+1)*12/26,J1486))/2,2),IF($E$8="Acc Weekly",ROUND((-PMT(((1+D1487/CP)^(CP/12))-1,(nper-A1487+1)*12/52,J1486))/4,2),ROUND(-PMT(((1+D1487/CP)^(CP/periods_per_year))-1,nper-A1487+1,J1486),2)))))))</f>
        <v/>
      </c>
      <c r="G1487" s="13" t="str">
        <f>IF(OR(A1487="",A1487&lt;$X$2),"",IF(J1486&lt;=F1487,0,IF(IF(AND(A1487&gt;=$X$2,MOD(A1487-$X$2,int)=0),$X$3,0)+F1487&gt;=J1486+E1487,J1486+E1487-F1487,IF(AND(A1487&gt;=$X$2,MOD(A1487-$X$2,int)=0),$X$3,0)+IF(IF(AND(A1487&gt;=$X$2,MOD(A1487-$X$2,int)=0),$X$3,0)+IF(MOD(A1487-$X$6,periods_per_year)=0,$X$5,0)+F1487&lt;J1486+E1487,IF(MOD(A1487-$X$6,periods_per_year)=0,$X$5,0),J1486+E1487-IF(AND(A1487&gt;=$X$2,MOD(A1487-$X$2,int)=0),$X$3,0)-F1487))))</f>
        <v/>
      </c>
      <c r="H1487" s="14"/>
      <c r="I1487" s="13" t="str">
        <f t="shared" si="180"/>
        <v/>
      </c>
      <c r="J1487" s="13" t="str">
        <f t="shared" si="181"/>
        <v/>
      </c>
      <c r="M1487" s="17" t="str">
        <f>IF(S1486="","",IF(OR(M1486&gt;=nper,ROUND(S1486,2)&lt;=0),"",M1486+1))</f>
        <v/>
      </c>
      <c r="N1487" s="18" t="str">
        <f>IF(M1487="","",IF(OR(periods_per_year=26,periods_per_year=52),IF(periods_per_year=26,IF(M1487=1,fpdate,N1486+14),IF(periods_per_year=52,IF(M1487=1,fpdate,N1486+7),"n/a")),IF(periods_per_year=24,DATE(YEAR(fpdate),MONTH(fpdate)+(M1487-1)/2+IF(AND(DAY(fpdate)&gt;=15,MOD(M1487,2)=0),1,0),IF(MOD(M1487,2)=0,IF(DAY(fpdate)&gt;=15,DAY(fpdate)-14,DAY(fpdate)+14),DAY(fpdate))),IF(DAY(DATE(YEAR(fpdate),MONTH(fpdate)+M1487-1,DAY(fpdate)))&lt;&gt;DAY(fpdate),DATE(YEAR(fpdate),MONTH(fpdate)+M1487,0),DATE(YEAR(fpdate),MONTH(fpdate)+M1487-1,DAY(fpdate))))))</f>
        <v/>
      </c>
      <c r="O1487" s="19" t="str">
        <f>IF(M1487="","",IF(variable,IF(M1487&lt;MortgageCalculator!$I$18*periods_per_year,start_rate,IF(MortgageCalculator!$I$22&gt;=0,MIN(MortgageCalculator!$I$19,start_rate+MortgageCalculator!$I$22*ROUNDUP((M1487-MortgageCalculator!$I$18*periods_per_year)/MortgageCalculator!$I$21,0)),MAX(MortgageCalculator!$I$20,start_rate+MortgageCalculator!$I$22*ROUNDUP((M1487-MortgageCalculator!$I$18*periods_per_year)/MortgageCalculator!$I$21,0)))),start_rate))</f>
        <v/>
      </c>
      <c r="P1487" s="20" t="str">
        <f>IF(M1487="","",ROUND((((1+O1487/CP)^(CP/periods_per_year))-1)*S1486,2))</f>
        <v/>
      </c>
      <c r="Q1487" s="20" t="str">
        <f>IF(M1487="","",IF(M1487=nper,S1486+P1487,MIN(S1486+P1487,IF(O1487=O1486,Q1486,ROUND(-PMT(((1+O1487/CP)^(CP/periods_per_year))-1,nper-M1487+1,S1486),2)))))</f>
        <v/>
      </c>
      <c r="R1487" s="20" t="str">
        <f t="shared" si="182"/>
        <v/>
      </c>
      <c r="S1487" s="20" t="str">
        <f t="shared" si="183"/>
        <v/>
      </c>
    </row>
    <row r="1488" spans="1:19" x14ac:dyDescent="0.2">
      <c r="A1488" s="10" t="str">
        <f t="shared" si="176"/>
        <v/>
      </c>
      <c r="B1488" s="11" t="str">
        <f t="shared" si="177"/>
        <v/>
      </c>
      <c r="C1488" s="15" t="str">
        <f t="shared" si="178"/>
        <v/>
      </c>
      <c r="D1488" s="12" t="str">
        <f>IF(A1488="","",IF(variable,IF(OR(A1488=1,A1488&lt;$I$18*periods_per_year),start_rate,MIN($I$19,IF(MOD(A1488-1,$I$21)=0,MAX($I$20,D1487+$I$22),D1487))),start_rate))</f>
        <v/>
      </c>
      <c r="E1488" s="13" t="str">
        <f t="shared" si="179"/>
        <v/>
      </c>
      <c r="F1488" s="13" t="str">
        <f>IF(A1488="","",IF(A1488=nper,J1487+E1488,MIN(J1487+E1488,IF(D1488=D1487,F1487,IF($E$8="Acc Bi-Weekly",ROUND((-PMT(((1+D1488/CP)^(CP/12))-1,(nper-A1488+1)*12/26,J1487))/2,2),IF($E$8="Acc Weekly",ROUND((-PMT(((1+D1488/CP)^(CP/12))-1,(nper-A1488+1)*12/52,J1487))/4,2),ROUND(-PMT(((1+D1488/CP)^(CP/periods_per_year))-1,nper-A1488+1,J1487),2)))))))</f>
        <v/>
      </c>
      <c r="G1488" s="13" t="str">
        <f>IF(OR(A1488="",A1488&lt;$X$2),"",IF(J1487&lt;=F1488,0,IF(IF(AND(A1488&gt;=$X$2,MOD(A1488-$X$2,int)=0),$X$3,0)+F1488&gt;=J1487+E1488,J1487+E1488-F1488,IF(AND(A1488&gt;=$X$2,MOD(A1488-$X$2,int)=0),$X$3,0)+IF(IF(AND(A1488&gt;=$X$2,MOD(A1488-$X$2,int)=0),$X$3,0)+IF(MOD(A1488-$X$6,periods_per_year)=0,$X$5,0)+F1488&lt;J1487+E1488,IF(MOD(A1488-$X$6,periods_per_year)=0,$X$5,0),J1487+E1488-IF(AND(A1488&gt;=$X$2,MOD(A1488-$X$2,int)=0),$X$3,0)-F1488))))</f>
        <v/>
      </c>
      <c r="H1488" s="14"/>
      <c r="I1488" s="13" t="str">
        <f t="shared" si="180"/>
        <v/>
      </c>
      <c r="J1488" s="13" t="str">
        <f t="shared" si="181"/>
        <v/>
      </c>
      <c r="M1488" s="17" t="str">
        <f>IF(S1487="","",IF(OR(M1487&gt;=nper,ROUND(S1487,2)&lt;=0),"",M1487+1))</f>
        <v/>
      </c>
      <c r="N1488" s="18" t="str">
        <f>IF(M1488="","",IF(OR(periods_per_year=26,periods_per_year=52),IF(periods_per_year=26,IF(M1488=1,fpdate,N1487+14),IF(periods_per_year=52,IF(M1488=1,fpdate,N1487+7),"n/a")),IF(periods_per_year=24,DATE(YEAR(fpdate),MONTH(fpdate)+(M1488-1)/2+IF(AND(DAY(fpdate)&gt;=15,MOD(M1488,2)=0),1,0),IF(MOD(M1488,2)=0,IF(DAY(fpdate)&gt;=15,DAY(fpdate)-14,DAY(fpdate)+14),DAY(fpdate))),IF(DAY(DATE(YEAR(fpdate),MONTH(fpdate)+M1488-1,DAY(fpdate)))&lt;&gt;DAY(fpdate),DATE(YEAR(fpdate),MONTH(fpdate)+M1488,0),DATE(YEAR(fpdate),MONTH(fpdate)+M1488-1,DAY(fpdate))))))</f>
        <v/>
      </c>
      <c r="O1488" s="19" t="str">
        <f>IF(M1488="","",IF(variable,IF(M1488&lt;MortgageCalculator!$I$18*periods_per_year,start_rate,IF(MortgageCalculator!$I$22&gt;=0,MIN(MortgageCalculator!$I$19,start_rate+MortgageCalculator!$I$22*ROUNDUP((M1488-MortgageCalculator!$I$18*periods_per_year)/MortgageCalculator!$I$21,0)),MAX(MortgageCalculator!$I$20,start_rate+MortgageCalculator!$I$22*ROUNDUP((M1488-MortgageCalculator!$I$18*periods_per_year)/MortgageCalculator!$I$21,0)))),start_rate))</f>
        <v/>
      </c>
      <c r="P1488" s="20" t="str">
        <f>IF(M1488="","",ROUND((((1+O1488/CP)^(CP/periods_per_year))-1)*S1487,2))</f>
        <v/>
      </c>
      <c r="Q1488" s="20" t="str">
        <f>IF(M1488="","",IF(M1488=nper,S1487+P1488,MIN(S1487+P1488,IF(O1488=O1487,Q1487,ROUND(-PMT(((1+O1488/CP)^(CP/periods_per_year))-1,nper-M1488+1,S1487),2)))))</f>
        <v/>
      </c>
      <c r="R1488" s="20" t="str">
        <f t="shared" si="182"/>
        <v/>
      </c>
      <c r="S1488" s="20" t="str">
        <f t="shared" si="183"/>
        <v/>
      </c>
    </row>
    <row r="1489" spans="1:19" x14ac:dyDescent="0.2">
      <c r="A1489" s="10" t="str">
        <f t="shared" si="176"/>
        <v/>
      </c>
      <c r="B1489" s="11" t="str">
        <f t="shared" si="177"/>
        <v/>
      </c>
      <c r="C1489" s="15" t="str">
        <f t="shared" si="178"/>
        <v/>
      </c>
      <c r="D1489" s="12" t="str">
        <f>IF(A1489="","",IF(variable,IF(OR(A1489=1,A1489&lt;$I$18*periods_per_year),start_rate,MIN($I$19,IF(MOD(A1489-1,$I$21)=0,MAX($I$20,D1488+$I$22),D1488))),start_rate))</f>
        <v/>
      </c>
      <c r="E1489" s="13" t="str">
        <f t="shared" si="179"/>
        <v/>
      </c>
      <c r="F1489" s="13" t="str">
        <f>IF(A1489="","",IF(A1489=nper,J1488+E1489,MIN(J1488+E1489,IF(D1489=D1488,F1488,IF($E$8="Acc Bi-Weekly",ROUND((-PMT(((1+D1489/CP)^(CP/12))-1,(nper-A1489+1)*12/26,J1488))/2,2),IF($E$8="Acc Weekly",ROUND((-PMT(((1+D1489/CP)^(CP/12))-1,(nper-A1489+1)*12/52,J1488))/4,2),ROUND(-PMT(((1+D1489/CP)^(CP/periods_per_year))-1,nper-A1489+1,J1488),2)))))))</f>
        <v/>
      </c>
      <c r="G1489" s="13" t="str">
        <f>IF(OR(A1489="",A1489&lt;$X$2),"",IF(J1488&lt;=F1489,0,IF(IF(AND(A1489&gt;=$X$2,MOD(A1489-$X$2,int)=0),$X$3,0)+F1489&gt;=J1488+E1489,J1488+E1489-F1489,IF(AND(A1489&gt;=$X$2,MOD(A1489-$X$2,int)=0),$X$3,0)+IF(IF(AND(A1489&gt;=$X$2,MOD(A1489-$X$2,int)=0),$X$3,0)+IF(MOD(A1489-$X$6,periods_per_year)=0,$X$5,0)+F1489&lt;J1488+E1489,IF(MOD(A1489-$X$6,periods_per_year)=0,$X$5,0),J1488+E1489-IF(AND(A1489&gt;=$X$2,MOD(A1489-$X$2,int)=0),$X$3,0)-F1489))))</f>
        <v/>
      </c>
      <c r="H1489" s="14"/>
      <c r="I1489" s="13" t="str">
        <f t="shared" si="180"/>
        <v/>
      </c>
      <c r="J1489" s="13" t="str">
        <f t="shared" si="181"/>
        <v/>
      </c>
      <c r="M1489" s="17" t="str">
        <f>IF(S1488="","",IF(OR(M1488&gt;=nper,ROUND(S1488,2)&lt;=0),"",M1488+1))</f>
        <v/>
      </c>
      <c r="N1489" s="18" t="str">
        <f>IF(M1489="","",IF(OR(periods_per_year=26,periods_per_year=52),IF(periods_per_year=26,IF(M1489=1,fpdate,N1488+14),IF(periods_per_year=52,IF(M1489=1,fpdate,N1488+7),"n/a")),IF(periods_per_year=24,DATE(YEAR(fpdate),MONTH(fpdate)+(M1489-1)/2+IF(AND(DAY(fpdate)&gt;=15,MOD(M1489,2)=0),1,0),IF(MOD(M1489,2)=0,IF(DAY(fpdate)&gt;=15,DAY(fpdate)-14,DAY(fpdate)+14),DAY(fpdate))),IF(DAY(DATE(YEAR(fpdate),MONTH(fpdate)+M1489-1,DAY(fpdate)))&lt;&gt;DAY(fpdate),DATE(YEAR(fpdate),MONTH(fpdate)+M1489,0),DATE(YEAR(fpdate),MONTH(fpdate)+M1489-1,DAY(fpdate))))))</f>
        <v/>
      </c>
      <c r="O1489" s="19" t="str">
        <f>IF(M1489="","",IF(variable,IF(M1489&lt;MortgageCalculator!$I$18*periods_per_year,start_rate,IF(MortgageCalculator!$I$22&gt;=0,MIN(MortgageCalculator!$I$19,start_rate+MortgageCalculator!$I$22*ROUNDUP((M1489-MortgageCalculator!$I$18*periods_per_year)/MortgageCalculator!$I$21,0)),MAX(MortgageCalculator!$I$20,start_rate+MortgageCalculator!$I$22*ROUNDUP((M1489-MortgageCalculator!$I$18*periods_per_year)/MortgageCalculator!$I$21,0)))),start_rate))</f>
        <v/>
      </c>
      <c r="P1489" s="20" t="str">
        <f>IF(M1489="","",ROUND((((1+O1489/CP)^(CP/periods_per_year))-1)*S1488,2))</f>
        <v/>
      </c>
      <c r="Q1489" s="20" t="str">
        <f>IF(M1489="","",IF(M1489=nper,S1488+P1489,MIN(S1488+P1489,IF(O1489=O1488,Q1488,ROUND(-PMT(((1+O1489/CP)^(CP/periods_per_year))-1,nper-M1489+1,S1488),2)))))</f>
        <v/>
      </c>
      <c r="R1489" s="20" t="str">
        <f t="shared" si="182"/>
        <v/>
      </c>
      <c r="S1489" s="20" t="str">
        <f t="shared" si="183"/>
        <v/>
      </c>
    </row>
    <row r="1490" spans="1:19" x14ac:dyDescent="0.2">
      <c r="A1490" s="10" t="str">
        <f t="shared" si="176"/>
        <v/>
      </c>
      <c r="B1490" s="11" t="str">
        <f t="shared" si="177"/>
        <v/>
      </c>
      <c r="C1490" s="15" t="str">
        <f t="shared" si="178"/>
        <v/>
      </c>
      <c r="D1490" s="12" t="str">
        <f>IF(A1490="","",IF(variable,IF(OR(A1490=1,A1490&lt;$I$18*periods_per_year),start_rate,MIN($I$19,IF(MOD(A1490-1,$I$21)=0,MAX($I$20,D1489+$I$22),D1489))),start_rate))</f>
        <v/>
      </c>
      <c r="E1490" s="13" t="str">
        <f t="shared" si="179"/>
        <v/>
      </c>
      <c r="F1490" s="13" t="str">
        <f>IF(A1490="","",IF(A1490=nper,J1489+E1490,MIN(J1489+E1490,IF(D1490=D1489,F1489,IF($E$8="Acc Bi-Weekly",ROUND((-PMT(((1+D1490/CP)^(CP/12))-1,(nper-A1490+1)*12/26,J1489))/2,2),IF($E$8="Acc Weekly",ROUND((-PMT(((1+D1490/CP)^(CP/12))-1,(nper-A1490+1)*12/52,J1489))/4,2),ROUND(-PMT(((1+D1490/CP)^(CP/periods_per_year))-1,nper-A1490+1,J1489),2)))))))</f>
        <v/>
      </c>
      <c r="G1490" s="13" t="str">
        <f>IF(OR(A1490="",A1490&lt;$X$2),"",IF(J1489&lt;=F1490,0,IF(IF(AND(A1490&gt;=$X$2,MOD(A1490-$X$2,int)=0),$X$3,0)+F1490&gt;=J1489+E1490,J1489+E1490-F1490,IF(AND(A1490&gt;=$X$2,MOD(A1490-$X$2,int)=0),$X$3,0)+IF(IF(AND(A1490&gt;=$X$2,MOD(A1490-$X$2,int)=0),$X$3,0)+IF(MOD(A1490-$X$6,periods_per_year)=0,$X$5,0)+F1490&lt;J1489+E1490,IF(MOD(A1490-$X$6,periods_per_year)=0,$X$5,0),J1489+E1490-IF(AND(A1490&gt;=$X$2,MOD(A1490-$X$2,int)=0),$X$3,0)-F1490))))</f>
        <v/>
      </c>
      <c r="H1490" s="14"/>
      <c r="I1490" s="13" t="str">
        <f t="shared" si="180"/>
        <v/>
      </c>
      <c r="J1490" s="13" t="str">
        <f t="shared" si="181"/>
        <v/>
      </c>
      <c r="M1490" s="17" t="str">
        <f>IF(S1489="","",IF(OR(M1489&gt;=nper,ROUND(S1489,2)&lt;=0),"",M1489+1))</f>
        <v/>
      </c>
      <c r="N1490" s="18" t="str">
        <f>IF(M1490="","",IF(OR(periods_per_year=26,periods_per_year=52),IF(periods_per_year=26,IF(M1490=1,fpdate,N1489+14),IF(periods_per_year=52,IF(M1490=1,fpdate,N1489+7),"n/a")),IF(periods_per_year=24,DATE(YEAR(fpdate),MONTH(fpdate)+(M1490-1)/2+IF(AND(DAY(fpdate)&gt;=15,MOD(M1490,2)=0),1,0),IF(MOD(M1490,2)=0,IF(DAY(fpdate)&gt;=15,DAY(fpdate)-14,DAY(fpdate)+14),DAY(fpdate))),IF(DAY(DATE(YEAR(fpdate),MONTH(fpdate)+M1490-1,DAY(fpdate)))&lt;&gt;DAY(fpdate),DATE(YEAR(fpdate),MONTH(fpdate)+M1490,0),DATE(YEAR(fpdate),MONTH(fpdate)+M1490-1,DAY(fpdate))))))</f>
        <v/>
      </c>
      <c r="O1490" s="19" t="str">
        <f>IF(M1490="","",IF(variable,IF(M1490&lt;MortgageCalculator!$I$18*periods_per_year,start_rate,IF(MortgageCalculator!$I$22&gt;=0,MIN(MortgageCalculator!$I$19,start_rate+MortgageCalculator!$I$22*ROUNDUP((M1490-MortgageCalculator!$I$18*periods_per_year)/MortgageCalculator!$I$21,0)),MAX(MortgageCalculator!$I$20,start_rate+MortgageCalculator!$I$22*ROUNDUP((M1490-MortgageCalculator!$I$18*periods_per_year)/MortgageCalculator!$I$21,0)))),start_rate))</f>
        <v/>
      </c>
      <c r="P1490" s="20" t="str">
        <f>IF(M1490="","",ROUND((((1+O1490/CP)^(CP/periods_per_year))-1)*S1489,2))</f>
        <v/>
      </c>
      <c r="Q1490" s="20" t="str">
        <f>IF(M1490="","",IF(M1490=nper,S1489+P1490,MIN(S1489+P1490,IF(O1490=O1489,Q1489,ROUND(-PMT(((1+O1490/CP)^(CP/periods_per_year))-1,nper-M1490+1,S1489),2)))))</f>
        <v/>
      </c>
      <c r="R1490" s="20" t="str">
        <f t="shared" si="182"/>
        <v/>
      </c>
      <c r="S1490" s="20" t="str">
        <f t="shared" si="183"/>
        <v/>
      </c>
    </row>
    <row r="1491" spans="1:19" x14ac:dyDescent="0.2">
      <c r="A1491" s="10" t="str">
        <f t="shared" si="176"/>
        <v/>
      </c>
      <c r="B1491" s="11" t="str">
        <f t="shared" si="177"/>
        <v/>
      </c>
      <c r="C1491" s="15" t="str">
        <f t="shared" si="178"/>
        <v/>
      </c>
      <c r="D1491" s="12" t="str">
        <f>IF(A1491="","",IF(variable,IF(OR(A1491=1,A1491&lt;$I$18*periods_per_year),start_rate,MIN($I$19,IF(MOD(A1491-1,$I$21)=0,MAX($I$20,D1490+$I$22),D1490))),start_rate))</f>
        <v/>
      </c>
      <c r="E1491" s="13" t="str">
        <f t="shared" si="179"/>
        <v/>
      </c>
      <c r="F1491" s="13" t="str">
        <f>IF(A1491="","",IF(A1491=nper,J1490+E1491,MIN(J1490+E1491,IF(D1491=D1490,F1490,IF($E$8="Acc Bi-Weekly",ROUND((-PMT(((1+D1491/CP)^(CP/12))-1,(nper-A1491+1)*12/26,J1490))/2,2),IF($E$8="Acc Weekly",ROUND((-PMT(((1+D1491/CP)^(CP/12))-1,(nper-A1491+1)*12/52,J1490))/4,2),ROUND(-PMT(((1+D1491/CP)^(CP/periods_per_year))-1,nper-A1491+1,J1490),2)))))))</f>
        <v/>
      </c>
      <c r="G1491" s="13" t="str">
        <f>IF(OR(A1491="",A1491&lt;$X$2),"",IF(J1490&lt;=F1491,0,IF(IF(AND(A1491&gt;=$X$2,MOD(A1491-$X$2,int)=0),$X$3,0)+F1491&gt;=J1490+E1491,J1490+E1491-F1491,IF(AND(A1491&gt;=$X$2,MOD(A1491-$X$2,int)=0),$X$3,0)+IF(IF(AND(A1491&gt;=$X$2,MOD(A1491-$X$2,int)=0),$X$3,0)+IF(MOD(A1491-$X$6,periods_per_year)=0,$X$5,0)+F1491&lt;J1490+E1491,IF(MOD(A1491-$X$6,periods_per_year)=0,$X$5,0),J1490+E1491-IF(AND(A1491&gt;=$X$2,MOD(A1491-$X$2,int)=0),$X$3,0)-F1491))))</f>
        <v/>
      </c>
      <c r="H1491" s="14"/>
      <c r="I1491" s="13" t="str">
        <f t="shared" si="180"/>
        <v/>
      </c>
      <c r="J1491" s="13" t="str">
        <f t="shared" si="181"/>
        <v/>
      </c>
      <c r="M1491" s="17" t="str">
        <f>IF(S1490="","",IF(OR(M1490&gt;=nper,ROUND(S1490,2)&lt;=0),"",M1490+1))</f>
        <v/>
      </c>
      <c r="N1491" s="18" t="str">
        <f>IF(M1491="","",IF(OR(periods_per_year=26,periods_per_year=52),IF(periods_per_year=26,IF(M1491=1,fpdate,N1490+14),IF(periods_per_year=52,IF(M1491=1,fpdate,N1490+7),"n/a")),IF(periods_per_year=24,DATE(YEAR(fpdate),MONTH(fpdate)+(M1491-1)/2+IF(AND(DAY(fpdate)&gt;=15,MOD(M1491,2)=0),1,0),IF(MOD(M1491,2)=0,IF(DAY(fpdate)&gt;=15,DAY(fpdate)-14,DAY(fpdate)+14),DAY(fpdate))),IF(DAY(DATE(YEAR(fpdate),MONTH(fpdate)+M1491-1,DAY(fpdate)))&lt;&gt;DAY(fpdate),DATE(YEAR(fpdate),MONTH(fpdate)+M1491,0),DATE(YEAR(fpdate),MONTH(fpdate)+M1491-1,DAY(fpdate))))))</f>
        <v/>
      </c>
      <c r="O1491" s="19" t="str">
        <f>IF(M1491="","",IF(variable,IF(M1491&lt;MortgageCalculator!$I$18*periods_per_year,start_rate,IF(MortgageCalculator!$I$22&gt;=0,MIN(MortgageCalculator!$I$19,start_rate+MortgageCalculator!$I$22*ROUNDUP((M1491-MortgageCalculator!$I$18*periods_per_year)/MortgageCalculator!$I$21,0)),MAX(MortgageCalculator!$I$20,start_rate+MortgageCalculator!$I$22*ROUNDUP((M1491-MortgageCalculator!$I$18*periods_per_year)/MortgageCalculator!$I$21,0)))),start_rate))</f>
        <v/>
      </c>
      <c r="P1491" s="20" t="str">
        <f>IF(M1491="","",ROUND((((1+O1491/CP)^(CP/periods_per_year))-1)*S1490,2))</f>
        <v/>
      </c>
      <c r="Q1491" s="20" t="str">
        <f>IF(M1491="","",IF(M1491=nper,S1490+P1491,MIN(S1490+P1491,IF(O1491=O1490,Q1490,ROUND(-PMT(((1+O1491/CP)^(CP/periods_per_year))-1,nper-M1491+1,S1490),2)))))</f>
        <v/>
      </c>
      <c r="R1491" s="20" t="str">
        <f t="shared" si="182"/>
        <v/>
      </c>
      <c r="S1491" s="20" t="str">
        <f t="shared" si="183"/>
        <v/>
      </c>
    </row>
    <row r="1492" spans="1:19" x14ac:dyDescent="0.2">
      <c r="A1492" s="10" t="str">
        <f t="shared" si="176"/>
        <v/>
      </c>
      <c r="B1492" s="11" t="str">
        <f t="shared" si="177"/>
        <v/>
      </c>
      <c r="C1492" s="15" t="str">
        <f t="shared" si="178"/>
        <v/>
      </c>
      <c r="D1492" s="12" t="str">
        <f>IF(A1492="","",IF(variable,IF(OR(A1492=1,A1492&lt;$I$18*periods_per_year),start_rate,MIN($I$19,IF(MOD(A1492-1,$I$21)=0,MAX($I$20,D1491+$I$22),D1491))),start_rate))</f>
        <v/>
      </c>
      <c r="E1492" s="13" t="str">
        <f t="shared" si="179"/>
        <v/>
      </c>
      <c r="F1492" s="13" t="str">
        <f>IF(A1492="","",IF(A1492=nper,J1491+E1492,MIN(J1491+E1492,IF(D1492=D1491,F1491,IF($E$8="Acc Bi-Weekly",ROUND((-PMT(((1+D1492/CP)^(CP/12))-1,(nper-A1492+1)*12/26,J1491))/2,2),IF($E$8="Acc Weekly",ROUND((-PMT(((1+D1492/CP)^(CP/12))-1,(nper-A1492+1)*12/52,J1491))/4,2),ROUND(-PMT(((1+D1492/CP)^(CP/periods_per_year))-1,nper-A1492+1,J1491),2)))))))</f>
        <v/>
      </c>
      <c r="G1492" s="13" t="str">
        <f>IF(OR(A1492="",A1492&lt;$X$2),"",IF(J1491&lt;=F1492,0,IF(IF(AND(A1492&gt;=$X$2,MOD(A1492-$X$2,int)=0),$X$3,0)+F1492&gt;=J1491+E1492,J1491+E1492-F1492,IF(AND(A1492&gt;=$X$2,MOD(A1492-$X$2,int)=0),$X$3,0)+IF(IF(AND(A1492&gt;=$X$2,MOD(A1492-$X$2,int)=0),$X$3,0)+IF(MOD(A1492-$X$6,periods_per_year)=0,$X$5,0)+F1492&lt;J1491+E1492,IF(MOD(A1492-$X$6,periods_per_year)=0,$X$5,0),J1491+E1492-IF(AND(A1492&gt;=$X$2,MOD(A1492-$X$2,int)=0),$X$3,0)-F1492))))</f>
        <v/>
      </c>
      <c r="H1492" s="14"/>
      <c r="I1492" s="13" t="str">
        <f t="shared" si="180"/>
        <v/>
      </c>
      <c r="J1492" s="13" t="str">
        <f t="shared" si="181"/>
        <v/>
      </c>
      <c r="M1492" s="17" t="str">
        <f>IF(S1491="","",IF(OR(M1491&gt;=nper,ROUND(S1491,2)&lt;=0),"",M1491+1))</f>
        <v/>
      </c>
      <c r="N1492" s="18" t="str">
        <f>IF(M1492="","",IF(OR(periods_per_year=26,periods_per_year=52),IF(periods_per_year=26,IF(M1492=1,fpdate,N1491+14),IF(periods_per_year=52,IF(M1492=1,fpdate,N1491+7),"n/a")),IF(periods_per_year=24,DATE(YEAR(fpdate),MONTH(fpdate)+(M1492-1)/2+IF(AND(DAY(fpdate)&gt;=15,MOD(M1492,2)=0),1,0),IF(MOD(M1492,2)=0,IF(DAY(fpdate)&gt;=15,DAY(fpdate)-14,DAY(fpdate)+14),DAY(fpdate))),IF(DAY(DATE(YEAR(fpdate),MONTH(fpdate)+M1492-1,DAY(fpdate)))&lt;&gt;DAY(fpdate),DATE(YEAR(fpdate),MONTH(fpdate)+M1492,0),DATE(YEAR(fpdate),MONTH(fpdate)+M1492-1,DAY(fpdate))))))</f>
        <v/>
      </c>
      <c r="O1492" s="19" t="str">
        <f>IF(M1492="","",IF(variable,IF(M1492&lt;MortgageCalculator!$I$18*periods_per_year,start_rate,IF(MortgageCalculator!$I$22&gt;=0,MIN(MortgageCalculator!$I$19,start_rate+MortgageCalculator!$I$22*ROUNDUP((M1492-MortgageCalculator!$I$18*periods_per_year)/MortgageCalculator!$I$21,0)),MAX(MortgageCalculator!$I$20,start_rate+MortgageCalculator!$I$22*ROUNDUP((M1492-MortgageCalculator!$I$18*periods_per_year)/MortgageCalculator!$I$21,0)))),start_rate))</f>
        <v/>
      </c>
      <c r="P1492" s="20" t="str">
        <f>IF(M1492="","",ROUND((((1+O1492/CP)^(CP/periods_per_year))-1)*S1491,2))</f>
        <v/>
      </c>
      <c r="Q1492" s="20" t="str">
        <f>IF(M1492="","",IF(M1492=nper,S1491+P1492,MIN(S1491+P1492,IF(O1492=O1491,Q1491,ROUND(-PMT(((1+O1492/CP)^(CP/periods_per_year))-1,nper-M1492+1,S1491),2)))))</f>
        <v/>
      </c>
      <c r="R1492" s="20" t="str">
        <f t="shared" si="182"/>
        <v/>
      </c>
      <c r="S1492" s="20" t="str">
        <f t="shared" si="183"/>
        <v/>
      </c>
    </row>
    <row r="1493" spans="1:19" x14ac:dyDescent="0.2">
      <c r="A1493" s="10" t="str">
        <f t="shared" si="176"/>
        <v/>
      </c>
      <c r="B1493" s="11" t="str">
        <f t="shared" si="177"/>
        <v/>
      </c>
      <c r="C1493" s="15" t="str">
        <f t="shared" si="178"/>
        <v/>
      </c>
      <c r="D1493" s="12" t="str">
        <f>IF(A1493="","",IF(variable,IF(OR(A1493=1,A1493&lt;$I$18*periods_per_year),start_rate,MIN($I$19,IF(MOD(A1493-1,$I$21)=0,MAX($I$20,D1492+$I$22),D1492))),start_rate))</f>
        <v/>
      </c>
      <c r="E1493" s="13" t="str">
        <f t="shared" si="179"/>
        <v/>
      </c>
      <c r="F1493" s="13" t="str">
        <f>IF(A1493="","",IF(A1493=nper,J1492+E1493,MIN(J1492+E1493,IF(D1493=D1492,F1492,IF($E$8="Acc Bi-Weekly",ROUND((-PMT(((1+D1493/CP)^(CP/12))-1,(nper-A1493+1)*12/26,J1492))/2,2),IF($E$8="Acc Weekly",ROUND((-PMT(((1+D1493/CP)^(CP/12))-1,(nper-A1493+1)*12/52,J1492))/4,2),ROUND(-PMT(((1+D1493/CP)^(CP/periods_per_year))-1,nper-A1493+1,J1492),2)))))))</f>
        <v/>
      </c>
      <c r="G1493" s="13" t="str">
        <f>IF(OR(A1493="",A1493&lt;$X$2),"",IF(J1492&lt;=F1493,0,IF(IF(AND(A1493&gt;=$X$2,MOD(A1493-$X$2,int)=0),$X$3,0)+F1493&gt;=J1492+E1493,J1492+E1493-F1493,IF(AND(A1493&gt;=$X$2,MOD(A1493-$X$2,int)=0),$X$3,0)+IF(IF(AND(A1493&gt;=$X$2,MOD(A1493-$X$2,int)=0),$X$3,0)+IF(MOD(A1493-$X$6,periods_per_year)=0,$X$5,0)+F1493&lt;J1492+E1493,IF(MOD(A1493-$X$6,periods_per_year)=0,$X$5,0),J1492+E1493-IF(AND(A1493&gt;=$X$2,MOD(A1493-$X$2,int)=0),$X$3,0)-F1493))))</f>
        <v/>
      </c>
      <c r="H1493" s="14"/>
      <c r="I1493" s="13" t="str">
        <f t="shared" si="180"/>
        <v/>
      </c>
      <c r="J1493" s="13" t="str">
        <f t="shared" si="181"/>
        <v/>
      </c>
      <c r="M1493" s="17" t="str">
        <f>IF(S1492="","",IF(OR(M1492&gt;=nper,ROUND(S1492,2)&lt;=0),"",M1492+1))</f>
        <v/>
      </c>
      <c r="N1493" s="18" t="str">
        <f>IF(M1493="","",IF(OR(periods_per_year=26,periods_per_year=52),IF(periods_per_year=26,IF(M1493=1,fpdate,N1492+14),IF(periods_per_year=52,IF(M1493=1,fpdate,N1492+7),"n/a")),IF(periods_per_year=24,DATE(YEAR(fpdate),MONTH(fpdate)+(M1493-1)/2+IF(AND(DAY(fpdate)&gt;=15,MOD(M1493,2)=0),1,0),IF(MOD(M1493,2)=0,IF(DAY(fpdate)&gt;=15,DAY(fpdate)-14,DAY(fpdate)+14),DAY(fpdate))),IF(DAY(DATE(YEAR(fpdate),MONTH(fpdate)+M1493-1,DAY(fpdate)))&lt;&gt;DAY(fpdate),DATE(YEAR(fpdate),MONTH(fpdate)+M1493,0),DATE(YEAR(fpdate),MONTH(fpdate)+M1493-1,DAY(fpdate))))))</f>
        <v/>
      </c>
      <c r="O1493" s="19" t="str">
        <f>IF(M1493="","",IF(variable,IF(M1493&lt;MortgageCalculator!$I$18*periods_per_year,start_rate,IF(MortgageCalculator!$I$22&gt;=0,MIN(MortgageCalculator!$I$19,start_rate+MortgageCalculator!$I$22*ROUNDUP((M1493-MortgageCalculator!$I$18*periods_per_year)/MortgageCalculator!$I$21,0)),MAX(MortgageCalculator!$I$20,start_rate+MortgageCalculator!$I$22*ROUNDUP((M1493-MortgageCalculator!$I$18*periods_per_year)/MortgageCalculator!$I$21,0)))),start_rate))</f>
        <v/>
      </c>
      <c r="P1493" s="20" t="str">
        <f>IF(M1493="","",ROUND((((1+O1493/CP)^(CP/periods_per_year))-1)*S1492,2))</f>
        <v/>
      </c>
      <c r="Q1493" s="20" t="str">
        <f>IF(M1493="","",IF(M1493=nper,S1492+P1493,MIN(S1492+P1493,IF(O1493=O1492,Q1492,ROUND(-PMT(((1+O1493/CP)^(CP/periods_per_year))-1,nper-M1493+1,S1492),2)))))</f>
        <v/>
      </c>
      <c r="R1493" s="20" t="str">
        <f t="shared" si="182"/>
        <v/>
      </c>
      <c r="S1493" s="20" t="str">
        <f t="shared" si="183"/>
        <v/>
      </c>
    </row>
    <row r="1494" spans="1:19" x14ac:dyDescent="0.2">
      <c r="A1494" s="10" t="str">
        <f t="shared" si="176"/>
        <v/>
      </c>
      <c r="B1494" s="11" t="str">
        <f t="shared" si="177"/>
        <v/>
      </c>
      <c r="C1494" s="15" t="str">
        <f t="shared" si="178"/>
        <v/>
      </c>
      <c r="D1494" s="12" t="str">
        <f>IF(A1494="","",IF(variable,IF(OR(A1494=1,A1494&lt;$I$18*periods_per_year),start_rate,MIN($I$19,IF(MOD(A1494-1,$I$21)=0,MAX($I$20,D1493+$I$22),D1493))),start_rate))</f>
        <v/>
      </c>
      <c r="E1494" s="13" t="str">
        <f t="shared" si="179"/>
        <v/>
      </c>
      <c r="F1494" s="13" t="str">
        <f>IF(A1494="","",IF(A1494=nper,J1493+E1494,MIN(J1493+E1494,IF(D1494=D1493,F1493,IF($E$8="Acc Bi-Weekly",ROUND((-PMT(((1+D1494/CP)^(CP/12))-1,(nper-A1494+1)*12/26,J1493))/2,2),IF($E$8="Acc Weekly",ROUND((-PMT(((1+D1494/CP)^(CP/12))-1,(nper-A1494+1)*12/52,J1493))/4,2),ROUND(-PMT(((1+D1494/CP)^(CP/periods_per_year))-1,nper-A1494+1,J1493),2)))))))</f>
        <v/>
      </c>
      <c r="G1494" s="13" t="str">
        <f>IF(OR(A1494="",A1494&lt;$X$2),"",IF(J1493&lt;=F1494,0,IF(IF(AND(A1494&gt;=$X$2,MOD(A1494-$X$2,int)=0),$X$3,0)+F1494&gt;=J1493+E1494,J1493+E1494-F1494,IF(AND(A1494&gt;=$X$2,MOD(A1494-$X$2,int)=0),$X$3,0)+IF(IF(AND(A1494&gt;=$X$2,MOD(A1494-$X$2,int)=0),$X$3,0)+IF(MOD(A1494-$X$6,periods_per_year)=0,$X$5,0)+F1494&lt;J1493+E1494,IF(MOD(A1494-$X$6,periods_per_year)=0,$X$5,0),J1493+E1494-IF(AND(A1494&gt;=$X$2,MOD(A1494-$X$2,int)=0),$X$3,0)-F1494))))</f>
        <v/>
      </c>
      <c r="H1494" s="14"/>
      <c r="I1494" s="13" t="str">
        <f t="shared" si="180"/>
        <v/>
      </c>
      <c r="J1494" s="13" t="str">
        <f t="shared" si="181"/>
        <v/>
      </c>
      <c r="M1494" s="17" t="str">
        <f>IF(S1493="","",IF(OR(M1493&gt;=nper,ROUND(S1493,2)&lt;=0),"",M1493+1))</f>
        <v/>
      </c>
      <c r="N1494" s="18" t="str">
        <f>IF(M1494="","",IF(OR(periods_per_year=26,periods_per_year=52),IF(periods_per_year=26,IF(M1494=1,fpdate,N1493+14),IF(periods_per_year=52,IF(M1494=1,fpdate,N1493+7),"n/a")),IF(periods_per_year=24,DATE(YEAR(fpdate),MONTH(fpdate)+(M1494-1)/2+IF(AND(DAY(fpdate)&gt;=15,MOD(M1494,2)=0),1,0),IF(MOD(M1494,2)=0,IF(DAY(fpdate)&gt;=15,DAY(fpdate)-14,DAY(fpdate)+14),DAY(fpdate))),IF(DAY(DATE(YEAR(fpdate),MONTH(fpdate)+M1494-1,DAY(fpdate)))&lt;&gt;DAY(fpdate),DATE(YEAR(fpdate),MONTH(fpdate)+M1494,0),DATE(YEAR(fpdate),MONTH(fpdate)+M1494-1,DAY(fpdate))))))</f>
        <v/>
      </c>
      <c r="O1494" s="19" t="str">
        <f>IF(M1494="","",IF(variable,IF(M1494&lt;MortgageCalculator!$I$18*periods_per_year,start_rate,IF(MortgageCalculator!$I$22&gt;=0,MIN(MortgageCalculator!$I$19,start_rate+MortgageCalculator!$I$22*ROUNDUP((M1494-MortgageCalculator!$I$18*periods_per_year)/MortgageCalculator!$I$21,0)),MAX(MortgageCalculator!$I$20,start_rate+MortgageCalculator!$I$22*ROUNDUP((M1494-MortgageCalculator!$I$18*periods_per_year)/MortgageCalculator!$I$21,0)))),start_rate))</f>
        <v/>
      </c>
      <c r="P1494" s="20" t="str">
        <f>IF(M1494="","",ROUND((((1+O1494/CP)^(CP/periods_per_year))-1)*S1493,2))</f>
        <v/>
      </c>
      <c r="Q1494" s="20" t="str">
        <f>IF(M1494="","",IF(M1494=nper,S1493+P1494,MIN(S1493+P1494,IF(O1494=O1493,Q1493,ROUND(-PMT(((1+O1494/CP)^(CP/periods_per_year))-1,nper-M1494+1,S1493),2)))))</f>
        <v/>
      </c>
      <c r="R1494" s="20" t="str">
        <f t="shared" si="182"/>
        <v/>
      </c>
      <c r="S1494" s="20" t="str">
        <f t="shared" si="183"/>
        <v/>
      </c>
    </row>
    <row r="1495" spans="1:19" x14ac:dyDescent="0.2">
      <c r="A1495" s="10" t="str">
        <f t="shared" si="176"/>
        <v/>
      </c>
      <c r="B1495" s="11" t="str">
        <f t="shared" si="177"/>
        <v/>
      </c>
      <c r="C1495" s="15" t="str">
        <f t="shared" si="178"/>
        <v/>
      </c>
      <c r="D1495" s="12" t="str">
        <f>IF(A1495="","",IF(variable,IF(OR(A1495=1,A1495&lt;$I$18*periods_per_year),start_rate,MIN($I$19,IF(MOD(A1495-1,$I$21)=0,MAX($I$20,D1494+$I$22),D1494))),start_rate))</f>
        <v/>
      </c>
      <c r="E1495" s="13" t="str">
        <f t="shared" si="179"/>
        <v/>
      </c>
      <c r="F1495" s="13" t="str">
        <f>IF(A1495="","",IF(A1495=nper,J1494+E1495,MIN(J1494+E1495,IF(D1495=D1494,F1494,IF($E$8="Acc Bi-Weekly",ROUND((-PMT(((1+D1495/CP)^(CP/12))-1,(nper-A1495+1)*12/26,J1494))/2,2),IF($E$8="Acc Weekly",ROUND((-PMT(((1+D1495/CP)^(CP/12))-1,(nper-A1495+1)*12/52,J1494))/4,2),ROUND(-PMT(((1+D1495/CP)^(CP/periods_per_year))-1,nper-A1495+1,J1494),2)))))))</f>
        <v/>
      </c>
      <c r="G1495" s="13" t="str">
        <f>IF(OR(A1495="",A1495&lt;$X$2),"",IF(J1494&lt;=F1495,0,IF(IF(AND(A1495&gt;=$X$2,MOD(A1495-$X$2,int)=0),$X$3,0)+F1495&gt;=J1494+E1495,J1494+E1495-F1495,IF(AND(A1495&gt;=$X$2,MOD(A1495-$X$2,int)=0),$X$3,0)+IF(IF(AND(A1495&gt;=$X$2,MOD(A1495-$X$2,int)=0),$X$3,0)+IF(MOD(A1495-$X$6,periods_per_year)=0,$X$5,0)+F1495&lt;J1494+E1495,IF(MOD(A1495-$X$6,periods_per_year)=0,$X$5,0),J1494+E1495-IF(AND(A1495&gt;=$X$2,MOD(A1495-$X$2,int)=0),$X$3,0)-F1495))))</f>
        <v/>
      </c>
      <c r="H1495" s="14"/>
      <c r="I1495" s="13" t="str">
        <f t="shared" si="180"/>
        <v/>
      </c>
      <c r="J1495" s="13" t="str">
        <f t="shared" si="181"/>
        <v/>
      </c>
      <c r="M1495" s="17" t="str">
        <f>IF(S1494="","",IF(OR(M1494&gt;=nper,ROUND(S1494,2)&lt;=0),"",M1494+1))</f>
        <v/>
      </c>
      <c r="N1495" s="18" t="str">
        <f>IF(M1495="","",IF(OR(periods_per_year=26,periods_per_year=52),IF(periods_per_year=26,IF(M1495=1,fpdate,N1494+14),IF(periods_per_year=52,IF(M1495=1,fpdate,N1494+7),"n/a")),IF(periods_per_year=24,DATE(YEAR(fpdate),MONTH(fpdate)+(M1495-1)/2+IF(AND(DAY(fpdate)&gt;=15,MOD(M1495,2)=0),1,0),IF(MOD(M1495,2)=0,IF(DAY(fpdate)&gt;=15,DAY(fpdate)-14,DAY(fpdate)+14),DAY(fpdate))),IF(DAY(DATE(YEAR(fpdate),MONTH(fpdate)+M1495-1,DAY(fpdate)))&lt;&gt;DAY(fpdate),DATE(YEAR(fpdate),MONTH(fpdate)+M1495,0),DATE(YEAR(fpdate),MONTH(fpdate)+M1495-1,DAY(fpdate))))))</f>
        <v/>
      </c>
      <c r="O1495" s="19" t="str">
        <f>IF(M1495="","",IF(variable,IF(M1495&lt;MortgageCalculator!$I$18*periods_per_year,start_rate,IF(MortgageCalculator!$I$22&gt;=0,MIN(MortgageCalculator!$I$19,start_rate+MortgageCalculator!$I$22*ROUNDUP((M1495-MortgageCalculator!$I$18*periods_per_year)/MortgageCalculator!$I$21,0)),MAX(MortgageCalculator!$I$20,start_rate+MortgageCalculator!$I$22*ROUNDUP((M1495-MortgageCalculator!$I$18*periods_per_year)/MortgageCalculator!$I$21,0)))),start_rate))</f>
        <v/>
      </c>
      <c r="P1495" s="20" t="str">
        <f>IF(M1495="","",ROUND((((1+O1495/CP)^(CP/periods_per_year))-1)*S1494,2))</f>
        <v/>
      </c>
      <c r="Q1495" s="20" t="str">
        <f>IF(M1495="","",IF(M1495=nper,S1494+P1495,MIN(S1494+P1495,IF(O1495=O1494,Q1494,ROUND(-PMT(((1+O1495/CP)^(CP/periods_per_year))-1,nper-M1495+1,S1494),2)))))</f>
        <v/>
      </c>
      <c r="R1495" s="20" t="str">
        <f t="shared" si="182"/>
        <v/>
      </c>
      <c r="S1495" s="20" t="str">
        <f t="shared" si="183"/>
        <v/>
      </c>
    </row>
    <row r="1496" spans="1:19" x14ac:dyDescent="0.2">
      <c r="A1496" s="10" t="str">
        <f t="shared" si="176"/>
        <v/>
      </c>
      <c r="B1496" s="11" t="str">
        <f t="shared" si="177"/>
        <v/>
      </c>
      <c r="C1496" s="15" t="str">
        <f t="shared" si="178"/>
        <v/>
      </c>
      <c r="D1496" s="12" t="str">
        <f>IF(A1496="","",IF(variable,IF(OR(A1496=1,A1496&lt;$I$18*periods_per_year),start_rate,MIN($I$19,IF(MOD(A1496-1,$I$21)=0,MAX($I$20,D1495+$I$22),D1495))),start_rate))</f>
        <v/>
      </c>
      <c r="E1496" s="13" t="str">
        <f t="shared" si="179"/>
        <v/>
      </c>
      <c r="F1496" s="13" t="str">
        <f>IF(A1496="","",IF(A1496=nper,J1495+E1496,MIN(J1495+E1496,IF(D1496=D1495,F1495,IF($E$8="Acc Bi-Weekly",ROUND((-PMT(((1+D1496/CP)^(CP/12))-1,(nper-A1496+1)*12/26,J1495))/2,2),IF($E$8="Acc Weekly",ROUND((-PMT(((1+D1496/CP)^(CP/12))-1,(nper-A1496+1)*12/52,J1495))/4,2),ROUND(-PMT(((1+D1496/CP)^(CP/periods_per_year))-1,nper-A1496+1,J1495),2)))))))</f>
        <v/>
      </c>
      <c r="G1496" s="13" t="str">
        <f>IF(OR(A1496="",A1496&lt;$X$2),"",IF(J1495&lt;=F1496,0,IF(IF(AND(A1496&gt;=$X$2,MOD(A1496-$X$2,int)=0),$X$3,0)+F1496&gt;=J1495+E1496,J1495+E1496-F1496,IF(AND(A1496&gt;=$X$2,MOD(A1496-$X$2,int)=0),$X$3,0)+IF(IF(AND(A1496&gt;=$X$2,MOD(A1496-$X$2,int)=0),$X$3,0)+IF(MOD(A1496-$X$6,periods_per_year)=0,$X$5,0)+F1496&lt;J1495+E1496,IF(MOD(A1496-$X$6,periods_per_year)=0,$X$5,0),J1495+E1496-IF(AND(A1496&gt;=$X$2,MOD(A1496-$X$2,int)=0),$X$3,0)-F1496))))</f>
        <v/>
      </c>
      <c r="H1496" s="14"/>
      <c r="I1496" s="13" t="str">
        <f t="shared" si="180"/>
        <v/>
      </c>
      <c r="J1496" s="13" t="str">
        <f t="shared" si="181"/>
        <v/>
      </c>
      <c r="M1496" s="17" t="str">
        <f>IF(S1495="","",IF(OR(M1495&gt;=nper,ROUND(S1495,2)&lt;=0),"",M1495+1))</f>
        <v/>
      </c>
      <c r="N1496" s="18" t="str">
        <f>IF(M1496="","",IF(OR(periods_per_year=26,periods_per_year=52),IF(periods_per_year=26,IF(M1496=1,fpdate,N1495+14),IF(periods_per_year=52,IF(M1496=1,fpdate,N1495+7),"n/a")),IF(periods_per_year=24,DATE(YEAR(fpdate),MONTH(fpdate)+(M1496-1)/2+IF(AND(DAY(fpdate)&gt;=15,MOD(M1496,2)=0),1,0),IF(MOD(M1496,2)=0,IF(DAY(fpdate)&gt;=15,DAY(fpdate)-14,DAY(fpdate)+14),DAY(fpdate))),IF(DAY(DATE(YEAR(fpdate),MONTH(fpdate)+M1496-1,DAY(fpdate)))&lt;&gt;DAY(fpdate),DATE(YEAR(fpdate),MONTH(fpdate)+M1496,0),DATE(YEAR(fpdate),MONTH(fpdate)+M1496-1,DAY(fpdate))))))</f>
        <v/>
      </c>
      <c r="O1496" s="19" t="str">
        <f>IF(M1496="","",IF(variable,IF(M1496&lt;MortgageCalculator!$I$18*periods_per_year,start_rate,IF(MortgageCalculator!$I$22&gt;=0,MIN(MortgageCalculator!$I$19,start_rate+MortgageCalculator!$I$22*ROUNDUP((M1496-MortgageCalculator!$I$18*periods_per_year)/MortgageCalculator!$I$21,0)),MAX(MortgageCalculator!$I$20,start_rate+MortgageCalculator!$I$22*ROUNDUP((M1496-MortgageCalculator!$I$18*periods_per_year)/MortgageCalculator!$I$21,0)))),start_rate))</f>
        <v/>
      </c>
      <c r="P1496" s="20" t="str">
        <f>IF(M1496="","",ROUND((((1+O1496/CP)^(CP/periods_per_year))-1)*S1495,2))</f>
        <v/>
      </c>
      <c r="Q1496" s="20" t="str">
        <f>IF(M1496="","",IF(M1496=nper,S1495+P1496,MIN(S1495+P1496,IF(O1496=O1495,Q1495,ROUND(-PMT(((1+O1496/CP)^(CP/periods_per_year))-1,nper-M1496+1,S1495),2)))))</f>
        <v/>
      </c>
      <c r="R1496" s="20" t="str">
        <f t="shared" si="182"/>
        <v/>
      </c>
      <c r="S1496" s="20" t="str">
        <f t="shared" si="183"/>
        <v/>
      </c>
    </row>
    <row r="1497" spans="1:19" x14ac:dyDescent="0.2">
      <c r="A1497" s="10" t="str">
        <f t="shared" si="176"/>
        <v/>
      </c>
      <c r="B1497" s="11" t="str">
        <f t="shared" si="177"/>
        <v/>
      </c>
      <c r="C1497" s="15" t="str">
        <f t="shared" si="178"/>
        <v/>
      </c>
      <c r="D1497" s="12" t="str">
        <f>IF(A1497="","",IF(variable,IF(OR(A1497=1,A1497&lt;$I$18*periods_per_year),start_rate,MIN($I$19,IF(MOD(A1497-1,$I$21)=0,MAX($I$20,D1496+$I$22),D1496))),start_rate))</f>
        <v/>
      </c>
      <c r="E1497" s="13" t="str">
        <f t="shared" si="179"/>
        <v/>
      </c>
      <c r="F1497" s="13" t="str">
        <f>IF(A1497="","",IF(A1497=nper,J1496+E1497,MIN(J1496+E1497,IF(D1497=D1496,F1496,IF($E$8="Acc Bi-Weekly",ROUND((-PMT(((1+D1497/CP)^(CP/12))-1,(nper-A1497+1)*12/26,J1496))/2,2),IF($E$8="Acc Weekly",ROUND((-PMT(((1+D1497/CP)^(CP/12))-1,(nper-A1497+1)*12/52,J1496))/4,2),ROUND(-PMT(((1+D1497/CP)^(CP/periods_per_year))-1,nper-A1497+1,J1496),2)))))))</f>
        <v/>
      </c>
      <c r="G1497" s="13" t="str">
        <f>IF(OR(A1497="",A1497&lt;$X$2),"",IF(J1496&lt;=F1497,0,IF(IF(AND(A1497&gt;=$X$2,MOD(A1497-$X$2,int)=0),$X$3,0)+F1497&gt;=J1496+E1497,J1496+E1497-F1497,IF(AND(A1497&gt;=$X$2,MOD(A1497-$X$2,int)=0),$X$3,0)+IF(IF(AND(A1497&gt;=$X$2,MOD(A1497-$X$2,int)=0),$X$3,0)+IF(MOD(A1497-$X$6,periods_per_year)=0,$X$5,0)+F1497&lt;J1496+E1497,IF(MOD(A1497-$X$6,periods_per_year)=0,$X$5,0),J1496+E1497-IF(AND(A1497&gt;=$X$2,MOD(A1497-$X$2,int)=0),$X$3,0)-F1497))))</f>
        <v/>
      </c>
      <c r="H1497" s="14"/>
      <c r="I1497" s="13" t="str">
        <f t="shared" si="180"/>
        <v/>
      </c>
      <c r="J1497" s="13" t="str">
        <f t="shared" si="181"/>
        <v/>
      </c>
      <c r="M1497" s="17" t="str">
        <f>IF(S1496="","",IF(OR(M1496&gt;=nper,ROUND(S1496,2)&lt;=0),"",M1496+1))</f>
        <v/>
      </c>
      <c r="N1497" s="18" t="str">
        <f>IF(M1497="","",IF(OR(periods_per_year=26,periods_per_year=52),IF(periods_per_year=26,IF(M1497=1,fpdate,N1496+14),IF(periods_per_year=52,IF(M1497=1,fpdate,N1496+7),"n/a")),IF(periods_per_year=24,DATE(YEAR(fpdate),MONTH(fpdate)+(M1497-1)/2+IF(AND(DAY(fpdate)&gt;=15,MOD(M1497,2)=0),1,0),IF(MOD(M1497,2)=0,IF(DAY(fpdate)&gt;=15,DAY(fpdate)-14,DAY(fpdate)+14),DAY(fpdate))),IF(DAY(DATE(YEAR(fpdate),MONTH(fpdate)+M1497-1,DAY(fpdate)))&lt;&gt;DAY(fpdate),DATE(YEAR(fpdate),MONTH(fpdate)+M1497,0),DATE(YEAR(fpdate),MONTH(fpdate)+M1497-1,DAY(fpdate))))))</f>
        <v/>
      </c>
      <c r="O1497" s="19" t="str">
        <f>IF(M1497="","",IF(variable,IF(M1497&lt;MortgageCalculator!$I$18*periods_per_year,start_rate,IF(MortgageCalculator!$I$22&gt;=0,MIN(MortgageCalculator!$I$19,start_rate+MortgageCalculator!$I$22*ROUNDUP((M1497-MortgageCalculator!$I$18*periods_per_year)/MortgageCalculator!$I$21,0)),MAX(MortgageCalculator!$I$20,start_rate+MortgageCalculator!$I$22*ROUNDUP((M1497-MortgageCalculator!$I$18*periods_per_year)/MortgageCalculator!$I$21,0)))),start_rate))</f>
        <v/>
      </c>
      <c r="P1497" s="20" t="str">
        <f>IF(M1497="","",ROUND((((1+O1497/CP)^(CP/periods_per_year))-1)*S1496,2))</f>
        <v/>
      </c>
      <c r="Q1497" s="20" t="str">
        <f>IF(M1497="","",IF(M1497=nper,S1496+P1497,MIN(S1496+P1497,IF(O1497=O1496,Q1496,ROUND(-PMT(((1+O1497/CP)^(CP/periods_per_year))-1,nper-M1497+1,S1496),2)))))</f>
        <v/>
      </c>
      <c r="R1497" s="20" t="str">
        <f t="shared" si="182"/>
        <v/>
      </c>
      <c r="S1497" s="20" t="str">
        <f t="shared" si="183"/>
        <v/>
      </c>
    </row>
    <row r="1498" spans="1:19" x14ac:dyDescent="0.2">
      <c r="A1498" s="10" t="str">
        <f t="shared" si="176"/>
        <v/>
      </c>
      <c r="B1498" s="11" t="str">
        <f t="shared" si="177"/>
        <v/>
      </c>
      <c r="C1498" s="15" t="str">
        <f t="shared" si="178"/>
        <v/>
      </c>
      <c r="D1498" s="12" t="str">
        <f>IF(A1498="","",IF(variable,IF(OR(A1498=1,A1498&lt;$I$18*periods_per_year),start_rate,MIN($I$19,IF(MOD(A1498-1,$I$21)=0,MAX($I$20,D1497+$I$22),D1497))),start_rate))</f>
        <v/>
      </c>
      <c r="E1498" s="13" t="str">
        <f t="shared" si="179"/>
        <v/>
      </c>
      <c r="F1498" s="13" t="str">
        <f>IF(A1498="","",IF(A1498=nper,J1497+E1498,MIN(J1497+E1498,IF(D1498=D1497,F1497,IF($E$8="Acc Bi-Weekly",ROUND((-PMT(((1+D1498/CP)^(CP/12))-1,(nper-A1498+1)*12/26,J1497))/2,2),IF($E$8="Acc Weekly",ROUND((-PMT(((1+D1498/CP)^(CP/12))-1,(nper-A1498+1)*12/52,J1497))/4,2),ROUND(-PMT(((1+D1498/CP)^(CP/periods_per_year))-1,nper-A1498+1,J1497),2)))))))</f>
        <v/>
      </c>
      <c r="G1498" s="13" t="str">
        <f>IF(OR(A1498="",A1498&lt;$X$2),"",IF(J1497&lt;=F1498,0,IF(IF(AND(A1498&gt;=$X$2,MOD(A1498-$X$2,int)=0),$X$3,0)+F1498&gt;=J1497+E1498,J1497+E1498-F1498,IF(AND(A1498&gt;=$X$2,MOD(A1498-$X$2,int)=0),$X$3,0)+IF(IF(AND(A1498&gt;=$X$2,MOD(A1498-$X$2,int)=0),$X$3,0)+IF(MOD(A1498-$X$6,periods_per_year)=0,$X$5,0)+F1498&lt;J1497+E1498,IF(MOD(A1498-$X$6,periods_per_year)=0,$X$5,0),J1497+E1498-IF(AND(A1498&gt;=$X$2,MOD(A1498-$X$2,int)=0),$X$3,0)-F1498))))</f>
        <v/>
      </c>
      <c r="H1498" s="14"/>
      <c r="I1498" s="13" t="str">
        <f t="shared" si="180"/>
        <v/>
      </c>
      <c r="J1498" s="13" t="str">
        <f t="shared" si="181"/>
        <v/>
      </c>
      <c r="M1498" s="17" t="str">
        <f>IF(S1497="","",IF(OR(M1497&gt;=nper,ROUND(S1497,2)&lt;=0),"",M1497+1))</f>
        <v/>
      </c>
      <c r="N1498" s="18" t="str">
        <f>IF(M1498="","",IF(OR(periods_per_year=26,periods_per_year=52),IF(periods_per_year=26,IF(M1498=1,fpdate,N1497+14),IF(periods_per_year=52,IF(M1498=1,fpdate,N1497+7),"n/a")),IF(periods_per_year=24,DATE(YEAR(fpdate),MONTH(fpdate)+(M1498-1)/2+IF(AND(DAY(fpdate)&gt;=15,MOD(M1498,2)=0),1,0),IF(MOD(M1498,2)=0,IF(DAY(fpdate)&gt;=15,DAY(fpdate)-14,DAY(fpdate)+14),DAY(fpdate))),IF(DAY(DATE(YEAR(fpdate),MONTH(fpdate)+M1498-1,DAY(fpdate)))&lt;&gt;DAY(fpdate),DATE(YEAR(fpdate),MONTH(fpdate)+M1498,0),DATE(YEAR(fpdate),MONTH(fpdate)+M1498-1,DAY(fpdate))))))</f>
        <v/>
      </c>
      <c r="O1498" s="19" t="str">
        <f>IF(M1498="","",IF(variable,IF(M1498&lt;MortgageCalculator!$I$18*periods_per_year,start_rate,IF(MortgageCalculator!$I$22&gt;=0,MIN(MortgageCalculator!$I$19,start_rate+MortgageCalculator!$I$22*ROUNDUP((M1498-MortgageCalculator!$I$18*periods_per_year)/MortgageCalculator!$I$21,0)),MAX(MortgageCalculator!$I$20,start_rate+MortgageCalculator!$I$22*ROUNDUP((M1498-MortgageCalculator!$I$18*periods_per_year)/MortgageCalculator!$I$21,0)))),start_rate))</f>
        <v/>
      </c>
      <c r="P1498" s="20" t="str">
        <f>IF(M1498="","",ROUND((((1+O1498/CP)^(CP/periods_per_year))-1)*S1497,2))</f>
        <v/>
      </c>
      <c r="Q1498" s="20" t="str">
        <f>IF(M1498="","",IF(M1498=nper,S1497+P1498,MIN(S1497+P1498,IF(O1498=O1497,Q1497,ROUND(-PMT(((1+O1498/CP)^(CP/periods_per_year))-1,nper-M1498+1,S1497),2)))))</f>
        <v/>
      </c>
      <c r="R1498" s="20" t="str">
        <f t="shared" si="182"/>
        <v/>
      </c>
      <c r="S1498" s="20" t="str">
        <f t="shared" si="183"/>
        <v/>
      </c>
    </row>
    <row r="1499" spans="1:19" x14ac:dyDescent="0.2">
      <c r="A1499" s="10" t="str">
        <f t="shared" si="176"/>
        <v/>
      </c>
      <c r="B1499" s="11" t="str">
        <f t="shared" si="177"/>
        <v/>
      </c>
      <c r="C1499" s="15" t="str">
        <f t="shared" si="178"/>
        <v/>
      </c>
      <c r="D1499" s="12" t="str">
        <f>IF(A1499="","",IF(variable,IF(OR(A1499=1,A1499&lt;$I$18*periods_per_year),start_rate,MIN($I$19,IF(MOD(A1499-1,$I$21)=0,MAX($I$20,D1498+$I$22),D1498))),start_rate))</f>
        <v/>
      </c>
      <c r="E1499" s="13" t="str">
        <f t="shared" si="179"/>
        <v/>
      </c>
      <c r="F1499" s="13" t="str">
        <f>IF(A1499="","",IF(A1499=nper,J1498+E1499,MIN(J1498+E1499,IF(D1499=D1498,F1498,IF($E$8="Acc Bi-Weekly",ROUND((-PMT(((1+D1499/CP)^(CP/12))-1,(nper-A1499+1)*12/26,J1498))/2,2),IF($E$8="Acc Weekly",ROUND((-PMT(((1+D1499/CP)^(CP/12))-1,(nper-A1499+1)*12/52,J1498))/4,2),ROUND(-PMT(((1+D1499/CP)^(CP/periods_per_year))-1,nper-A1499+1,J1498),2)))))))</f>
        <v/>
      </c>
      <c r="G1499" s="13" t="str">
        <f>IF(OR(A1499="",A1499&lt;$X$2),"",IF(J1498&lt;=F1499,0,IF(IF(AND(A1499&gt;=$X$2,MOD(A1499-$X$2,int)=0),$X$3,0)+F1499&gt;=J1498+E1499,J1498+E1499-F1499,IF(AND(A1499&gt;=$X$2,MOD(A1499-$X$2,int)=0),$X$3,0)+IF(IF(AND(A1499&gt;=$X$2,MOD(A1499-$X$2,int)=0),$X$3,0)+IF(MOD(A1499-$X$6,periods_per_year)=0,$X$5,0)+F1499&lt;J1498+E1499,IF(MOD(A1499-$X$6,periods_per_year)=0,$X$5,0),J1498+E1499-IF(AND(A1499&gt;=$X$2,MOD(A1499-$X$2,int)=0),$X$3,0)-F1499))))</f>
        <v/>
      </c>
      <c r="H1499" s="14"/>
      <c r="I1499" s="13" t="str">
        <f t="shared" si="180"/>
        <v/>
      </c>
      <c r="J1499" s="13" t="str">
        <f t="shared" si="181"/>
        <v/>
      </c>
      <c r="M1499" s="17" t="str">
        <f>IF(S1498="","",IF(OR(M1498&gt;=nper,ROUND(S1498,2)&lt;=0),"",M1498+1))</f>
        <v/>
      </c>
      <c r="N1499" s="18" t="str">
        <f>IF(M1499="","",IF(OR(periods_per_year=26,periods_per_year=52),IF(periods_per_year=26,IF(M1499=1,fpdate,N1498+14),IF(periods_per_year=52,IF(M1499=1,fpdate,N1498+7),"n/a")),IF(periods_per_year=24,DATE(YEAR(fpdate),MONTH(fpdate)+(M1499-1)/2+IF(AND(DAY(fpdate)&gt;=15,MOD(M1499,2)=0),1,0),IF(MOD(M1499,2)=0,IF(DAY(fpdate)&gt;=15,DAY(fpdate)-14,DAY(fpdate)+14),DAY(fpdate))),IF(DAY(DATE(YEAR(fpdate),MONTH(fpdate)+M1499-1,DAY(fpdate)))&lt;&gt;DAY(fpdate),DATE(YEAR(fpdate),MONTH(fpdate)+M1499,0),DATE(YEAR(fpdate),MONTH(fpdate)+M1499-1,DAY(fpdate))))))</f>
        <v/>
      </c>
      <c r="O1499" s="19" t="str">
        <f>IF(M1499="","",IF(variable,IF(M1499&lt;MortgageCalculator!$I$18*periods_per_year,start_rate,IF(MortgageCalculator!$I$22&gt;=0,MIN(MortgageCalculator!$I$19,start_rate+MortgageCalculator!$I$22*ROUNDUP((M1499-MortgageCalculator!$I$18*periods_per_year)/MortgageCalculator!$I$21,0)),MAX(MortgageCalculator!$I$20,start_rate+MortgageCalculator!$I$22*ROUNDUP((M1499-MortgageCalculator!$I$18*periods_per_year)/MortgageCalculator!$I$21,0)))),start_rate))</f>
        <v/>
      </c>
      <c r="P1499" s="20" t="str">
        <f>IF(M1499="","",ROUND((((1+O1499/CP)^(CP/periods_per_year))-1)*S1498,2))</f>
        <v/>
      </c>
      <c r="Q1499" s="20" t="str">
        <f>IF(M1499="","",IF(M1499=nper,S1498+P1499,MIN(S1498+P1499,IF(O1499=O1498,Q1498,ROUND(-PMT(((1+O1499/CP)^(CP/periods_per_year))-1,nper-M1499+1,S1498),2)))))</f>
        <v/>
      </c>
      <c r="R1499" s="20" t="str">
        <f t="shared" si="182"/>
        <v/>
      </c>
      <c r="S1499" s="20" t="str">
        <f t="shared" si="183"/>
        <v/>
      </c>
    </row>
    <row r="1500" spans="1:19" x14ac:dyDescent="0.2">
      <c r="A1500" s="10" t="str">
        <f t="shared" si="176"/>
        <v/>
      </c>
      <c r="B1500" s="11" t="str">
        <f t="shared" si="177"/>
        <v/>
      </c>
      <c r="C1500" s="15" t="str">
        <f t="shared" si="178"/>
        <v/>
      </c>
      <c r="D1500" s="12" t="str">
        <f>IF(A1500="","",IF(variable,IF(OR(A1500=1,A1500&lt;$I$18*periods_per_year),start_rate,MIN($I$19,IF(MOD(A1500-1,$I$21)=0,MAX($I$20,D1499+$I$22),D1499))),start_rate))</f>
        <v/>
      </c>
      <c r="E1500" s="13" t="str">
        <f t="shared" si="179"/>
        <v/>
      </c>
      <c r="F1500" s="13" t="str">
        <f>IF(A1500="","",IF(A1500=nper,J1499+E1500,MIN(J1499+E1500,IF(D1500=D1499,F1499,IF($E$8="Acc Bi-Weekly",ROUND((-PMT(((1+D1500/CP)^(CP/12))-1,(nper-A1500+1)*12/26,J1499))/2,2),IF($E$8="Acc Weekly",ROUND((-PMT(((1+D1500/CP)^(CP/12))-1,(nper-A1500+1)*12/52,J1499))/4,2),ROUND(-PMT(((1+D1500/CP)^(CP/periods_per_year))-1,nper-A1500+1,J1499),2)))))))</f>
        <v/>
      </c>
      <c r="G1500" s="13" t="str">
        <f>IF(OR(A1500="",A1500&lt;$X$2),"",IF(J1499&lt;=F1500,0,IF(IF(AND(A1500&gt;=$X$2,MOD(A1500-$X$2,int)=0),$X$3,0)+F1500&gt;=J1499+E1500,J1499+E1500-F1500,IF(AND(A1500&gt;=$X$2,MOD(A1500-$X$2,int)=0),$X$3,0)+IF(IF(AND(A1500&gt;=$X$2,MOD(A1500-$X$2,int)=0),$X$3,0)+IF(MOD(A1500-$X$6,periods_per_year)=0,$X$5,0)+F1500&lt;J1499+E1500,IF(MOD(A1500-$X$6,periods_per_year)=0,$X$5,0),J1499+E1500-IF(AND(A1500&gt;=$X$2,MOD(A1500-$X$2,int)=0),$X$3,0)-F1500))))</f>
        <v/>
      </c>
      <c r="H1500" s="14"/>
      <c r="I1500" s="13" t="str">
        <f t="shared" si="180"/>
        <v/>
      </c>
      <c r="J1500" s="13" t="str">
        <f t="shared" si="181"/>
        <v/>
      </c>
      <c r="M1500" s="17" t="str">
        <f>IF(S1499="","",IF(OR(M1499&gt;=nper,ROUND(S1499,2)&lt;=0),"",M1499+1))</f>
        <v/>
      </c>
      <c r="N1500" s="18" t="str">
        <f>IF(M1500="","",IF(OR(periods_per_year=26,periods_per_year=52),IF(periods_per_year=26,IF(M1500=1,fpdate,N1499+14),IF(periods_per_year=52,IF(M1500=1,fpdate,N1499+7),"n/a")),IF(periods_per_year=24,DATE(YEAR(fpdate),MONTH(fpdate)+(M1500-1)/2+IF(AND(DAY(fpdate)&gt;=15,MOD(M1500,2)=0),1,0),IF(MOD(M1500,2)=0,IF(DAY(fpdate)&gt;=15,DAY(fpdate)-14,DAY(fpdate)+14),DAY(fpdate))),IF(DAY(DATE(YEAR(fpdate),MONTH(fpdate)+M1500-1,DAY(fpdate)))&lt;&gt;DAY(fpdate),DATE(YEAR(fpdate),MONTH(fpdate)+M1500,0),DATE(YEAR(fpdate),MONTH(fpdate)+M1500-1,DAY(fpdate))))))</f>
        <v/>
      </c>
      <c r="O1500" s="19" t="str">
        <f>IF(M1500="","",IF(variable,IF(M1500&lt;MortgageCalculator!$I$18*periods_per_year,start_rate,IF(MortgageCalculator!$I$22&gt;=0,MIN(MortgageCalculator!$I$19,start_rate+MortgageCalculator!$I$22*ROUNDUP((M1500-MortgageCalculator!$I$18*periods_per_year)/MortgageCalculator!$I$21,0)),MAX(MortgageCalculator!$I$20,start_rate+MortgageCalculator!$I$22*ROUNDUP((M1500-MortgageCalculator!$I$18*periods_per_year)/MortgageCalculator!$I$21,0)))),start_rate))</f>
        <v/>
      </c>
      <c r="P1500" s="20" t="str">
        <f>IF(M1500="","",ROUND((((1+O1500/CP)^(CP/periods_per_year))-1)*S1499,2))</f>
        <v/>
      </c>
      <c r="Q1500" s="20" t="str">
        <f>IF(M1500="","",IF(M1500=nper,S1499+P1500,MIN(S1499+P1500,IF(O1500=O1499,Q1499,ROUND(-PMT(((1+O1500/CP)^(CP/periods_per_year))-1,nper-M1500+1,S1499),2)))))</f>
        <v/>
      </c>
      <c r="R1500" s="20" t="str">
        <f t="shared" si="182"/>
        <v/>
      </c>
      <c r="S1500" s="20" t="str">
        <f t="shared" si="183"/>
        <v/>
      </c>
    </row>
    <row r="1501" spans="1:19" x14ac:dyDescent="0.2">
      <c r="A1501" s="10" t="str">
        <f t="shared" si="176"/>
        <v/>
      </c>
      <c r="B1501" s="11" t="str">
        <f t="shared" si="177"/>
        <v/>
      </c>
      <c r="C1501" s="15" t="str">
        <f t="shared" si="178"/>
        <v/>
      </c>
      <c r="D1501" s="12" t="str">
        <f>IF(A1501="","",IF(variable,IF(OR(A1501=1,A1501&lt;$I$18*periods_per_year),start_rate,MIN($I$19,IF(MOD(A1501-1,$I$21)=0,MAX($I$20,D1500+$I$22),D1500))),start_rate))</f>
        <v/>
      </c>
      <c r="E1501" s="13" t="str">
        <f t="shared" si="179"/>
        <v/>
      </c>
      <c r="F1501" s="13" t="str">
        <f>IF(A1501="","",IF(A1501=nper,J1500+E1501,MIN(J1500+E1501,IF(D1501=D1500,F1500,IF($E$8="Acc Bi-Weekly",ROUND((-PMT(((1+D1501/CP)^(CP/12))-1,(nper-A1501+1)*12/26,J1500))/2,2),IF($E$8="Acc Weekly",ROUND((-PMT(((1+D1501/CP)^(CP/12))-1,(nper-A1501+1)*12/52,J1500))/4,2),ROUND(-PMT(((1+D1501/CP)^(CP/periods_per_year))-1,nper-A1501+1,J1500),2)))))))</f>
        <v/>
      </c>
      <c r="G1501" s="13" t="str">
        <f>IF(OR(A1501="",A1501&lt;$X$2),"",IF(J1500&lt;=F1501,0,IF(IF(AND(A1501&gt;=$X$2,MOD(A1501-$X$2,int)=0),$X$3,0)+F1501&gt;=J1500+E1501,J1500+E1501-F1501,IF(AND(A1501&gt;=$X$2,MOD(A1501-$X$2,int)=0),$X$3,0)+IF(IF(AND(A1501&gt;=$X$2,MOD(A1501-$X$2,int)=0),$X$3,0)+IF(MOD(A1501-$X$6,periods_per_year)=0,$X$5,0)+F1501&lt;J1500+E1501,IF(MOD(A1501-$X$6,periods_per_year)=0,$X$5,0),J1500+E1501-IF(AND(A1501&gt;=$X$2,MOD(A1501-$X$2,int)=0),$X$3,0)-F1501))))</f>
        <v/>
      </c>
      <c r="H1501" s="14"/>
      <c r="I1501" s="13" t="str">
        <f t="shared" si="180"/>
        <v/>
      </c>
      <c r="J1501" s="13" t="str">
        <f t="shared" si="181"/>
        <v/>
      </c>
      <c r="M1501" s="17" t="str">
        <f>IF(S1500="","",IF(OR(M1500&gt;=nper,ROUND(S1500,2)&lt;=0),"",M1500+1))</f>
        <v/>
      </c>
      <c r="N1501" s="18" t="str">
        <f>IF(M1501="","",IF(OR(periods_per_year=26,periods_per_year=52),IF(periods_per_year=26,IF(M1501=1,fpdate,N1500+14),IF(periods_per_year=52,IF(M1501=1,fpdate,N1500+7),"n/a")),IF(periods_per_year=24,DATE(YEAR(fpdate),MONTH(fpdate)+(M1501-1)/2+IF(AND(DAY(fpdate)&gt;=15,MOD(M1501,2)=0),1,0),IF(MOD(M1501,2)=0,IF(DAY(fpdate)&gt;=15,DAY(fpdate)-14,DAY(fpdate)+14),DAY(fpdate))),IF(DAY(DATE(YEAR(fpdate),MONTH(fpdate)+M1501-1,DAY(fpdate)))&lt;&gt;DAY(fpdate),DATE(YEAR(fpdate),MONTH(fpdate)+M1501,0),DATE(YEAR(fpdate),MONTH(fpdate)+M1501-1,DAY(fpdate))))))</f>
        <v/>
      </c>
      <c r="O1501" s="19" t="str">
        <f>IF(M1501="","",IF(variable,IF(M1501&lt;MortgageCalculator!$I$18*periods_per_year,start_rate,IF(MortgageCalculator!$I$22&gt;=0,MIN(MortgageCalculator!$I$19,start_rate+MortgageCalculator!$I$22*ROUNDUP((M1501-MortgageCalculator!$I$18*periods_per_year)/MortgageCalculator!$I$21,0)),MAX(MortgageCalculator!$I$20,start_rate+MortgageCalculator!$I$22*ROUNDUP((M1501-MortgageCalculator!$I$18*periods_per_year)/MortgageCalculator!$I$21,0)))),start_rate))</f>
        <v/>
      </c>
      <c r="P1501" s="20" t="str">
        <f>IF(M1501="","",ROUND((((1+O1501/CP)^(CP/periods_per_year))-1)*S1500,2))</f>
        <v/>
      </c>
      <c r="Q1501" s="20" t="str">
        <f>IF(M1501="","",IF(M1501=nper,S1500+P1501,MIN(S1500+P1501,IF(O1501=O1500,Q1500,ROUND(-PMT(((1+O1501/CP)^(CP/periods_per_year))-1,nper-M1501+1,S1500),2)))))</f>
        <v/>
      </c>
      <c r="R1501" s="20" t="str">
        <f t="shared" si="182"/>
        <v/>
      </c>
      <c r="S1501" s="20" t="str">
        <f t="shared" si="183"/>
        <v/>
      </c>
    </row>
    <row r="1502" spans="1:19" x14ac:dyDescent="0.2">
      <c r="A1502" s="10" t="str">
        <f t="shared" si="176"/>
        <v/>
      </c>
      <c r="B1502" s="11" t="str">
        <f t="shared" si="177"/>
        <v/>
      </c>
      <c r="C1502" s="15" t="str">
        <f t="shared" si="178"/>
        <v/>
      </c>
      <c r="D1502" s="12" t="str">
        <f>IF(A1502="","",IF(variable,IF(OR(A1502=1,A1502&lt;$I$18*periods_per_year),start_rate,MIN($I$19,IF(MOD(A1502-1,$I$21)=0,MAX($I$20,D1501+$I$22),D1501))),start_rate))</f>
        <v/>
      </c>
      <c r="E1502" s="13" t="str">
        <f t="shared" si="179"/>
        <v/>
      </c>
      <c r="F1502" s="13" t="str">
        <f>IF(A1502="","",IF(A1502=nper,J1501+E1502,MIN(J1501+E1502,IF(D1502=D1501,F1501,IF($E$8="Acc Bi-Weekly",ROUND((-PMT(((1+D1502/CP)^(CP/12))-1,(nper-A1502+1)*12/26,J1501))/2,2),IF($E$8="Acc Weekly",ROUND((-PMT(((1+D1502/CP)^(CP/12))-1,(nper-A1502+1)*12/52,J1501))/4,2),ROUND(-PMT(((1+D1502/CP)^(CP/periods_per_year))-1,nper-A1502+1,J1501),2)))))))</f>
        <v/>
      </c>
      <c r="G1502" s="13" t="str">
        <f>IF(OR(A1502="",A1502&lt;$X$2),"",IF(J1501&lt;=F1502,0,IF(IF(AND(A1502&gt;=$X$2,MOD(A1502-$X$2,int)=0),$X$3,0)+F1502&gt;=J1501+E1502,J1501+E1502-F1502,IF(AND(A1502&gt;=$X$2,MOD(A1502-$X$2,int)=0),$X$3,0)+IF(IF(AND(A1502&gt;=$X$2,MOD(A1502-$X$2,int)=0),$X$3,0)+IF(MOD(A1502-$X$6,periods_per_year)=0,$X$5,0)+F1502&lt;J1501+E1502,IF(MOD(A1502-$X$6,periods_per_year)=0,$X$5,0),J1501+E1502-IF(AND(A1502&gt;=$X$2,MOD(A1502-$X$2,int)=0),$X$3,0)-F1502))))</f>
        <v/>
      </c>
      <c r="H1502" s="14"/>
      <c r="I1502" s="13" t="str">
        <f t="shared" si="180"/>
        <v/>
      </c>
      <c r="J1502" s="13" t="str">
        <f t="shared" si="181"/>
        <v/>
      </c>
      <c r="M1502" s="17" t="str">
        <f>IF(S1501="","",IF(OR(M1501&gt;=nper,ROUND(S1501,2)&lt;=0),"",M1501+1))</f>
        <v/>
      </c>
      <c r="N1502" s="18" t="str">
        <f>IF(M1502="","",IF(OR(periods_per_year=26,periods_per_year=52),IF(periods_per_year=26,IF(M1502=1,fpdate,N1501+14),IF(periods_per_year=52,IF(M1502=1,fpdate,N1501+7),"n/a")),IF(periods_per_year=24,DATE(YEAR(fpdate),MONTH(fpdate)+(M1502-1)/2+IF(AND(DAY(fpdate)&gt;=15,MOD(M1502,2)=0),1,0),IF(MOD(M1502,2)=0,IF(DAY(fpdate)&gt;=15,DAY(fpdate)-14,DAY(fpdate)+14),DAY(fpdate))),IF(DAY(DATE(YEAR(fpdate),MONTH(fpdate)+M1502-1,DAY(fpdate)))&lt;&gt;DAY(fpdate),DATE(YEAR(fpdate),MONTH(fpdate)+M1502,0),DATE(YEAR(fpdate),MONTH(fpdate)+M1502-1,DAY(fpdate))))))</f>
        <v/>
      </c>
      <c r="O1502" s="19" t="str">
        <f>IF(M1502="","",IF(variable,IF(M1502&lt;MortgageCalculator!$I$18*periods_per_year,start_rate,IF(MortgageCalculator!$I$22&gt;=0,MIN(MortgageCalculator!$I$19,start_rate+MortgageCalculator!$I$22*ROUNDUP((M1502-MortgageCalculator!$I$18*periods_per_year)/MortgageCalculator!$I$21,0)),MAX(MortgageCalculator!$I$20,start_rate+MortgageCalculator!$I$22*ROUNDUP((M1502-MortgageCalculator!$I$18*periods_per_year)/MortgageCalculator!$I$21,0)))),start_rate))</f>
        <v/>
      </c>
      <c r="P1502" s="20" t="str">
        <f>IF(M1502="","",ROUND((((1+O1502/CP)^(CP/periods_per_year))-1)*S1501,2))</f>
        <v/>
      </c>
      <c r="Q1502" s="20" t="str">
        <f>IF(M1502="","",IF(M1502=nper,S1501+P1502,MIN(S1501+P1502,IF(O1502=O1501,Q1501,ROUND(-PMT(((1+O1502/CP)^(CP/periods_per_year))-1,nper-M1502+1,S1501),2)))))</f>
        <v/>
      </c>
      <c r="R1502" s="20" t="str">
        <f t="shared" si="182"/>
        <v/>
      </c>
      <c r="S1502" s="20" t="str">
        <f t="shared" si="183"/>
        <v/>
      </c>
    </row>
    <row r="1503" spans="1:19" x14ac:dyDescent="0.2">
      <c r="A1503" s="10" t="str">
        <f t="shared" si="176"/>
        <v/>
      </c>
      <c r="B1503" s="11" t="str">
        <f t="shared" si="177"/>
        <v/>
      </c>
      <c r="C1503" s="15" t="str">
        <f t="shared" si="178"/>
        <v/>
      </c>
      <c r="D1503" s="12" t="str">
        <f>IF(A1503="","",IF(variable,IF(OR(A1503=1,A1503&lt;$I$18*periods_per_year),start_rate,MIN($I$19,IF(MOD(A1503-1,$I$21)=0,MAX($I$20,D1502+$I$22),D1502))),start_rate))</f>
        <v/>
      </c>
      <c r="E1503" s="13" t="str">
        <f t="shared" si="179"/>
        <v/>
      </c>
      <c r="F1503" s="13" t="str">
        <f>IF(A1503="","",IF(A1503=nper,J1502+E1503,MIN(J1502+E1503,IF(D1503=D1502,F1502,IF($E$8="Acc Bi-Weekly",ROUND((-PMT(((1+D1503/CP)^(CP/12))-1,(nper-A1503+1)*12/26,J1502))/2,2),IF($E$8="Acc Weekly",ROUND((-PMT(((1+D1503/CP)^(CP/12))-1,(nper-A1503+1)*12/52,J1502))/4,2),ROUND(-PMT(((1+D1503/CP)^(CP/periods_per_year))-1,nper-A1503+1,J1502),2)))))))</f>
        <v/>
      </c>
      <c r="G1503" s="13" t="str">
        <f>IF(OR(A1503="",A1503&lt;$X$2),"",IF(J1502&lt;=F1503,0,IF(IF(AND(A1503&gt;=$X$2,MOD(A1503-$X$2,int)=0),$X$3,0)+F1503&gt;=J1502+E1503,J1502+E1503-F1503,IF(AND(A1503&gt;=$X$2,MOD(A1503-$X$2,int)=0),$X$3,0)+IF(IF(AND(A1503&gt;=$X$2,MOD(A1503-$X$2,int)=0),$X$3,0)+IF(MOD(A1503-$X$6,periods_per_year)=0,$X$5,0)+F1503&lt;J1502+E1503,IF(MOD(A1503-$X$6,periods_per_year)=0,$X$5,0),J1502+E1503-IF(AND(A1503&gt;=$X$2,MOD(A1503-$X$2,int)=0),$X$3,0)-F1503))))</f>
        <v/>
      </c>
      <c r="H1503" s="14"/>
      <c r="I1503" s="13" t="str">
        <f t="shared" si="180"/>
        <v/>
      </c>
      <c r="J1503" s="13" t="str">
        <f t="shared" si="181"/>
        <v/>
      </c>
      <c r="M1503" s="17" t="str">
        <f>IF(S1502="","",IF(OR(M1502&gt;=nper,ROUND(S1502,2)&lt;=0),"",M1502+1))</f>
        <v/>
      </c>
      <c r="N1503" s="18" t="str">
        <f>IF(M1503="","",IF(OR(periods_per_year=26,periods_per_year=52),IF(periods_per_year=26,IF(M1503=1,fpdate,N1502+14),IF(periods_per_year=52,IF(M1503=1,fpdate,N1502+7),"n/a")),IF(periods_per_year=24,DATE(YEAR(fpdate),MONTH(fpdate)+(M1503-1)/2+IF(AND(DAY(fpdate)&gt;=15,MOD(M1503,2)=0),1,0),IF(MOD(M1503,2)=0,IF(DAY(fpdate)&gt;=15,DAY(fpdate)-14,DAY(fpdate)+14),DAY(fpdate))),IF(DAY(DATE(YEAR(fpdate),MONTH(fpdate)+M1503-1,DAY(fpdate)))&lt;&gt;DAY(fpdate),DATE(YEAR(fpdate),MONTH(fpdate)+M1503,0),DATE(YEAR(fpdate),MONTH(fpdate)+M1503-1,DAY(fpdate))))))</f>
        <v/>
      </c>
      <c r="O1503" s="19" t="str">
        <f>IF(M1503="","",IF(variable,IF(M1503&lt;MortgageCalculator!$I$18*periods_per_year,start_rate,IF(MortgageCalculator!$I$22&gt;=0,MIN(MortgageCalculator!$I$19,start_rate+MortgageCalculator!$I$22*ROUNDUP((M1503-MortgageCalculator!$I$18*periods_per_year)/MortgageCalculator!$I$21,0)),MAX(MortgageCalculator!$I$20,start_rate+MortgageCalculator!$I$22*ROUNDUP((M1503-MortgageCalculator!$I$18*periods_per_year)/MortgageCalculator!$I$21,0)))),start_rate))</f>
        <v/>
      </c>
      <c r="P1503" s="20" t="str">
        <f>IF(M1503="","",ROUND((((1+O1503/CP)^(CP/periods_per_year))-1)*S1502,2))</f>
        <v/>
      </c>
      <c r="Q1503" s="20" t="str">
        <f>IF(M1503="","",IF(M1503=nper,S1502+P1503,MIN(S1502+P1503,IF(O1503=O1502,Q1502,ROUND(-PMT(((1+O1503/CP)^(CP/periods_per_year))-1,nper-M1503+1,S1502),2)))))</f>
        <v/>
      </c>
      <c r="R1503" s="20" t="str">
        <f t="shared" si="182"/>
        <v/>
      </c>
      <c r="S1503" s="20" t="str">
        <f t="shared" si="183"/>
        <v/>
      </c>
    </row>
    <row r="1504" spans="1:19" x14ac:dyDescent="0.2">
      <c r="A1504" s="10" t="str">
        <f t="shared" si="176"/>
        <v/>
      </c>
      <c r="B1504" s="11" t="str">
        <f t="shared" si="177"/>
        <v/>
      </c>
      <c r="C1504" s="15" t="str">
        <f t="shared" si="178"/>
        <v/>
      </c>
      <c r="D1504" s="12" t="str">
        <f>IF(A1504="","",IF(variable,IF(OR(A1504=1,A1504&lt;$I$18*periods_per_year),start_rate,MIN($I$19,IF(MOD(A1504-1,$I$21)=0,MAX($I$20,D1503+$I$22),D1503))),start_rate))</f>
        <v/>
      </c>
      <c r="E1504" s="13" t="str">
        <f t="shared" si="179"/>
        <v/>
      </c>
      <c r="F1504" s="13" t="str">
        <f>IF(A1504="","",IF(A1504=nper,J1503+E1504,MIN(J1503+E1504,IF(D1504=D1503,F1503,IF($E$8="Acc Bi-Weekly",ROUND((-PMT(((1+D1504/CP)^(CP/12))-1,(nper-A1504+1)*12/26,J1503))/2,2),IF($E$8="Acc Weekly",ROUND((-PMT(((1+D1504/CP)^(CP/12))-1,(nper-A1504+1)*12/52,J1503))/4,2),ROUND(-PMT(((1+D1504/CP)^(CP/periods_per_year))-1,nper-A1504+1,J1503),2)))))))</f>
        <v/>
      </c>
      <c r="G1504" s="13" t="str">
        <f>IF(OR(A1504="",A1504&lt;$X$2),"",IF(J1503&lt;=F1504,0,IF(IF(AND(A1504&gt;=$X$2,MOD(A1504-$X$2,int)=0),$X$3,0)+F1504&gt;=J1503+E1504,J1503+E1504-F1504,IF(AND(A1504&gt;=$X$2,MOD(A1504-$X$2,int)=0),$X$3,0)+IF(IF(AND(A1504&gt;=$X$2,MOD(A1504-$X$2,int)=0),$X$3,0)+IF(MOD(A1504-$X$6,periods_per_year)=0,$X$5,0)+F1504&lt;J1503+E1504,IF(MOD(A1504-$X$6,periods_per_year)=0,$X$5,0),J1503+E1504-IF(AND(A1504&gt;=$X$2,MOD(A1504-$X$2,int)=0),$X$3,0)-F1504))))</f>
        <v/>
      </c>
      <c r="H1504" s="14"/>
      <c r="I1504" s="13" t="str">
        <f t="shared" si="180"/>
        <v/>
      </c>
      <c r="J1504" s="13" t="str">
        <f t="shared" si="181"/>
        <v/>
      </c>
      <c r="M1504" s="17" t="str">
        <f>IF(S1503="","",IF(OR(M1503&gt;=nper,ROUND(S1503,2)&lt;=0),"",M1503+1))</f>
        <v/>
      </c>
      <c r="N1504" s="18" t="str">
        <f>IF(M1504="","",IF(OR(periods_per_year=26,periods_per_year=52),IF(periods_per_year=26,IF(M1504=1,fpdate,N1503+14),IF(periods_per_year=52,IF(M1504=1,fpdate,N1503+7),"n/a")),IF(periods_per_year=24,DATE(YEAR(fpdate),MONTH(fpdate)+(M1504-1)/2+IF(AND(DAY(fpdate)&gt;=15,MOD(M1504,2)=0),1,0),IF(MOD(M1504,2)=0,IF(DAY(fpdate)&gt;=15,DAY(fpdate)-14,DAY(fpdate)+14),DAY(fpdate))),IF(DAY(DATE(YEAR(fpdate),MONTH(fpdate)+M1504-1,DAY(fpdate)))&lt;&gt;DAY(fpdate),DATE(YEAR(fpdate),MONTH(fpdate)+M1504,0),DATE(YEAR(fpdate),MONTH(fpdate)+M1504-1,DAY(fpdate))))))</f>
        <v/>
      </c>
      <c r="O1504" s="19" t="str">
        <f>IF(M1504="","",IF(variable,IF(M1504&lt;MortgageCalculator!$I$18*periods_per_year,start_rate,IF(MortgageCalculator!$I$22&gt;=0,MIN(MortgageCalculator!$I$19,start_rate+MortgageCalculator!$I$22*ROUNDUP((M1504-MortgageCalculator!$I$18*periods_per_year)/MortgageCalculator!$I$21,0)),MAX(MortgageCalculator!$I$20,start_rate+MortgageCalculator!$I$22*ROUNDUP((M1504-MortgageCalculator!$I$18*periods_per_year)/MortgageCalculator!$I$21,0)))),start_rate))</f>
        <v/>
      </c>
      <c r="P1504" s="20" t="str">
        <f>IF(M1504="","",ROUND((((1+O1504/CP)^(CP/periods_per_year))-1)*S1503,2))</f>
        <v/>
      </c>
      <c r="Q1504" s="20" t="str">
        <f>IF(M1504="","",IF(M1504=nper,S1503+P1504,MIN(S1503+P1504,IF(O1504=O1503,Q1503,ROUND(-PMT(((1+O1504/CP)^(CP/periods_per_year))-1,nper-M1504+1,S1503),2)))))</f>
        <v/>
      </c>
      <c r="R1504" s="20" t="str">
        <f t="shared" si="182"/>
        <v/>
      </c>
      <c r="S1504" s="20" t="str">
        <f t="shared" si="183"/>
        <v/>
      </c>
    </row>
    <row r="1505" spans="1:19" x14ac:dyDescent="0.2">
      <c r="A1505" s="10" t="str">
        <f t="shared" si="176"/>
        <v/>
      </c>
      <c r="B1505" s="11" t="str">
        <f t="shared" si="177"/>
        <v/>
      </c>
      <c r="C1505" s="15" t="str">
        <f t="shared" si="178"/>
        <v/>
      </c>
      <c r="D1505" s="12" t="str">
        <f>IF(A1505="","",IF(variable,IF(OR(A1505=1,A1505&lt;$I$18*periods_per_year),start_rate,MIN($I$19,IF(MOD(A1505-1,$I$21)=0,MAX($I$20,D1504+$I$22),D1504))),start_rate))</f>
        <v/>
      </c>
      <c r="E1505" s="13" t="str">
        <f t="shared" si="179"/>
        <v/>
      </c>
      <c r="F1505" s="13" t="str">
        <f>IF(A1505="","",IF(A1505=nper,J1504+E1505,MIN(J1504+E1505,IF(D1505=D1504,F1504,IF($E$8="Acc Bi-Weekly",ROUND((-PMT(((1+D1505/CP)^(CP/12))-1,(nper-A1505+1)*12/26,J1504))/2,2),IF($E$8="Acc Weekly",ROUND((-PMT(((1+D1505/CP)^(CP/12))-1,(nper-A1505+1)*12/52,J1504))/4,2),ROUND(-PMT(((1+D1505/CP)^(CP/periods_per_year))-1,nper-A1505+1,J1504),2)))))))</f>
        <v/>
      </c>
      <c r="G1505" s="13" t="str">
        <f>IF(OR(A1505="",A1505&lt;$X$2),"",IF(J1504&lt;=F1505,0,IF(IF(AND(A1505&gt;=$X$2,MOD(A1505-$X$2,int)=0),$X$3,0)+F1505&gt;=J1504+E1505,J1504+E1505-F1505,IF(AND(A1505&gt;=$X$2,MOD(A1505-$X$2,int)=0),$X$3,0)+IF(IF(AND(A1505&gt;=$X$2,MOD(A1505-$X$2,int)=0),$X$3,0)+IF(MOD(A1505-$X$6,periods_per_year)=0,$X$5,0)+F1505&lt;J1504+E1505,IF(MOD(A1505-$X$6,periods_per_year)=0,$X$5,0),J1504+E1505-IF(AND(A1505&gt;=$X$2,MOD(A1505-$X$2,int)=0),$X$3,0)-F1505))))</f>
        <v/>
      </c>
      <c r="H1505" s="14"/>
      <c r="I1505" s="13" t="str">
        <f t="shared" si="180"/>
        <v/>
      </c>
      <c r="J1505" s="13" t="str">
        <f t="shared" si="181"/>
        <v/>
      </c>
      <c r="M1505" s="17" t="str">
        <f>IF(S1504="","",IF(OR(M1504&gt;=nper,ROUND(S1504,2)&lt;=0),"",M1504+1))</f>
        <v/>
      </c>
      <c r="N1505" s="18" t="str">
        <f>IF(M1505="","",IF(OR(periods_per_year=26,periods_per_year=52),IF(periods_per_year=26,IF(M1505=1,fpdate,N1504+14),IF(periods_per_year=52,IF(M1505=1,fpdate,N1504+7),"n/a")),IF(periods_per_year=24,DATE(YEAR(fpdate),MONTH(fpdate)+(M1505-1)/2+IF(AND(DAY(fpdate)&gt;=15,MOD(M1505,2)=0),1,0),IF(MOD(M1505,2)=0,IF(DAY(fpdate)&gt;=15,DAY(fpdate)-14,DAY(fpdate)+14),DAY(fpdate))),IF(DAY(DATE(YEAR(fpdate),MONTH(fpdate)+M1505-1,DAY(fpdate)))&lt;&gt;DAY(fpdate),DATE(YEAR(fpdate),MONTH(fpdate)+M1505,0),DATE(YEAR(fpdate),MONTH(fpdate)+M1505-1,DAY(fpdate))))))</f>
        <v/>
      </c>
      <c r="O1505" s="19" t="str">
        <f>IF(M1505="","",IF(variable,IF(M1505&lt;MortgageCalculator!$I$18*periods_per_year,start_rate,IF(MortgageCalculator!$I$22&gt;=0,MIN(MortgageCalculator!$I$19,start_rate+MortgageCalculator!$I$22*ROUNDUP((M1505-MortgageCalculator!$I$18*periods_per_year)/MortgageCalculator!$I$21,0)),MAX(MortgageCalculator!$I$20,start_rate+MortgageCalculator!$I$22*ROUNDUP((M1505-MortgageCalculator!$I$18*periods_per_year)/MortgageCalculator!$I$21,0)))),start_rate))</f>
        <v/>
      </c>
      <c r="P1505" s="20" t="str">
        <f>IF(M1505="","",ROUND((((1+O1505/CP)^(CP/periods_per_year))-1)*S1504,2))</f>
        <v/>
      </c>
      <c r="Q1505" s="20" t="str">
        <f>IF(M1505="","",IF(M1505=nper,S1504+P1505,MIN(S1504+P1505,IF(O1505=O1504,Q1504,ROUND(-PMT(((1+O1505/CP)^(CP/periods_per_year))-1,nper-M1505+1,S1504),2)))))</f>
        <v/>
      </c>
      <c r="R1505" s="20" t="str">
        <f t="shared" si="182"/>
        <v/>
      </c>
      <c r="S1505" s="20" t="str">
        <f t="shared" si="183"/>
        <v/>
      </c>
    </row>
    <row r="1506" spans="1:19" x14ac:dyDescent="0.2">
      <c r="A1506" s="10" t="str">
        <f t="shared" si="176"/>
        <v/>
      </c>
      <c r="B1506" s="11" t="str">
        <f t="shared" si="177"/>
        <v/>
      </c>
      <c r="C1506" s="15" t="str">
        <f t="shared" si="178"/>
        <v/>
      </c>
      <c r="D1506" s="12" t="str">
        <f>IF(A1506="","",IF(variable,IF(OR(A1506=1,A1506&lt;$I$18*periods_per_year),start_rate,MIN($I$19,IF(MOD(A1506-1,$I$21)=0,MAX($I$20,D1505+$I$22),D1505))),start_rate))</f>
        <v/>
      </c>
      <c r="E1506" s="13" t="str">
        <f t="shared" si="179"/>
        <v/>
      </c>
      <c r="F1506" s="13" t="str">
        <f>IF(A1506="","",IF(A1506=nper,J1505+E1506,MIN(J1505+E1506,IF(D1506=D1505,F1505,IF($E$8="Acc Bi-Weekly",ROUND((-PMT(((1+D1506/CP)^(CP/12))-1,(nper-A1506+1)*12/26,J1505))/2,2),IF($E$8="Acc Weekly",ROUND((-PMT(((1+D1506/CP)^(CP/12))-1,(nper-A1506+1)*12/52,J1505))/4,2),ROUND(-PMT(((1+D1506/CP)^(CP/periods_per_year))-1,nper-A1506+1,J1505),2)))))))</f>
        <v/>
      </c>
      <c r="G1506" s="13" t="str">
        <f>IF(OR(A1506="",A1506&lt;$X$2),"",IF(J1505&lt;=F1506,0,IF(IF(AND(A1506&gt;=$X$2,MOD(A1506-$X$2,int)=0),$X$3,0)+F1506&gt;=J1505+E1506,J1505+E1506-F1506,IF(AND(A1506&gt;=$X$2,MOD(A1506-$X$2,int)=0),$X$3,0)+IF(IF(AND(A1506&gt;=$X$2,MOD(A1506-$X$2,int)=0),$X$3,0)+IF(MOD(A1506-$X$6,periods_per_year)=0,$X$5,0)+F1506&lt;J1505+E1506,IF(MOD(A1506-$X$6,periods_per_year)=0,$X$5,0),J1505+E1506-IF(AND(A1506&gt;=$X$2,MOD(A1506-$X$2,int)=0),$X$3,0)-F1506))))</f>
        <v/>
      </c>
      <c r="H1506" s="14"/>
      <c r="I1506" s="13" t="str">
        <f t="shared" si="180"/>
        <v/>
      </c>
      <c r="J1506" s="13" t="str">
        <f t="shared" si="181"/>
        <v/>
      </c>
      <c r="M1506" s="17" t="str">
        <f>IF(S1505="","",IF(OR(M1505&gt;=nper,ROUND(S1505,2)&lt;=0),"",M1505+1))</f>
        <v/>
      </c>
      <c r="N1506" s="18" t="str">
        <f>IF(M1506="","",IF(OR(periods_per_year=26,periods_per_year=52),IF(periods_per_year=26,IF(M1506=1,fpdate,N1505+14),IF(periods_per_year=52,IF(M1506=1,fpdate,N1505+7),"n/a")),IF(periods_per_year=24,DATE(YEAR(fpdate),MONTH(fpdate)+(M1506-1)/2+IF(AND(DAY(fpdate)&gt;=15,MOD(M1506,2)=0),1,0),IF(MOD(M1506,2)=0,IF(DAY(fpdate)&gt;=15,DAY(fpdate)-14,DAY(fpdate)+14),DAY(fpdate))),IF(DAY(DATE(YEAR(fpdate),MONTH(fpdate)+M1506-1,DAY(fpdate)))&lt;&gt;DAY(fpdate),DATE(YEAR(fpdate),MONTH(fpdate)+M1506,0),DATE(YEAR(fpdate),MONTH(fpdate)+M1506-1,DAY(fpdate))))))</f>
        <v/>
      </c>
      <c r="O1506" s="19" t="str">
        <f>IF(M1506="","",IF(variable,IF(M1506&lt;MortgageCalculator!$I$18*periods_per_year,start_rate,IF(MortgageCalculator!$I$22&gt;=0,MIN(MortgageCalculator!$I$19,start_rate+MortgageCalculator!$I$22*ROUNDUP((M1506-MortgageCalculator!$I$18*periods_per_year)/MortgageCalculator!$I$21,0)),MAX(MortgageCalculator!$I$20,start_rate+MortgageCalculator!$I$22*ROUNDUP((M1506-MortgageCalculator!$I$18*periods_per_year)/MortgageCalculator!$I$21,0)))),start_rate))</f>
        <v/>
      </c>
      <c r="P1506" s="20" t="str">
        <f>IF(M1506="","",ROUND((((1+O1506/CP)^(CP/periods_per_year))-1)*S1505,2))</f>
        <v/>
      </c>
      <c r="Q1506" s="20" t="str">
        <f>IF(M1506="","",IF(M1506=nper,S1505+P1506,MIN(S1505+P1506,IF(O1506=O1505,Q1505,ROUND(-PMT(((1+O1506/CP)^(CP/periods_per_year))-1,nper-M1506+1,S1505),2)))))</f>
        <v/>
      </c>
      <c r="R1506" s="20" t="str">
        <f t="shared" si="182"/>
        <v/>
      </c>
      <c r="S1506" s="20" t="str">
        <f t="shared" si="183"/>
        <v/>
      </c>
    </row>
    <row r="1507" spans="1:19" x14ac:dyDescent="0.2">
      <c r="A1507" s="10" t="str">
        <f t="shared" si="176"/>
        <v/>
      </c>
      <c r="B1507" s="11" t="str">
        <f t="shared" si="177"/>
        <v/>
      </c>
      <c r="C1507" s="15" t="str">
        <f t="shared" si="178"/>
        <v/>
      </c>
      <c r="D1507" s="12" t="str">
        <f>IF(A1507="","",IF(variable,IF(OR(A1507=1,A1507&lt;$I$18*periods_per_year),start_rate,MIN($I$19,IF(MOD(A1507-1,$I$21)=0,MAX($I$20,D1506+$I$22),D1506))),start_rate))</f>
        <v/>
      </c>
      <c r="E1507" s="13" t="str">
        <f t="shared" si="179"/>
        <v/>
      </c>
      <c r="F1507" s="13" t="str">
        <f>IF(A1507="","",IF(A1507=nper,J1506+E1507,MIN(J1506+E1507,IF(D1507=D1506,F1506,IF($E$8="Acc Bi-Weekly",ROUND((-PMT(((1+D1507/CP)^(CP/12))-1,(nper-A1507+1)*12/26,J1506))/2,2),IF($E$8="Acc Weekly",ROUND((-PMT(((1+D1507/CP)^(CP/12))-1,(nper-A1507+1)*12/52,J1506))/4,2),ROUND(-PMT(((1+D1507/CP)^(CP/periods_per_year))-1,nper-A1507+1,J1506),2)))))))</f>
        <v/>
      </c>
      <c r="G1507" s="13" t="str">
        <f>IF(OR(A1507="",A1507&lt;$X$2),"",IF(J1506&lt;=F1507,0,IF(IF(AND(A1507&gt;=$X$2,MOD(A1507-$X$2,int)=0),$X$3,0)+F1507&gt;=J1506+E1507,J1506+E1507-F1507,IF(AND(A1507&gt;=$X$2,MOD(A1507-$X$2,int)=0),$X$3,0)+IF(IF(AND(A1507&gt;=$X$2,MOD(A1507-$X$2,int)=0),$X$3,0)+IF(MOD(A1507-$X$6,periods_per_year)=0,$X$5,0)+F1507&lt;J1506+E1507,IF(MOD(A1507-$X$6,periods_per_year)=0,$X$5,0),J1506+E1507-IF(AND(A1507&gt;=$X$2,MOD(A1507-$X$2,int)=0),$X$3,0)-F1507))))</f>
        <v/>
      </c>
      <c r="H1507" s="14"/>
      <c r="I1507" s="13" t="str">
        <f t="shared" si="180"/>
        <v/>
      </c>
      <c r="J1507" s="13" t="str">
        <f t="shared" si="181"/>
        <v/>
      </c>
      <c r="M1507" s="17" t="str">
        <f>IF(S1506="","",IF(OR(M1506&gt;=nper,ROUND(S1506,2)&lt;=0),"",M1506+1))</f>
        <v/>
      </c>
      <c r="N1507" s="18" t="str">
        <f>IF(M1507="","",IF(OR(periods_per_year=26,periods_per_year=52),IF(periods_per_year=26,IF(M1507=1,fpdate,N1506+14),IF(periods_per_year=52,IF(M1507=1,fpdate,N1506+7),"n/a")),IF(periods_per_year=24,DATE(YEAR(fpdate),MONTH(fpdate)+(M1507-1)/2+IF(AND(DAY(fpdate)&gt;=15,MOD(M1507,2)=0),1,0),IF(MOD(M1507,2)=0,IF(DAY(fpdate)&gt;=15,DAY(fpdate)-14,DAY(fpdate)+14),DAY(fpdate))),IF(DAY(DATE(YEAR(fpdate),MONTH(fpdate)+M1507-1,DAY(fpdate)))&lt;&gt;DAY(fpdate),DATE(YEAR(fpdate),MONTH(fpdate)+M1507,0),DATE(YEAR(fpdate),MONTH(fpdate)+M1507-1,DAY(fpdate))))))</f>
        <v/>
      </c>
      <c r="O1507" s="19" t="str">
        <f>IF(M1507="","",IF(variable,IF(M1507&lt;MortgageCalculator!$I$18*periods_per_year,start_rate,IF(MortgageCalculator!$I$22&gt;=0,MIN(MortgageCalculator!$I$19,start_rate+MortgageCalculator!$I$22*ROUNDUP((M1507-MortgageCalculator!$I$18*periods_per_year)/MortgageCalculator!$I$21,0)),MAX(MortgageCalculator!$I$20,start_rate+MortgageCalculator!$I$22*ROUNDUP((M1507-MortgageCalculator!$I$18*periods_per_year)/MortgageCalculator!$I$21,0)))),start_rate))</f>
        <v/>
      </c>
      <c r="P1507" s="20" t="str">
        <f>IF(M1507="","",ROUND((((1+O1507/CP)^(CP/periods_per_year))-1)*S1506,2))</f>
        <v/>
      </c>
      <c r="Q1507" s="20" t="str">
        <f>IF(M1507="","",IF(M1507=nper,S1506+P1507,MIN(S1506+P1507,IF(O1507=O1506,Q1506,ROUND(-PMT(((1+O1507/CP)^(CP/periods_per_year))-1,nper-M1507+1,S1506),2)))))</f>
        <v/>
      </c>
      <c r="R1507" s="20" t="str">
        <f t="shared" si="182"/>
        <v/>
      </c>
      <c r="S1507" s="20" t="str">
        <f t="shared" si="183"/>
        <v/>
      </c>
    </row>
    <row r="1508" spans="1:19" x14ac:dyDescent="0.2">
      <c r="A1508" s="10" t="str">
        <f t="shared" si="176"/>
        <v/>
      </c>
      <c r="B1508" s="11" t="str">
        <f t="shared" si="177"/>
        <v/>
      </c>
      <c r="C1508" s="15" t="str">
        <f t="shared" si="178"/>
        <v/>
      </c>
      <c r="D1508" s="12" t="str">
        <f>IF(A1508="","",IF(variable,IF(OR(A1508=1,A1508&lt;$I$18*periods_per_year),start_rate,MIN($I$19,IF(MOD(A1508-1,$I$21)=0,MAX($I$20,D1507+$I$22),D1507))),start_rate))</f>
        <v/>
      </c>
      <c r="E1508" s="13" t="str">
        <f t="shared" si="179"/>
        <v/>
      </c>
      <c r="F1508" s="13" t="str">
        <f>IF(A1508="","",IF(A1508=nper,J1507+E1508,MIN(J1507+E1508,IF(D1508=D1507,F1507,IF($E$8="Acc Bi-Weekly",ROUND((-PMT(((1+D1508/CP)^(CP/12))-1,(nper-A1508+1)*12/26,J1507))/2,2),IF($E$8="Acc Weekly",ROUND((-PMT(((1+D1508/CP)^(CP/12))-1,(nper-A1508+1)*12/52,J1507))/4,2),ROUND(-PMT(((1+D1508/CP)^(CP/periods_per_year))-1,nper-A1508+1,J1507),2)))))))</f>
        <v/>
      </c>
      <c r="G1508" s="13" t="str">
        <f>IF(OR(A1508="",A1508&lt;$X$2),"",IF(J1507&lt;=F1508,0,IF(IF(AND(A1508&gt;=$X$2,MOD(A1508-$X$2,int)=0),$X$3,0)+F1508&gt;=J1507+E1508,J1507+E1508-F1508,IF(AND(A1508&gt;=$X$2,MOD(A1508-$X$2,int)=0),$X$3,0)+IF(IF(AND(A1508&gt;=$X$2,MOD(A1508-$X$2,int)=0),$X$3,0)+IF(MOD(A1508-$X$6,periods_per_year)=0,$X$5,0)+F1508&lt;J1507+E1508,IF(MOD(A1508-$X$6,periods_per_year)=0,$X$5,0),J1507+E1508-IF(AND(A1508&gt;=$X$2,MOD(A1508-$X$2,int)=0),$X$3,0)-F1508))))</f>
        <v/>
      </c>
      <c r="H1508" s="14"/>
      <c r="I1508" s="13" t="str">
        <f t="shared" si="180"/>
        <v/>
      </c>
      <c r="J1508" s="13" t="str">
        <f t="shared" si="181"/>
        <v/>
      </c>
      <c r="M1508" s="17" t="str">
        <f>IF(S1507="","",IF(OR(M1507&gt;=nper,ROUND(S1507,2)&lt;=0),"",M1507+1))</f>
        <v/>
      </c>
      <c r="N1508" s="18" t="str">
        <f>IF(M1508="","",IF(OR(periods_per_year=26,periods_per_year=52),IF(periods_per_year=26,IF(M1508=1,fpdate,N1507+14),IF(periods_per_year=52,IF(M1508=1,fpdate,N1507+7),"n/a")),IF(periods_per_year=24,DATE(YEAR(fpdate),MONTH(fpdate)+(M1508-1)/2+IF(AND(DAY(fpdate)&gt;=15,MOD(M1508,2)=0),1,0),IF(MOD(M1508,2)=0,IF(DAY(fpdate)&gt;=15,DAY(fpdate)-14,DAY(fpdate)+14),DAY(fpdate))),IF(DAY(DATE(YEAR(fpdate),MONTH(fpdate)+M1508-1,DAY(fpdate)))&lt;&gt;DAY(fpdate),DATE(YEAR(fpdate),MONTH(fpdate)+M1508,0),DATE(YEAR(fpdate),MONTH(fpdate)+M1508-1,DAY(fpdate))))))</f>
        <v/>
      </c>
      <c r="O1508" s="19" t="str">
        <f>IF(M1508="","",IF(variable,IF(M1508&lt;MortgageCalculator!$I$18*periods_per_year,start_rate,IF(MortgageCalculator!$I$22&gt;=0,MIN(MortgageCalculator!$I$19,start_rate+MortgageCalculator!$I$22*ROUNDUP((M1508-MortgageCalculator!$I$18*periods_per_year)/MortgageCalculator!$I$21,0)),MAX(MortgageCalculator!$I$20,start_rate+MortgageCalculator!$I$22*ROUNDUP((M1508-MortgageCalculator!$I$18*periods_per_year)/MortgageCalculator!$I$21,0)))),start_rate))</f>
        <v/>
      </c>
      <c r="P1508" s="20" t="str">
        <f>IF(M1508="","",ROUND((((1+O1508/CP)^(CP/periods_per_year))-1)*S1507,2))</f>
        <v/>
      </c>
      <c r="Q1508" s="20" t="str">
        <f>IF(M1508="","",IF(M1508=nper,S1507+P1508,MIN(S1507+P1508,IF(O1508=O1507,Q1507,ROUND(-PMT(((1+O1508/CP)^(CP/periods_per_year))-1,nper-M1508+1,S1507),2)))))</f>
        <v/>
      </c>
      <c r="R1508" s="20" t="str">
        <f t="shared" si="182"/>
        <v/>
      </c>
      <c r="S1508" s="20" t="str">
        <f t="shared" si="183"/>
        <v/>
      </c>
    </row>
    <row r="1509" spans="1:19" x14ac:dyDescent="0.2">
      <c r="A1509" s="10" t="str">
        <f t="shared" si="176"/>
        <v/>
      </c>
      <c r="B1509" s="11" t="str">
        <f t="shared" si="177"/>
        <v/>
      </c>
      <c r="C1509" s="15" t="str">
        <f t="shared" si="178"/>
        <v/>
      </c>
      <c r="D1509" s="12" t="str">
        <f>IF(A1509="","",IF(variable,IF(OR(A1509=1,A1509&lt;$I$18*periods_per_year),start_rate,MIN($I$19,IF(MOD(A1509-1,$I$21)=0,MAX($I$20,D1508+$I$22),D1508))),start_rate))</f>
        <v/>
      </c>
      <c r="E1509" s="13" t="str">
        <f t="shared" si="179"/>
        <v/>
      </c>
      <c r="F1509" s="13" t="str">
        <f>IF(A1509="","",IF(A1509=nper,J1508+E1509,MIN(J1508+E1509,IF(D1509=D1508,F1508,IF($E$8="Acc Bi-Weekly",ROUND((-PMT(((1+D1509/CP)^(CP/12))-1,(nper-A1509+1)*12/26,J1508))/2,2),IF($E$8="Acc Weekly",ROUND((-PMT(((1+D1509/CP)^(CP/12))-1,(nper-A1509+1)*12/52,J1508))/4,2),ROUND(-PMT(((1+D1509/CP)^(CP/periods_per_year))-1,nper-A1509+1,J1508),2)))))))</f>
        <v/>
      </c>
      <c r="G1509" s="13" t="str">
        <f>IF(OR(A1509="",A1509&lt;$X$2),"",IF(J1508&lt;=F1509,0,IF(IF(AND(A1509&gt;=$X$2,MOD(A1509-$X$2,int)=0),$X$3,0)+F1509&gt;=J1508+E1509,J1508+E1509-F1509,IF(AND(A1509&gt;=$X$2,MOD(A1509-$X$2,int)=0),$X$3,0)+IF(IF(AND(A1509&gt;=$X$2,MOD(A1509-$X$2,int)=0),$X$3,0)+IF(MOD(A1509-$X$6,periods_per_year)=0,$X$5,0)+F1509&lt;J1508+E1509,IF(MOD(A1509-$X$6,periods_per_year)=0,$X$5,0),J1508+E1509-IF(AND(A1509&gt;=$X$2,MOD(A1509-$X$2,int)=0),$X$3,0)-F1509))))</f>
        <v/>
      </c>
      <c r="H1509" s="14"/>
      <c r="I1509" s="13" t="str">
        <f t="shared" si="180"/>
        <v/>
      </c>
      <c r="J1509" s="13" t="str">
        <f t="shared" si="181"/>
        <v/>
      </c>
      <c r="M1509" s="17" t="str">
        <f>IF(S1508="","",IF(OR(M1508&gt;=nper,ROUND(S1508,2)&lt;=0),"",M1508+1))</f>
        <v/>
      </c>
      <c r="N1509" s="18" t="str">
        <f>IF(M1509="","",IF(OR(periods_per_year=26,periods_per_year=52),IF(periods_per_year=26,IF(M1509=1,fpdate,N1508+14),IF(periods_per_year=52,IF(M1509=1,fpdate,N1508+7),"n/a")),IF(periods_per_year=24,DATE(YEAR(fpdate),MONTH(fpdate)+(M1509-1)/2+IF(AND(DAY(fpdate)&gt;=15,MOD(M1509,2)=0),1,0),IF(MOD(M1509,2)=0,IF(DAY(fpdate)&gt;=15,DAY(fpdate)-14,DAY(fpdate)+14),DAY(fpdate))),IF(DAY(DATE(YEAR(fpdate),MONTH(fpdate)+M1509-1,DAY(fpdate)))&lt;&gt;DAY(fpdate),DATE(YEAR(fpdate),MONTH(fpdate)+M1509,0),DATE(YEAR(fpdate),MONTH(fpdate)+M1509-1,DAY(fpdate))))))</f>
        <v/>
      </c>
      <c r="O1509" s="19" t="str">
        <f>IF(M1509="","",IF(variable,IF(M1509&lt;MortgageCalculator!$I$18*periods_per_year,start_rate,IF(MortgageCalculator!$I$22&gt;=0,MIN(MortgageCalculator!$I$19,start_rate+MortgageCalculator!$I$22*ROUNDUP((M1509-MortgageCalculator!$I$18*periods_per_year)/MortgageCalculator!$I$21,0)),MAX(MortgageCalculator!$I$20,start_rate+MortgageCalculator!$I$22*ROUNDUP((M1509-MortgageCalculator!$I$18*periods_per_year)/MortgageCalculator!$I$21,0)))),start_rate))</f>
        <v/>
      </c>
      <c r="P1509" s="20" t="str">
        <f>IF(M1509="","",ROUND((((1+O1509/CP)^(CP/periods_per_year))-1)*S1508,2))</f>
        <v/>
      </c>
      <c r="Q1509" s="20" t="str">
        <f>IF(M1509="","",IF(M1509=nper,S1508+P1509,MIN(S1508+P1509,IF(O1509=O1508,Q1508,ROUND(-PMT(((1+O1509/CP)^(CP/periods_per_year))-1,nper-M1509+1,S1508),2)))))</f>
        <v/>
      </c>
      <c r="R1509" s="20" t="str">
        <f t="shared" si="182"/>
        <v/>
      </c>
      <c r="S1509" s="20" t="str">
        <f t="shared" si="183"/>
        <v/>
      </c>
    </row>
    <row r="1510" spans="1:19" x14ac:dyDescent="0.2">
      <c r="A1510" s="10" t="str">
        <f t="shared" si="176"/>
        <v/>
      </c>
      <c r="B1510" s="11" t="str">
        <f t="shared" si="177"/>
        <v/>
      </c>
      <c r="C1510" s="15" t="str">
        <f t="shared" si="178"/>
        <v/>
      </c>
      <c r="D1510" s="12" t="str">
        <f>IF(A1510="","",IF(variable,IF(OR(A1510=1,A1510&lt;$I$18*periods_per_year),start_rate,MIN($I$19,IF(MOD(A1510-1,$I$21)=0,MAX($I$20,D1509+$I$22),D1509))),start_rate))</f>
        <v/>
      </c>
      <c r="E1510" s="13" t="str">
        <f t="shared" si="179"/>
        <v/>
      </c>
      <c r="F1510" s="13" t="str">
        <f>IF(A1510="","",IF(A1510=nper,J1509+E1510,MIN(J1509+E1510,IF(D1510=D1509,F1509,IF($E$8="Acc Bi-Weekly",ROUND((-PMT(((1+D1510/CP)^(CP/12))-1,(nper-A1510+1)*12/26,J1509))/2,2),IF($E$8="Acc Weekly",ROUND((-PMT(((1+D1510/CP)^(CP/12))-1,(nper-A1510+1)*12/52,J1509))/4,2),ROUND(-PMT(((1+D1510/CP)^(CP/periods_per_year))-1,nper-A1510+1,J1509),2)))))))</f>
        <v/>
      </c>
      <c r="G1510" s="13" t="str">
        <f>IF(OR(A1510="",A1510&lt;$X$2),"",IF(J1509&lt;=F1510,0,IF(IF(AND(A1510&gt;=$X$2,MOD(A1510-$X$2,int)=0),$X$3,0)+F1510&gt;=J1509+E1510,J1509+E1510-F1510,IF(AND(A1510&gt;=$X$2,MOD(A1510-$X$2,int)=0),$X$3,0)+IF(IF(AND(A1510&gt;=$X$2,MOD(A1510-$X$2,int)=0),$X$3,0)+IF(MOD(A1510-$X$6,periods_per_year)=0,$X$5,0)+F1510&lt;J1509+E1510,IF(MOD(A1510-$X$6,periods_per_year)=0,$X$5,0),J1509+E1510-IF(AND(A1510&gt;=$X$2,MOD(A1510-$X$2,int)=0),$X$3,0)-F1510))))</f>
        <v/>
      </c>
      <c r="H1510" s="14"/>
      <c r="I1510" s="13" t="str">
        <f t="shared" si="180"/>
        <v/>
      </c>
      <c r="J1510" s="13" t="str">
        <f t="shared" si="181"/>
        <v/>
      </c>
      <c r="M1510" s="17" t="str">
        <f>IF(S1509="","",IF(OR(M1509&gt;=nper,ROUND(S1509,2)&lt;=0),"",M1509+1))</f>
        <v/>
      </c>
      <c r="N1510" s="18" t="str">
        <f>IF(M1510="","",IF(OR(periods_per_year=26,periods_per_year=52),IF(periods_per_year=26,IF(M1510=1,fpdate,N1509+14),IF(periods_per_year=52,IF(M1510=1,fpdate,N1509+7),"n/a")),IF(periods_per_year=24,DATE(YEAR(fpdate),MONTH(fpdate)+(M1510-1)/2+IF(AND(DAY(fpdate)&gt;=15,MOD(M1510,2)=0),1,0),IF(MOD(M1510,2)=0,IF(DAY(fpdate)&gt;=15,DAY(fpdate)-14,DAY(fpdate)+14),DAY(fpdate))),IF(DAY(DATE(YEAR(fpdate),MONTH(fpdate)+M1510-1,DAY(fpdate)))&lt;&gt;DAY(fpdate),DATE(YEAR(fpdate),MONTH(fpdate)+M1510,0),DATE(YEAR(fpdate),MONTH(fpdate)+M1510-1,DAY(fpdate))))))</f>
        <v/>
      </c>
      <c r="O1510" s="19" t="str">
        <f>IF(M1510="","",IF(variable,IF(M1510&lt;MortgageCalculator!$I$18*periods_per_year,start_rate,IF(MortgageCalculator!$I$22&gt;=0,MIN(MortgageCalculator!$I$19,start_rate+MortgageCalculator!$I$22*ROUNDUP((M1510-MortgageCalculator!$I$18*periods_per_year)/MortgageCalculator!$I$21,0)),MAX(MortgageCalculator!$I$20,start_rate+MortgageCalculator!$I$22*ROUNDUP((M1510-MortgageCalculator!$I$18*periods_per_year)/MortgageCalculator!$I$21,0)))),start_rate))</f>
        <v/>
      </c>
      <c r="P1510" s="20" t="str">
        <f>IF(M1510="","",ROUND((((1+O1510/CP)^(CP/periods_per_year))-1)*S1509,2))</f>
        <v/>
      </c>
      <c r="Q1510" s="20" t="str">
        <f>IF(M1510="","",IF(M1510=nper,S1509+P1510,MIN(S1509+P1510,IF(O1510=O1509,Q1509,ROUND(-PMT(((1+O1510/CP)^(CP/periods_per_year))-1,nper-M1510+1,S1509),2)))))</f>
        <v/>
      </c>
      <c r="R1510" s="20" t="str">
        <f t="shared" si="182"/>
        <v/>
      </c>
      <c r="S1510" s="20" t="str">
        <f t="shared" si="183"/>
        <v/>
      </c>
    </row>
    <row r="1511" spans="1:19" x14ac:dyDescent="0.2">
      <c r="A1511" s="10" t="str">
        <f t="shared" si="176"/>
        <v/>
      </c>
      <c r="B1511" s="11" t="str">
        <f t="shared" si="177"/>
        <v/>
      </c>
      <c r="C1511" s="15" t="str">
        <f t="shared" si="178"/>
        <v/>
      </c>
      <c r="D1511" s="12" t="str">
        <f>IF(A1511="","",IF(variable,IF(OR(A1511=1,A1511&lt;$I$18*periods_per_year),start_rate,MIN($I$19,IF(MOD(A1511-1,$I$21)=0,MAX($I$20,D1510+$I$22),D1510))),start_rate))</f>
        <v/>
      </c>
      <c r="E1511" s="13" t="str">
        <f t="shared" si="179"/>
        <v/>
      </c>
      <c r="F1511" s="13" t="str">
        <f>IF(A1511="","",IF(A1511=nper,J1510+E1511,MIN(J1510+E1511,IF(D1511=D1510,F1510,IF($E$8="Acc Bi-Weekly",ROUND((-PMT(((1+D1511/CP)^(CP/12))-1,(nper-A1511+1)*12/26,J1510))/2,2),IF($E$8="Acc Weekly",ROUND((-PMT(((1+D1511/CP)^(CP/12))-1,(nper-A1511+1)*12/52,J1510))/4,2),ROUND(-PMT(((1+D1511/CP)^(CP/periods_per_year))-1,nper-A1511+1,J1510),2)))))))</f>
        <v/>
      </c>
      <c r="G1511" s="13" t="str">
        <f>IF(OR(A1511="",A1511&lt;$X$2),"",IF(J1510&lt;=F1511,0,IF(IF(AND(A1511&gt;=$X$2,MOD(A1511-$X$2,int)=0),$X$3,0)+F1511&gt;=J1510+E1511,J1510+E1511-F1511,IF(AND(A1511&gt;=$X$2,MOD(A1511-$X$2,int)=0),$X$3,0)+IF(IF(AND(A1511&gt;=$X$2,MOD(A1511-$X$2,int)=0),$X$3,0)+IF(MOD(A1511-$X$6,periods_per_year)=0,$X$5,0)+F1511&lt;J1510+E1511,IF(MOD(A1511-$X$6,periods_per_year)=0,$X$5,0),J1510+E1511-IF(AND(A1511&gt;=$X$2,MOD(A1511-$X$2,int)=0),$X$3,0)-F1511))))</f>
        <v/>
      </c>
      <c r="H1511" s="14"/>
      <c r="I1511" s="13" t="str">
        <f t="shared" si="180"/>
        <v/>
      </c>
      <c r="J1511" s="13" t="str">
        <f t="shared" si="181"/>
        <v/>
      </c>
      <c r="M1511" s="17" t="str">
        <f>IF(S1510="","",IF(OR(M1510&gt;=nper,ROUND(S1510,2)&lt;=0),"",M1510+1))</f>
        <v/>
      </c>
      <c r="N1511" s="18" t="str">
        <f>IF(M1511="","",IF(OR(periods_per_year=26,periods_per_year=52),IF(periods_per_year=26,IF(M1511=1,fpdate,N1510+14),IF(periods_per_year=52,IF(M1511=1,fpdate,N1510+7),"n/a")),IF(periods_per_year=24,DATE(YEAR(fpdate),MONTH(fpdate)+(M1511-1)/2+IF(AND(DAY(fpdate)&gt;=15,MOD(M1511,2)=0),1,0),IF(MOD(M1511,2)=0,IF(DAY(fpdate)&gt;=15,DAY(fpdate)-14,DAY(fpdate)+14),DAY(fpdate))),IF(DAY(DATE(YEAR(fpdate),MONTH(fpdate)+M1511-1,DAY(fpdate)))&lt;&gt;DAY(fpdate),DATE(YEAR(fpdate),MONTH(fpdate)+M1511,0),DATE(YEAR(fpdate),MONTH(fpdate)+M1511-1,DAY(fpdate))))))</f>
        <v/>
      </c>
      <c r="O1511" s="19" t="str">
        <f>IF(M1511="","",IF(variable,IF(M1511&lt;MortgageCalculator!$I$18*periods_per_year,start_rate,IF(MortgageCalculator!$I$22&gt;=0,MIN(MortgageCalculator!$I$19,start_rate+MortgageCalculator!$I$22*ROUNDUP((M1511-MortgageCalculator!$I$18*periods_per_year)/MortgageCalculator!$I$21,0)),MAX(MortgageCalculator!$I$20,start_rate+MortgageCalculator!$I$22*ROUNDUP((M1511-MortgageCalculator!$I$18*periods_per_year)/MortgageCalculator!$I$21,0)))),start_rate))</f>
        <v/>
      </c>
      <c r="P1511" s="20" t="str">
        <f>IF(M1511="","",ROUND((((1+O1511/CP)^(CP/periods_per_year))-1)*S1510,2))</f>
        <v/>
      </c>
      <c r="Q1511" s="20" t="str">
        <f>IF(M1511="","",IF(M1511=nper,S1510+P1511,MIN(S1510+P1511,IF(O1511=O1510,Q1510,ROUND(-PMT(((1+O1511/CP)^(CP/periods_per_year))-1,nper-M1511+1,S1510),2)))))</f>
        <v/>
      </c>
      <c r="R1511" s="20" t="str">
        <f t="shared" si="182"/>
        <v/>
      </c>
      <c r="S1511" s="20" t="str">
        <f t="shared" si="183"/>
        <v/>
      </c>
    </row>
    <row r="1512" spans="1:19" x14ac:dyDescent="0.2">
      <c r="A1512" s="10" t="str">
        <f t="shared" si="176"/>
        <v/>
      </c>
      <c r="B1512" s="11" t="str">
        <f t="shared" si="177"/>
        <v/>
      </c>
      <c r="C1512" s="15" t="str">
        <f t="shared" si="178"/>
        <v/>
      </c>
      <c r="D1512" s="12" t="str">
        <f>IF(A1512="","",IF(variable,IF(OR(A1512=1,A1512&lt;$I$18*periods_per_year),start_rate,MIN($I$19,IF(MOD(A1512-1,$I$21)=0,MAX($I$20,D1511+$I$22),D1511))),start_rate))</f>
        <v/>
      </c>
      <c r="E1512" s="13" t="str">
        <f t="shared" si="179"/>
        <v/>
      </c>
      <c r="F1512" s="13" t="str">
        <f>IF(A1512="","",IF(A1512=nper,J1511+E1512,MIN(J1511+E1512,IF(D1512=D1511,F1511,IF($E$8="Acc Bi-Weekly",ROUND((-PMT(((1+D1512/CP)^(CP/12))-1,(nper-A1512+1)*12/26,J1511))/2,2),IF($E$8="Acc Weekly",ROUND((-PMT(((1+D1512/CP)^(CP/12))-1,(nper-A1512+1)*12/52,J1511))/4,2),ROUND(-PMT(((1+D1512/CP)^(CP/periods_per_year))-1,nper-A1512+1,J1511),2)))))))</f>
        <v/>
      </c>
      <c r="G1512" s="13" t="str">
        <f>IF(OR(A1512="",A1512&lt;$X$2),"",IF(J1511&lt;=F1512,0,IF(IF(AND(A1512&gt;=$X$2,MOD(A1512-$X$2,int)=0),$X$3,0)+F1512&gt;=J1511+E1512,J1511+E1512-F1512,IF(AND(A1512&gt;=$X$2,MOD(A1512-$X$2,int)=0),$X$3,0)+IF(IF(AND(A1512&gt;=$X$2,MOD(A1512-$X$2,int)=0),$X$3,0)+IF(MOD(A1512-$X$6,periods_per_year)=0,$X$5,0)+F1512&lt;J1511+E1512,IF(MOD(A1512-$X$6,periods_per_year)=0,$X$5,0),J1511+E1512-IF(AND(A1512&gt;=$X$2,MOD(A1512-$X$2,int)=0),$X$3,0)-F1512))))</f>
        <v/>
      </c>
      <c r="H1512" s="14"/>
      <c r="I1512" s="13" t="str">
        <f t="shared" si="180"/>
        <v/>
      </c>
      <c r="J1512" s="13" t="str">
        <f t="shared" si="181"/>
        <v/>
      </c>
      <c r="M1512" s="17" t="str">
        <f>IF(S1511="","",IF(OR(M1511&gt;=nper,ROUND(S1511,2)&lt;=0),"",M1511+1))</f>
        <v/>
      </c>
      <c r="N1512" s="18" t="str">
        <f>IF(M1512="","",IF(OR(periods_per_year=26,periods_per_year=52),IF(periods_per_year=26,IF(M1512=1,fpdate,N1511+14),IF(periods_per_year=52,IF(M1512=1,fpdate,N1511+7),"n/a")),IF(periods_per_year=24,DATE(YEAR(fpdate),MONTH(fpdate)+(M1512-1)/2+IF(AND(DAY(fpdate)&gt;=15,MOD(M1512,2)=0),1,0),IF(MOD(M1512,2)=0,IF(DAY(fpdate)&gt;=15,DAY(fpdate)-14,DAY(fpdate)+14),DAY(fpdate))),IF(DAY(DATE(YEAR(fpdate),MONTH(fpdate)+M1512-1,DAY(fpdate)))&lt;&gt;DAY(fpdate),DATE(YEAR(fpdate),MONTH(fpdate)+M1512,0),DATE(YEAR(fpdate),MONTH(fpdate)+M1512-1,DAY(fpdate))))))</f>
        <v/>
      </c>
      <c r="O1512" s="19" t="str">
        <f>IF(M1512="","",IF(variable,IF(M1512&lt;MortgageCalculator!$I$18*periods_per_year,start_rate,IF(MortgageCalculator!$I$22&gt;=0,MIN(MortgageCalculator!$I$19,start_rate+MortgageCalculator!$I$22*ROUNDUP((M1512-MortgageCalculator!$I$18*periods_per_year)/MortgageCalculator!$I$21,0)),MAX(MortgageCalculator!$I$20,start_rate+MortgageCalculator!$I$22*ROUNDUP((M1512-MortgageCalculator!$I$18*periods_per_year)/MortgageCalculator!$I$21,0)))),start_rate))</f>
        <v/>
      </c>
      <c r="P1512" s="20" t="str">
        <f>IF(M1512="","",ROUND((((1+O1512/CP)^(CP/periods_per_year))-1)*S1511,2))</f>
        <v/>
      </c>
      <c r="Q1512" s="20" t="str">
        <f>IF(M1512="","",IF(M1512=nper,S1511+P1512,MIN(S1511+P1512,IF(O1512=O1511,Q1511,ROUND(-PMT(((1+O1512/CP)^(CP/periods_per_year))-1,nper-M1512+1,S1511),2)))))</f>
        <v/>
      </c>
      <c r="R1512" s="20" t="str">
        <f t="shared" si="182"/>
        <v/>
      </c>
      <c r="S1512" s="20" t="str">
        <f t="shared" si="183"/>
        <v/>
      </c>
    </row>
    <row r="1513" spans="1:19" x14ac:dyDescent="0.2">
      <c r="A1513" s="10" t="str">
        <f t="shared" si="176"/>
        <v/>
      </c>
      <c r="B1513" s="11" t="str">
        <f t="shared" si="177"/>
        <v/>
      </c>
      <c r="C1513" s="15" t="str">
        <f t="shared" si="178"/>
        <v/>
      </c>
      <c r="D1513" s="12" t="str">
        <f>IF(A1513="","",IF(variable,IF(OR(A1513=1,A1513&lt;$I$18*periods_per_year),start_rate,MIN($I$19,IF(MOD(A1513-1,$I$21)=0,MAX($I$20,D1512+$I$22),D1512))),start_rate))</f>
        <v/>
      </c>
      <c r="E1513" s="13" t="str">
        <f t="shared" si="179"/>
        <v/>
      </c>
      <c r="F1513" s="13" t="str">
        <f>IF(A1513="","",IF(A1513=nper,J1512+E1513,MIN(J1512+E1513,IF(D1513=D1512,F1512,IF($E$8="Acc Bi-Weekly",ROUND((-PMT(((1+D1513/CP)^(CP/12))-1,(nper-A1513+1)*12/26,J1512))/2,2),IF($E$8="Acc Weekly",ROUND((-PMT(((1+D1513/CP)^(CP/12))-1,(nper-A1513+1)*12/52,J1512))/4,2),ROUND(-PMT(((1+D1513/CP)^(CP/periods_per_year))-1,nper-A1513+1,J1512),2)))))))</f>
        <v/>
      </c>
      <c r="G1513" s="13" t="str">
        <f>IF(OR(A1513="",A1513&lt;$X$2),"",IF(J1512&lt;=F1513,0,IF(IF(AND(A1513&gt;=$X$2,MOD(A1513-$X$2,int)=0),$X$3,0)+F1513&gt;=J1512+E1513,J1512+E1513-F1513,IF(AND(A1513&gt;=$X$2,MOD(A1513-$X$2,int)=0),$X$3,0)+IF(IF(AND(A1513&gt;=$X$2,MOD(A1513-$X$2,int)=0),$X$3,0)+IF(MOD(A1513-$X$6,periods_per_year)=0,$X$5,0)+F1513&lt;J1512+E1513,IF(MOD(A1513-$X$6,periods_per_year)=0,$X$5,0),J1512+E1513-IF(AND(A1513&gt;=$X$2,MOD(A1513-$X$2,int)=0),$X$3,0)-F1513))))</f>
        <v/>
      </c>
      <c r="H1513" s="14"/>
      <c r="I1513" s="13" t="str">
        <f t="shared" si="180"/>
        <v/>
      </c>
      <c r="J1513" s="13" t="str">
        <f t="shared" si="181"/>
        <v/>
      </c>
      <c r="M1513" s="17" t="str">
        <f>IF(S1512="","",IF(OR(M1512&gt;=nper,ROUND(S1512,2)&lt;=0),"",M1512+1))</f>
        <v/>
      </c>
      <c r="N1513" s="18" t="str">
        <f>IF(M1513="","",IF(OR(periods_per_year=26,periods_per_year=52),IF(periods_per_year=26,IF(M1513=1,fpdate,N1512+14),IF(periods_per_year=52,IF(M1513=1,fpdate,N1512+7),"n/a")),IF(periods_per_year=24,DATE(YEAR(fpdate),MONTH(fpdate)+(M1513-1)/2+IF(AND(DAY(fpdate)&gt;=15,MOD(M1513,2)=0),1,0),IF(MOD(M1513,2)=0,IF(DAY(fpdate)&gt;=15,DAY(fpdate)-14,DAY(fpdate)+14),DAY(fpdate))),IF(DAY(DATE(YEAR(fpdate),MONTH(fpdate)+M1513-1,DAY(fpdate)))&lt;&gt;DAY(fpdate),DATE(YEAR(fpdate),MONTH(fpdate)+M1513,0),DATE(YEAR(fpdate),MONTH(fpdate)+M1513-1,DAY(fpdate))))))</f>
        <v/>
      </c>
      <c r="O1513" s="19" t="str">
        <f>IF(M1513="","",IF(variable,IF(M1513&lt;MortgageCalculator!$I$18*periods_per_year,start_rate,IF(MortgageCalculator!$I$22&gt;=0,MIN(MortgageCalculator!$I$19,start_rate+MortgageCalculator!$I$22*ROUNDUP((M1513-MortgageCalculator!$I$18*periods_per_year)/MortgageCalculator!$I$21,0)),MAX(MortgageCalculator!$I$20,start_rate+MortgageCalculator!$I$22*ROUNDUP((M1513-MortgageCalculator!$I$18*periods_per_year)/MortgageCalculator!$I$21,0)))),start_rate))</f>
        <v/>
      </c>
      <c r="P1513" s="20" t="str">
        <f>IF(M1513="","",ROUND((((1+O1513/CP)^(CP/periods_per_year))-1)*S1512,2))</f>
        <v/>
      </c>
      <c r="Q1513" s="20" t="str">
        <f>IF(M1513="","",IF(M1513=nper,S1512+P1513,MIN(S1512+P1513,IF(O1513=O1512,Q1512,ROUND(-PMT(((1+O1513/CP)^(CP/periods_per_year))-1,nper-M1513+1,S1512),2)))))</f>
        <v/>
      </c>
      <c r="R1513" s="20" t="str">
        <f t="shared" si="182"/>
        <v/>
      </c>
      <c r="S1513" s="20" t="str">
        <f t="shared" si="183"/>
        <v/>
      </c>
    </row>
    <row r="1514" spans="1:19" x14ac:dyDescent="0.2">
      <c r="A1514" s="10" t="str">
        <f t="shared" si="176"/>
        <v/>
      </c>
      <c r="B1514" s="11" t="str">
        <f t="shared" si="177"/>
        <v/>
      </c>
      <c r="C1514" s="15" t="str">
        <f t="shared" si="178"/>
        <v/>
      </c>
      <c r="D1514" s="12" t="str">
        <f>IF(A1514="","",IF(variable,IF(OR(A1514=1,A1514&lt;$I$18*periods_per_year),start_rate,MIN($I$19,IF(MOD(A1514-1,$I$21)=0,MAX($I$20,D1513+$I$22),D1513))),start_rate))</f>
        <v/>
      </c>
      <c r="E1514" s="13" t="str">
        <f t="shared" si="179"/>
        <v/>
      </c>
      <c r="F1514" s="13" t="str">
        <f>IF(A1514="","",IF(A1514=nper,J1513+E1514,MIN(J1513+E1514,IF(D1514=D1513,F1513,IF($E$8="Acc Bi-Weekly",ROUND((-PMT(((1+D1514/CP)^(CP/12))-1,(nper-A1514+1)*12/26,J1513))/2,2),IF($E$8="Acc Weekly",ROUND((-PMT(((1+D1514/CP)^(CP/12))-1,(nper-A1514+1)*12/52,J1513))/4,2),ROUND(-PMT(((1+D1514/CP)^(CP/periods_per_year))-1,nper-A1514+1,J1513),2)))))))</f>
        <v/>
      </c>
      <c r="G1514" s="13" t="str">
        <f>IF(OR(A1514="",A1514&lt;$X$2),"",IF(J1513&lt;=F1514,0,IF(IF(AND(A1514&gt;=$X$2,MOD(A1514-$X$2,int)=0),$X$3,0)+F1514&gt;=J1513+E1514,J1513+E1514-F1514,IF(AND(A1514&gt;=$X$2,MOD(A1514-$X$2,int)=0),$X$3,0)+IF(IF(AND(A1514&gt;=$X$2,MOD(A1514-$X$2,int)=0),$X$3,0)+IF(MOD(A1514-$X$6,periods_per_year)=0,$X$5,0)+F1514&lt;J1513+E1514,IF(MOD(A1514-$X$6,periods_per_year)=0,$X$5,0),J1513+E1514-IF(AND(A1514&gt;=$X$2,MOD(A1514-$X$2,int)=0),$X$3,0)-F1514))))</f>
        <v/>
      </c>
      <c r="H1514" s="14"/>
      <c r="I1514" s="13" t="str">
        <f t="shared" si="180"/>
        <v/>
      </c>
      <c r="J1514" s="13" t="str">
        <f t="shared" si="181"/>
        <v/>
      </c>
      <c r="M1514" s="17" t="str">
        <f>IF(S1513="","",IF(OR(M1513&gt;=nper,ROUND(S1513,2)&lt;=0),"",M1513+1))</f>
        <v/>
      </c>
      <c r="N1514" s="18" t="str">
        <f>IF(M1514="","",IF(OR(periods_per_year=26,periods_per_year=52),IF(periods_per_year=26,IF(M1514=1,fpdate,N1513+14),IF(periods_per_year=52,IF(M1514=1,fpdate,N1513+7),"n/a")),IF(periods_per_year=24,DATE(YEAR(fpdate),MONTH(fpdate)+(M1514-1)/2+IF(AND(DAY(fpdate)&gt;=15,MOD(M1514,2)=0),1,0),IF(MOD(M1514,2)=0,IF(DAY(fpdate)&gt;=15,DAY(fpdate)-14,DAY(fpdate)+14),DAY(fpdate))),IF(DAY(DATE(YEAR(fpdate),MONTH(fpdate)+M1514-1,DAY(fpdate)))&lt;&gt;DAY(fpdate),DATE(YEAR(fpdate),MONTH(fpdate)+M1514,0),DATE(YEAR(fpdate),MONTH(fpdate)+M1514-1,DAY(fpdate))))))</f>
        <v/>
      </c>
      <c r="O1514" s="19" t="str">
        <f>IF(M1514="","",IF(variable,IF(M1514&lt;MortgageCalculator!$I$18*periods_per_year,start_rate,IF(MortgageCalculator!$I$22&gt;=0,MIN(MortgageCalculator!$I$19,start_rate+MortgageCalculator!$I$22*ROUNDUP((M1514-MortgageCalculator!$I$18*periods_per_year)/MortgageCalculator!$I$21,0)),MAX(MortgageCalculator!$I$20,start_rate+MortgageCalculator!$I$22*ROUNDUP((M1514-MortgageCalculator!$I$18*periods_per_year)/MortgageCalculator!$I$21,0)))),start_rate))</f>
        <v/>
      </c>
      <c r="P1514" s="20" t="str">
        <f>IF(M1514="","",ROUND((((1+O1514/CP)^(CP/periods_per_year))-1)*S1513,2))</f>
        <v/>
      </c>
      <c r="Q1514" s="20" t="str">
        <f>IF(M1514="","",IF(M1514=nper,S1513+P1514,MIN(S1513+P1514,IF(O1514=O1513,Q1513,ROUND(-PMT(((1+O1514/CP)^(CP/periods_per_year))-1,nper-M1514+1,S1513),2)))))</f>
        <v/>
      </c>
      <c r="R1514" s="20" t="str">
        <f t="shared" si="182"/>
        <v/>
      </c>
      <c r="S1514" s="20" t="str">
        <f t="shared" si="183"/>
        <v/>
      </c>
    </row>
    <row r="1515" spans="1:19" x14ac:dyDescent="0.2">
      <c r="A1515" s="10" t="str">
        <f t="shared" si="176"/>
        <v/>
      </c>
      <c r="B1515" s="11" t="str">
        <f t="shared" si="177"/>
        <v/>
      </c>
      <c r="C1515" s="15" t="str">
        <f t="shared" si="178"/>
        <v/>
      </c>
      <c r="D1515" s="12" t="str">
        <f>IF(A1515="","",IF(variable,IF(OR(A1515=1,A1515&lt;$I$18*periods_per_year),start_rate,MIN($I$19,IF(MOD(A1515-1,$I$21)=0,MAX($I$20,D1514+$I$22),D1514))),start_rate))</f>
        <v/>
      </c>
      <c r="E1515" s="13" t="str">
        <f t="shared" si="179"/>
        <v/>
      </c>
      <c r="F1515" s="13" t="str">
        <f>IF(A1515="","",IF(A1515=nper,J1514+E1515,MIN(J1514+E1515,IF(D1515=D1514,F1514,IF($E$8="Acc Bi-Weekly",ROUND((-PMT(((1+D1515/CP)^(CP/12))-1,(nper-A1515+1)*12/26,J1514))/2,2),IF($E$8="Acc Weekly",ROUND((-PMT(((1+D1515/CP)^(CP/12))-1,(nper-A1515+1)*12/52,J1514))/4,2),ROUND(-PMT(((1+D1515/CP)^(CP/periods_per_year))-1,nper-A1515+1,J1514),2)))))))</f>
        <v/>
      </c>
      <c r="G1515" s="13" t="str">
        <f>IF(OR(A1515="",A1515&lt;$X$2),"",IF(J1514&lt;=F1515,0,IF(IF(AND(A1515&gt;=$X$2,MOD(A1515-$X$2,int)=0),$X$3,0)+F1515&gt;=J1514+E1515,J1514+E1515-F1515,IF(AND(A1515&gt;=$X$2,MOD(A1515-$X$2,int)=0),$X$3,0)+IF(IF(AND(A1515&gt;=$X$2,MOD(A1515-$X$2,int)=0),$X$3,0)+IF(MOD(A1515-$X$6,periods_per_year)=0,$X$5,0)+F1515&lt;J1514+E1515,IF(MOD(A1515-$X$6,periods_per_year)=0,$X$5,0),J1514+E1515-IF(AND(A1515&gt;=$X$2,MOD(A1515-$X$2,int)=0),$X$3,0)-F1515))))</f>
        <v/>
      </c>
      <c r="H1515" s="14"/>
      <c r="I1515" s="13" t="str">
        <f t="shared" si="180"/>
        <v/>
      </c>
      <c r="J1515" s="13" t="str">
        <f t="shared" si="181"/>
        <v/>
      </c>
      <c r="M1515" s="17" t="str">
        <f>IF(S1514="","",IF(OR(M1514&gt;=nper,ROUND(S1514,2)&lt;=0),"",M1514+1))</f>
        <v/>
      </c>
      <c r="N1515" s="18" t="str">
        <f>IF(M1515="","",IF(OR(periods_per_year=26,periods_per_year=52),IF(periods_per_year=26,IF(M1515=1,fpdate,N1514+14),IF(periods_per_year=52,IF(M1515=1,fpdate,N1514+7),"n/a")),IF(periods_per_year=24,DATE(YEAR(fpdate),MONTH(fpdate)+(M1515-1)/2+IF(AND(DAY(fpdate)&gt;=15,MOD(M1515,2)=0),1,0),IF(MOD(M1515,2)=0,IF(DAY(fpdate)&gt;=15,DAY(fpdate)-14,DAY(fpdate)+14),DAY(fpdate))),IF(DAY(DATE(YEAR(fpdate),MONTH(fpdate)+M1515-1,DAY(fpdate)))&lt;&gt;DAY(fpdate),DATE(YEAR(fpdate),MONTH(fpdate)+M1515,0),DATE(YEAR(fpdate),MONTH(fpdate)+M1515-1,DAY(fpdate))))))</f>
        <v/>
      </c>
      <c r="O1515" s="19" t="str">
        <f>IF(M1515="","",IF(variable,IF(M1515&lt;MortgageCalculator!$I$18*periods_per_year,start_rate,IF(MortgageCalculator!$I$22&gt;=0,MIN(MortgageCalculator!$I$19,start_rate+MortgageCalculator!$I$22*ROUNDUP((M1515-MortgageCalculator!$I$18*periods_per_year)/MortgageCalculator!$I$21,0)),MAX(MortgageCalculator!$I$20,start_rate+MortgageCalculator!$I$22*ROUNDUP((M1515-MortgageCalculator!$I$18*periods_per_year)/MortgageCalculator!$I$21,0)))),start_rate))</f>
        <v/>
      </c>
      <c r="P1515" s="20" t="str">
        <f>IF(M1515="","",ROUND((((1+O1515/CP)^(CP/periods_per_year))-1)*S1514,2))</f>
        <v/>
      </c>
      <c r="Q1515" s="20" t="str">
        <f>IF(M1515="","",IF(M1515=nper,S1514+P1515,MIN(S1514+P1515,IF(O1515=O1514,Q1514,ROUND(-PMT(((1+O1515/CP)^(CP/periods_per_year))-1,nper-M1515+1,S1514),2)))))</f>
        <v/>
      </c>
      <c r="R1515" s="20" t="str">
        <f t="shared" si="182"/>
        <v/>
      </c>
      <c r="S1515" s="20" t="str">
        <f t="shared" si="183"/>
        <v/>
      </c>
    </row>
    <row r="1516" spans="1:19" x14ac:dyDescent="0.2">
      <c r="A1516" s="10" t="str">
        <f t="shared" ref="A1516:A1579" si="184">IF(J1515="","",IF(OR(A1515&gt;=nper,ROUND(J1515,2)&lt;=0),"",A1515+1))</f>
        <v/>
      </c>
      <c r="B1516" s="11" t="str">
        <f t="shared" ref="B1516:B1579" si="185">IF(A1516="","",IF(OR(periods_per_year=26,periods_per_year=52),IF(periods_per_year=26,IF(A1516=1,fpdate,B1515+14),IF(periods_per_year=52,IF(A1516=1,fpdate,B1515+7),"n/a")),IF(periods_per_year=24,DATE(YEAR(fpdate),MONTH(fpdate)+(A1516-1)/2+IF(AND(DAY(fpdate)&gt;=15,MOD(A1516,2)=0),1,0),IF(MOD(A1516,2)=0,IF(DAY(fpdate)&gt;=15,DAY(fpdate)-14,DAY(fpdate)+14),DAY(fpdate))),IF(DAY(DATE(YEAR(fpdate),MONTH(fpdate)+A1516-1,DAY(fpdate)))&lt;&gt;DAY(fpdate),DATE(YEAR(fpdate),MONTH(fpdate)+A1516,0),DATE(YEAR(fpdate),MONTH(fpdate)+A1516-1,DAY(fpdate))))))</f>
        <v/>
      </c>
      <c r="C1516" s="15" t="str">
        <f t="shared" ref="C1516:C1579" si="186">IF(A1516="","",IF(MOD(A1516,periods_per_year)=0,A1516/periods_per_year,""))</f>
        <v/>
      </c>
      <c r="D1516" s="12" t="str">
        <f>IF(A1516="","",IF(variable,IF(OR(A1516=1,A1516&lt;$I$18*periods_per_year),start_rate,MIN($I$19,IF(MOD(A1516-1,$I$21)=0,MAX($I$20,D1515+$I$22),D1515))),start_rate))</f>
        <v/>
      </c>
      <c r="E1516" s="13" t="str">
        <f t="shared" ref="E1516:E1579" si="187">IF(A1516="","",ROUND((((1+D1516/CP)^(CP/periods_per_year))-1)*J1515,2))</f>
        <v/>
      </c>
      <c r="F1516" s="13" t="str">
        <f>IF(A1516="","",IF(A1516=nper,J1515+E1516,MIN(J1515+E1516,IF(D1516=D1515,F1515,IF($E$8="Acc Bi-Weekly",ROUND((-PMT(((1+D1516/CP)^(CP/12))-1,(nper-A1516+1)*12/26,J1515))/2,2),IF($E$8="Acc Weekly",ROUND((-PMT(((1+D1516/CP)^(CP/12))-1,(nper-A1516+1)*12/52,J1515))/4,2),ROUND(-PMT(((1+D1516/CP)^(CP/periods_per_year))-1,nper-A1516+1,J1515),2)))))))</f>
        <v/>
      </c>
      <c r="G1516" s="13" t="str">
        <f>IF(OR(A1516="",A1516&lt;$X$2),"",IF(J1515&lt;=F1516,0,IF(IF(AND(A1516&gt;=$X$2,MOD(A1516-$X$2,int)=0),$X$3,0)+F1516&gt;=J1515+E1516,J1515+E1516-F1516,IF(AND(A1516&gt;=$X$2,MOD(A1516-$X$2,int)=0),$X$3,0)+IF(IF(AND(A1516&gt;=$X$2,MOD(A1516-$X$2,int)=0),$X$3,0)+IF(MOD(A1516-$X$6,periods_per_year)=0,$X$5,0)+F1516&lt;J1515+E1516,IF(MOD(A1516-$X$6,periods_per_year)=0,$X$5,0),J1515+E1516-IF(AND(A1516&gt;=$X$2,MOD(A1516-$X$2,int)=0),$X$3,0)-F1516))))</f>
        <v/>
      </c>
      <c r="H1516" s="14"/>
      <c r="I1516" s="13" t="str">
        <f t="shared" ref="I1516:I1579" si="188">IF(A1516="","",F1516-E1516+H1516+IF(G1516="",0,G1516))</f>
        <v/>
      </c>
      <c r="J1516" s="13" t="str">
        <f t="shared" ref="J1516:J1579" si="189">IF(A1516="","",J1515-I1516)</f>
        <v/>
      </c>
      <c r="M1516" s="17" t="str">
        <f>IF(S1515="","",IF(OR(M1515&gt;=nper,ROUND(S1515,2)&lt;=0),"",M1515+1))</f>
        <v/>
      </c>
      <c r="N1516" s="18" t="str">
        <f>IF(M1516="","",IF(OR(periods_per_year=26,periods_per_year=52),IF(periods_per_year=26,IF(M1516=1,fpdate,N1515+14),IF(periods_per_year=52,IF(M1516=1,fpdate,N1515+7),"n/a")),IF(periods_per_year=24,DATE(YEAR(fpdate),MONTH(fpdate)+(M1516-1)/2+IF(AND(DAY(fpdate)&gt;=15,MOD(M1516,2)=0),1,0),IF(MOD(M1516,2)=0,IF(DAY(fpdate)&gt;=15,DAY(fpdate)-14,DAY(fpdate)+14),DAY(fpdate))),IF(DAY(DATE(YEAR(fpdate),MONTH(fpdate)+M1516-1,DAY(fpdate)))&lt;&gt;DAY(fpdate),DATE(YEAR(fpdate),MONTH(fpdate)+M1516,0),DATE(YEAR(fpdate),MONTH(fpdate)+M1516-1,DAY(fpdate))))))</f>
        <v/>
      </c>
      <c r="O1516" s="19" t="str">
        <f>IF(M1516="","",IF(variable,IF(M1516&lt;MortgageCalculator!$I$18*periods_per_year,start_rate,IF(MortgageCalculator!$I$22&gt;=0,MIN(MortgageCalculator!$I$19,start_rate+MortgageCalculator!$I$22*ROUNDUP((M1516-MortgageCalculator!$I$18*periods_per_year)/MortgageCalculator!$I$21,0)),MAX(MortgageCalculator!$I$20,start_rate+MortgageCalculator!$I$22*ROUNDUP((M1516-MortgageCalculator!$I$18*periods_per_year)/MortgageCalculator!$I$21,0)))),start_rate))</f>
        <v/>
      </c>
      <c r="P1516" s="20" t="str">
        <f>IF(M1516="","",ROUND((((1+O1516/CP)^(CP/periods_per_year))-1)*S1515,2))</f>
        <v/>
      </c>
      <c r="Q1516" s="20" t="str">
        <f>IF(M1516="","",IF(M1516=nper,S1515+P1516,MIN(S1515+P1516,IF(O1516=O1515,Q1515,ROUND(-PMT(((1+O1516/CP)^(CP/periods_per_year))-1,nper-M1516+1,S1515),2)))))</f>
        <v/>
      </c>
      <c r="R1516" s="20" t="str">
        <f t="shared" ref="R1516:R1579" si="190">IF(M1516="","",Q1516-P1516)</f>
        <v/>
      </c>
      <c r="S1516" s="20" t="str">
        <f t="shared" ref="S1516:S1579" si="191">IF(M1516="","",S1515-R1516)</f>
        <v/>
      </c>
    </row>
    <row r="1517" spans="1:19" x14ac:dyDescent="0.2">
      <c r="A1517" s="10" t="str">
        <f t="shared" si="184"/>
        <v/>
      </c>
      <c r="B1517" s="11" t="str">
        <f t="shared" si="185"/>
        <v/>
      </c>
      <c r="C1517" s="15" t="str">
        <f t="shared" si="186"/>
        <v/>
      </c>
      <c r="D1517" s="12" t="str">
        <f>IF(A1517="","",IF(variable,IF(OR(A1517=1,A1517&lt;$I$18*periods_per_year),start_rate,MIN($I$19,IF(MOD(A1517-1,$I$21)=0,MAX($I$20,D1516+$I$22),D1516))),start_rate))</f>
        <v/>
      </c>
      <c r="E1517" s="13" t="str">
        <f t="shared" si="187"/>
        <v/>
      </c>
      <c r="F1517" s="13" t="str">
        <f>IF(A1517="","",IF(A1517=nper,J1516+E1517,MIN(J1516+E1517,IF(D1517=D1516,F1516,IF($E$8="Acc Bi-Weekly",ROUND((-PMT(((1+D1517/CP)^(CP/12))-1,(nper-A1517+1)*12/26,J1516))/2,2),IF($E$8="Acc Weekly",ROUND((-PMT(((1+D1517/CP)^(CP/12))-1,(nper-A1517+1)*12/52,J1516))/4,2),ROUND(-PMT(((1+D1517/CP)^(CP/periods_per_year))-1,nper-A1517+1,J1516),2)))))))</f>
        <v/>
      </c>
      <c r="G1517" s="13" t="str">
        <f>IF(OR(A1517="",A1517&lt;$X$2),"",IF(J1516&lt;=F1517,0,IF(IF(AND(A1517&gt;=$X$2,MOD(A1517-$X$2,int)=0),$X$3,0)+F1517&gt;=J1516+E1517,J1516+E1517-F1517,IF(AND(A1517&gt;=$X$2,MOD(A1517-$X$2,int)=0),$X$3,0)+IF(IF(AND(A1517&gt;=$X$2,MOD(A1517-$X$2,int)=0),$X$3,0)+IF(MOD(A1517-$X$6,periods_per_year)=0,$X$5,0)+F1517&lt;J1516+E1517,IF(MOD(A1517-$X$6,periods_per_year)=0,$X$5,0),J1516+E1517-IF(AND(A1517&gt;=$X$2,MOD(A1517-$X$2,int)=0),$X$3,0)-F1517))))</f>
        <v/>
      </c>
      <c r="H1517" s="14"/>
      <c r="I1517" s="13" t="str">
        <f t="shared" si="188"/>
        <v/>
      </c>
      <c r="J1517" s="13" t="str">
        <f t="shared" si="189"/>
        <v/>
      </c>
      <c r="M1517" s="17" t="str">
        <f>IF(S1516="","",IF(OR(M1516&gt;=nper,ROUND(S1516,2)&lt;=0),"",M1516+1))</f>
        <v/>
      </c>
      <c r="N1517" s="18" t="str">
        <f>IF(M1517="","",IF(OR(periods_per_year=26,periods_per_year=52),IF(periods_per_year=26,IF(M1517=1,fpdate,N1516+14),IF(periods_per_year=52,IF(M1517=1,fpdate,N1516+7),"n/a")),IF(periods_per_year=24,DATE(YEAR(fpdate),MONTH(fpdate)+(M1517-1)/2+IF(AND(DAY(fpdate)&gt;=15,MOD(M1517,2)=0),1,0),IF(MOD(M1517,2)=0,IF(DAY(fpdate)&gt;=15,DAY(fpdate)-14,DAY(fpdate)+14),DAY(fpdate))),IF(DAY(DATE(YEAR(fpdate),MONTH(fpdate)+M1517-1,DAY(fpdate)))&lt;&gt;DAY(fpdate),DATE(YEAR(fpdate),MONTH(fpdate)+M1517,0),DATE(YEAR(fpdate),MONTH(fpdate)+M1517-1,DAY(fpdate))))))</f>
        <v/>
      </c>
      <c r="O1517" s="19" t="str">
        <f>IF(M1517="","",IF(variable,IF(M1517&lt;MortgageCalculator!$I$18*periods_per_year,start_rate,IF(MortgageCalculator!$I$22&gt;=0,MIN(MortgageCalculator!$I$19,start_rate+MortgageCalculator!$I$22*ROUNDUP((M1517-MortgageCalculator!$I$18*periods_per_year)/MortgageCalculator!$I$21,0)),MAX(MortgageCalculator!$I$20,start_rate+MortgageCalculator!$I$22*ROUNDUP((M1517-MortgageCalculator!$I$18*periods_per_year)/MortgageCalculator!$I$21,0)))),start_rate))</f>
        <v/>
      </c>
      <c r="P1517" s="20" t="str">
        <f>IF(M1517="","",ROUND((((1+O1517/CP)^(CP/periods_per_year))-1)*S1516,2))</f>
        <v/>
      </c>
      <c r="Q1517" s="20" t="str">
        <f>IF(M1517="","",IF(M1517=nper,S1516+P1517,MIN(S1516+P1517,IF(O1517=O1516,Q1516,ROUND(-PMT(((1+O1517/CP)^(CP/periods_per_year))-1,nper-M1517+1,S1516),2)))))</f>
        <v/>
      </c>
      <c r="R1517" s="20" t="str">
        <f t="shared" si="190"/>
        <v/>
      </c>
      <c r="S1517" s="20" t="str">
        <f t="shared" si="191"/>
        <v/>
      </c>
    </row>
    <row r="1518" spans="1:19" x14ac:dyDescent="0.2">
      <c r="A1518" s="10" t="str">
        <f t="shared" si="184"/>
        <v/>
      </c>
      <c r="B1518" s="11" t="str">
        <f t="shared" si="185"/>
        <v/>
      </c>
      <c r="C1518" s="15" t="str">
        <f t="shared" si="186"/>
        <v/>
      </c>
      <c r="D1518" s="12" t="str">
        <f>IF(A1518="","",IF(variable,IF(OR(A1518=1,A1518&lt;$I$18*periods_per_year),start_rate,MIN($I$19,IF(MOD(A1518-1,$I$21)=0,MAX($I$20,D1517+$I$22),D1517))),start_rate))</f>
        <v/>
      </c>
      <c r="E1518" s="13" t="str">
        <f t="shared" si="187"/>
        <v/>
      </c>
      <c r="F1518" s="13" t="str">
        <f>IF(A1518="","",IF(A1518=nper,J1517+E1518,MIN(J1517+E1518,IF(D1518=D1517,F1517,IF($E$8="Acc Bi-Weekly",ROUND((-PMT(((1+D1518/CP)^(CP/12))-1,(nper-A1518+1)*12/26,J1517))/2,2),IF($E$8="Acc Weekly",ROUND((-PMT(((1+D1518/CP)^(CP/12))-1,(nper-A1518+1)*12/52,J1517))/4,2),ROUND(-PMT(((1+D1518/CP)^(CP/periods_per_year))-1,nper-A1518+1,J1517),2)))))))</f>
        <v/>
      </c>
      <c r="G1518" s="13" t="str">
        <f>IF(OR(A1518="",A1518&lt;$X$2),"",IF(J1517&lt;=F1518,0,IF(IF(AND(A1518&gt;=$X$2,MOD(A1518-$X$2,int)=0),$X$3,0)+F1518&gt;=J1517+E1518,J1517+E1518-F1518,IF(AND(A1518&gt;=$X$2,MOD(A1518-$X$2,int)=0),$X$3,0)+IF(IF(AND(A1518&gt;=$X$2,MOD(A1518-$X$2,int)=0),$X$3,0)+IF(MOD(A1518-$X$6,periods_per_year)=0,$X$5,0)+F1518&lt;J1517+E1518,IF(MOD(A1518-$X$6,periods_per_year)=0,$X$5,0),J1517+E1518-IF(AND(A1518&gt;=$X$2,MOD(A1518-$X$2,int)=0),$X$3,0)-F1518))))</f>
        <v/>
      </c>
      <c r="H1518" s="14"/>
      <c r="I1518" s="13" t="str">
        <f t="shared" si="188"/>
        <v/>
      </c>
      <c r="J1518" s="13" t="str">
        <f t="shared" si="189"/>
        <v/>
      </c>
      <c r="M1518" s="17" t="str">
        <f>IF(S1517="","",IF(OR(M1517&gt;=nper,ROUND(S1517,2)&lt;=0),"",M1517+1))</f>
        <v/>
      </c>
      <c r="N1518" s="18" t="str">
        <f>IF(M1518="","",IF(OR(periods_per_year=26,periods_per_year=52),IF(periods_per_year=26,IF(M1518=1,fpdate,N1517+14),IF(periods_per_year=52,IF(M1518=1,fpdate,N1517+7),"n/a")),IF(periods_per_year=24,DATE(YEAR(fpdate),MONTH(fpdate)+(M1518-1)/2+IF(AND(DAY(fpdate)&gt;=15,MOD(M1518,2)=0),1,0),IF(MOD(M1518,2)=0,IF(DAY(fpdate)&gt;=15,DAY(fpdate)-14,DAY(fpdate)+14),DAY(fpdate))),IF(DAY(DATE(YEAR(fpdate),MONTH(fpdate)+M1518-1,DAY(fpdate)))&lt;&gt;DAY(fpdate),DATE(YEAR(fpdate),MONTH(fpdate)+M1518,0),DATE(YEAR(fpdate),MONTH(fpdate)+M1518-1,DAY(fpdate))))))</f>
        <v/>
      </c>
      <c r="O1518" s="19" t="str">
        <f>IF(M1518="","",IF(variable,IF(M1518&lt;MortgageCalculator!$I$18*periods_per_year,start_rate,IF(MortgageCalculator!$I$22&gt;=0,MIN(MortgageCalculator!$I$19,start_rate+MortgageCalculator!$I$22*ROUNDUP((M1518-MortgageCalculator!$I$18*periods_per_year)/MortgageCalculator!$I$21,0)),MAX(MortgageCalculator!$I$20,start_rate+MortgageCalculator!$I$22*ROUNDUP((M1518-MortgageCalculator!$I$18*periods_per_year)/MortgageCalculator!$I$21,0)))),start_rate))</f>
        <v/>
      </c>
      <c r="P1518" s="20" t="str">
        <f>IF(M1518="","",ROUND((((1+O1518/CP)^(CP/periods_per_year))-1)*S1517,2))</f>
        <v/>
      </c>
      <c r="Q1518" s="20" t="str">
        <f>IF(M1518="","",IF(M1518=nper,S1517+P1518,MIN(S1517+P1518,IF(O1518=O1517,Q1517,ROUND(-PMT(((1+O1518/CP)^(CP/periods_per_year))-1,nper-M1518+1,S1517),2)))))</f>
        <v/>
      </c>
      <c r="R1518" s="20" t="str">
        <f t="shared" si="190"/>
        <v/>
      </c>
      <c r="S1518" s="20" t="str">
        <f t="shared" si="191"/>
        <v/>
      </c>
    </row>
    <row r="1519" spans="1:19" x14ac:dyDescent="0.2">
      <c r="A1519" s="10" t="str">
        <f t="shared" si="184"/>
        <v/>
      </c>
      <c r="B1519" s="11" t="str">
        <f t="shared" si="185"/>
        <v/>
      </c>
      <c r="C1519" s="15" t="str">
        <f t="shared" si="186"/>
        <v/>
      </c>
      <c r="D1519" s="12" t="str">
        <f>IF(A1519="","",IF(variable,IF(OR(A1519=1,A1519&lt;$I$18*periods_per_year),start_rate,MIN($I$19,IF(MOD(A1519-1,$I$21)=0,MAX($I$20,D1518+$I$22),D1518))),start_rate))</f>
        <v/>
      </c>
      <c r="E1519" s="13" t="str">
        <f t="shared" si="187"/>
        <v/>
      </c>
      <c r="F1519" s="13" t="str">
        <f>IF(A1519="","",IF(A1519=nper,J1518+E1519,MIN(J1518+E1519,IF(D1519=D1518,F1518,IF($E$8="Acc Bi-Weekly",ROUND((-PMT(((1+D1519/CP)^(CP/12))-1,(nper-A1519+1)*12/26,J1518))/2,2),IF($E$8="Acc Weekly",ROUND((-PMT(((1+D1519/CP)^(CP/12))-1,(nper-A1519+1)*12/52,J1518))/4,2),ROUND(-PMT(((1+D1519/CP)^(CP/periods_per_year))-1,nper-A1519+1,J1518),2)))))))</f>
        <v/>
      </c>
      <c r="G1519" s="13" t="str">
        <f>IF(OR(A1519="",A1519&lt;$X$2),"",IF(J1518&lt;=F1519,0,IF(IF(AND(A1519&gt;=$X$2,MOD(A1519-$X$2,int)=0),$X$3,0)+F1519&gt;=J1518+E1519,J1518+E1519-F1519,IF(AND(A1519&gt;=$X$2,MOD(A1519-$X$2,int)=0),$X$3,0)+IF(IF(AND(A1519&gt;=$X$2,MOD(A1519-$X$2,int)=0),$X$3,0)+IF(MOD(A1519-$X$6,periods_per_year)=0,$X$5,0)+F1519&lt;J1518+E1519,IF(MOD(A1519-$X$6,periods_per_year)=0,$X$5,0),J1518+E1519-IF(AND(A1519&gt;=$X$2,MOD(A1519-$X$2,int)=0),$X$3,0)-F1519))))</f>
        <v/>
      </c>
      <c r="H1519" s="14"/>
      <c r="I1519" s="13" t="str">
        <f t="shared" si="188"/>
        <v/>
      </c>
      <c r="J1519" s="13" t="str">
        <f t="shared" si="189"/>
        <v/>
      </c>
      <c r="M1519" s="17" t="str">
        <f>IF(S1518="","",IF(OR(M1518&gt;=nper,ROUND(S1518,2)&lt;=0),"",M1518+1))</f>
        <v/>
      </c>
      <c r="N1519" s="18" t="str">
        <f>IF(M1519="","",IF(OR(periods_per_year=26,periods_per_year=52),IF(periods_per_year=26,IF(M1519=1,fpdate,N1518+14),IF(periods_per_year=52,IF(M1519=1,fpdate,N1518+7),"n/a")),IF(periods_per_year=24,DATE(YEAR(fpdate),MONTH(fpdate)+(M1519-1)/2+IF(AND(DAY(fpdate)&gt;=15,MOD(M1519,2)=0),1,0),IF(MOD(M1519,2)=0,IF(DAY(fpdate)&gt;=15,DAY(fpdate)-14,DAY(fpdate)+14),DAY(fpdate))),IF(DAY(DATE(YEAR(fpdate),MONTH(fpdate)+M1519-1,DAY(fpdate)))&lt;&gt;DAY(fpdate),DATE(YEAR(fpdate),MONTH(fpdate)+M1519,0),DATE(YEAR(fpdate),MONTH(fpdate)+M1519-1,DAY(fpdate))))))</f>
        <v/>
      </c>
      <c r="O1519" s="19" t="str">
        <f>IF(M1519="","",IF(variable,IF(M1519&lt;MortgageCalculator!$I$18*periods_per_year,start_rate,IF(MortgageCalculator!$I$22&gt;=0,MIN(MortgageCalculator!$I$19,start_rate+MortgageCalculator!$I$22*ROUNDUP((M1519-MortgageCalculator!$I$18*periods_per_year)/MortgageCalculator!$I$21,0)),MAX(MortgageCalculator!$I$20,start_rate+MortgageCalculator!$I$22*ROUNDUP((M1519-MortgageCalculator!$I$18*periods_per_year)/MortgageCalculator!$I$21,0)))),start_rate))</f>
        <v/>
      </c>
      <c r="P1519" s="20" t="str">
        <f>IF(M1519="","",ROUND((((1+O1519/CP)^(CP/periods_per_year))-1)*S1518,2))</f>
        <v/>
      </c>
      <c r="Q1519" s="20" t="str">
        <f>IF(M1519="","",IF(M1519=nper,S1518+P1519,MIN(S1518+P1519,IF(O1519=O1518,Q1518,ROUND(-PMT(((1+O1519/CP)^(CP/periods_per_year))-1,nper-M1519+1,S1518),2)))))</f>
        <v/>
      </c>
      <c r="R1519" s="20" t="str">
        <f t="shared" si="190"/>
        <v/>
      </c>
      <c r="S1519" s="20" t="str">
        <f t="shared" si="191"/>
        <v/>
      </c>
    </row>
    <row r="1520" spans="1:19" x14ac:dyDescent="0.2">
      <c r="A1520" s="10" t="str">
        <f t="shared" si="184"/>
        <v/>
      </c>
      <c r="B1520" s="11" t="str">
        <f t="shared" si="185"/>
        <v/>
      </c>
      <c r="C1520" s="15" t="str">
        <f t="shared" si="186"/>
        <v/>
      </c>
      <c r="D1520" s="12" t="str">
        <f>IF(A1520="","",IF(variable,IF(OR(A1520=1,A1520&lt;$I$18*periods_per_year),start_rate,MIN($I$19,IF(MOD(A1520-1,$I$21)=0,MAX($I$20,D1519+$I$22),D1519))),start_rate))</f>
        <v/>
      </c>
      <c r="E1520" s="13" t="str">
        <f t="shared" si="187"/>
        <v/>
      </c>
      <c r="F1520" s="13" t="str">
        <f>IF(A1520="","",IF(A1520=nper,J1519+E1520,MIN(J1519+E1520,IF(D1520=D1519,F1519,IF($E$8="Acc Bi-Weekly",ROUND((-PMT(((1+D1520/CP)^(CP/12))-1,(nper-A1520+1)*12/26,J1519))/2,2),IF($E$8="Acc Weekly",ROUND((-PMT(((1+D1520/CP)^(CP/12))-1,(nper-A1520+1)*12/52,J1519))/4,2),ROUND(-PMT(((1+D1520/CP)^(CP/periods_per_year))-1,nper-A1520+1,J1519),2)))))))</f>
        <v/>
      </c>
      <c r="G1520" s="13" t="str">
        <f>IF(OR(A1520="",A1520&lt;$X$2),"",IF(J1519&lt;=F1520,0,IF(IF(AND(A1520&gt;=$X$2,MOD(A1520-$X$2,int)=0),$X$3,0)+F1520&gt;=J1519+E1520,J1519+E1520-F1520,IF(AND(A1520&gt;=$X$2,MOD(A1520-$X$2,int)=0),$X$3,0)+IF(IF(AND(A1520&gt;=$X$2,MOD(A1520-$X$2,int)=0),$X$3,0)+IF(MOD(A1520-$X$6,periods_per_year)=0,$X$5,0)+F1520&lt;J1519+E1520,IF(MOD(A1520-$X$6,periods_per_year)=0,$X$5,0),J1519+E1520-IF(AND(A1520&gt;=$X$2,MOD(A1520-$X$2,int)=0),$X$3,0)-F1520))))</f>
        <v/>
      </c>
      <c r="H1520" s="14"/>
      <c r="I1520" s="13" t="str">
        <f t="shared" si="188"/>
        <v/>
      </c>
      <c r="J1520" s="13" t="str">
        <f t="shared" si="189"/>
        <v/>
      </c>
      <c r="M1520" s="17" t="str">
        <f>IF(S1519="","",IF(OR(M1519&gt;=nper,ROUND(S1519,2)&lt;=0),"",M1519+1))</f>
        <v/>
      </c>
      <c r="N1520" s="18" t="str">
        <f>IF(M1520="","",IF(OR(periods_per_year=26,periods_per_year=52),IF(periods_per_year=26,IF(M1520=1,fpdate,N1519+14),IF(periods_per_year=52,IF(M1520=1,fpdate,N1519+7),"n/a")),IF(periods_per_year=24,DATE(YEAR(fpdate),MONTH(fpdate)+(M1520-1)/2+IF(AND(DAY(fpdate)&gt;=15,MOD(M1520,2)=0),1,0),IF(MOD(M1520,2)=0,IF(DAY(fpdate)&gt;=15,DAY(fpdate)-14,DAY(fpdate)+14),DAY(fpdate))),IF(DAY(DATE(YEAR(fpdate),MONTH(fpdate)+M1520-1,DAY(fpdate)))&lt;&gt;DAY(fpdate),DATE(YEAR(fpdate),MONTH(fpdate)+M1520,0),DATE(YEAR(fpdate),MONTH(fpdate)+M1520-1,DAY(fpdate))))))</f>
        <v/>
      </c>
      <c r="O1520" s="19" t="str">
        <f>IF(M1520="","",IF(variable,IF(M1520&lt;MortgageCalculator!$I$18*periods_per_year,start_rate,IF(MortgageCalculator!$I$22&gt;=0,MIN(MortgageCalculator!$I$19,start_rate+MortgageCalculator!$I$22*ROUNDUP((M1520-MortgageCalculator!$I$18*periods_per_year)/MortgageCalculator!$I$21,0)),MAX(MortgageCalculator!$I$20,start_rate+MortgageCalculator!$I$22*ROUNDUP((M1520-MortgageCalculator!$I$18*periods_per_year)/MortgageCalculator!$I$21,0)))),start_rate))</f>
        <v/>
      </c>
      <c r="P1520" s="20" t="str">
        <f>IF(M1520="","",ROUND((((1+O1520/CP)^(CP/periods_per_year))-1)*S1519,2))</f>
        <v/>
      </c>
      <c r="Q1520" s="20" t="str">
        <f>IF(M1520="","",IF(M1520=nper,S1519+P1520,MIN(S1519+P1520,IF(O1520=O1519,Q1519,ROUND(-PMT(((1+O1520/CP)^(CP/periods_per_year))-1,nper-M1520+1,S1519),2)))))</f>
        <v/>
      </c>
      <c r="R1520" s="20" t="str">
        <f t="shared" si="190"/>
        <v/>
      </c>
      <c r="S1520" s="20" t="str">
        <f t="shared" si="191"/>
        <v/>
      </c>
    </row>
    <row r="1521" spans="1:19" x14ac:dyDescent="0.2">
      <c r="A1521" s="10" t="str">
        <f t="shared" si="184"/>
        <v/>
      </c>
      <c r="B1521" s="11" t="str">
        <f t="shared" si="185"/>
        <v/>
      </c>
      <c r="C1521" s="15" t="str">
        <f t="shared" si="186"/>
        <v/>
      </c>
      <c r="D1521" s="12" t="str">
        <f>IF(A1521="","",IF(variable,IF(OR(A1521=1,A1521&lt;$I$18*periods_per_year),start_rate,MIN($I$19,IF(MOD(A1521-1,$I$21)=0,MAX($I$20,D1520+$I$22),D1520))),start_rate))</f>
        <v/>
      </c>
      <c r="E1521" s="13" t="str">
        <f t="shared" si="187"/>
        <v/>
      </c>
      <c r="F1521" s="13" t="str">
        <f>IF(A1521="","",IF(A1521=nper,J1520+E1521,MIN(J1520+E1521,IF(D1521=D1520,F1520,IF($E$8="Acc Bi-Weekly",ROUND((-PMT(((1+D1521/CP)^(CP/12))-1,(nper-A1521+1)*12/26,J1520))/2,2),IF($E$8="Acc Weekly",ROUND((-PMT(((1+D1521/CP)^(CP/12))-1,(nper-A1521+1)*12/52,J1520))/4,2),ROUND(-PMT(((1+D1521/CP)^(CP/periods_per_year))-1,nper-A1521+1,J1520),2)))))))</f>
        <v/>
      </c>
      <c r="G1521" s="13" t="str">
        <f>IF(OR(A1521="",A1521&lt;$X$2),"",IF(J1520&lt;=F1521,0,IF(IF(AND(A1521&gt;=$X$2,MOD(A1521-$X$2,int)=0),$X$3,0)+F1521&gt;=J1520+E1521,J1520+E1521-F1521,IF(AND(A1521&gt;=$X$2,MOD(A1521-$X$2,int)=0),$X$3,0)+IF(IF(AND(A1521&gt;=$X$2,MOD(A1521-$X$2,int)=0),$X$3,0)+IF(MOD(A1521-$X$6,periods_per_year)=0,$X$5,0)+F1521&lt;J1520+E1521,IF(MOD(A1521-$X$6,periods_per_year)=0,$X$5,0),J1520+E1521-IF(AND(A1521&gt;=$X$2,MOD(A1521-$X$2,int)=0),$X$3,0)-F1521))))</f>
        <v/>
      </c>
      <c r="H1521" s="14"/>
      <c r="I1521" s="13" t="str">
        <f t="shared" si="188"/>
        <v/>
      </c>
      <c r="J1521" s="13" t="str">
        <f t="shared" si="189"/>
        <v/>
      </c>
      <c r="M1521" s="17" t="str">
        <f>IF(S1520="","",IF(OR(M1520&gt;=nper,ROUND(S1520,2)&lt;=0),"",M1520+1))</f>
        <v/>
      </c>
      <c r="N1521" s="18" t="str">
        <f>IF(M1521="","",IF(OR(periods_per_year=26,periods_per_year=52),IF(periods_per_year=26,IF(M1521=1,fpdate,N1520+14),IF(periods_per_year=52,IF(M1521=1,fpdate,N1520+7),"n/a")),IF(periods_per_year=24,DATE(YEAR(fpdate),MONTH(fpdate)+(M1521-1)/2+IF(AND(DAY(fpdate)&gt;=15,MOD(M1521,2)=0),1,0),IF(MOD(M1521,2)=0,IF(DAY(fpdate)&gt;=15,DAY(fpdate)-14,DAY(fpdate)+14),DAY(fpdate))),IF(DAY(DATE(YEAR(fpdate),MONTH(fpdate)+M1521-1,DAY(fpdate)))&lt;&gt;DAY(fpdate),DATE(YEAR(fpdate),MONTH(fpdate)+M1521,0),DATE(YEAR(fpdate),MONTH(fpdate)+M1521-1,DAY(fpdate))))))</f>
        <v/>
      </c>
      <c r="O1521" s="19" t="str">
        <f>IF(M1521="","",IF(variable,IF(M1521&lt;MortgageCalculator!$I$18*periods_per_year,start_rate,IF(MortgageCalculator!$I$22&gt;=0,MIN(MortgageCalculator!$I$19,start_rate+MortgageCalculator!$I$22*ROUNDUP((M1521-MortgageCalculator!$I$18*periods_per_year)/MortgageCalculator!$I$21,0)),MAX(MortgageCalculator!$I$20,start_rate+MortgageCalculator!$I$22*ROUNDUP((M1521-MortgageCalculator!$I$18*periods_per_year)/MortgageCalculator!$I$21,0)))),start_rate))</f>
        <v/>
      </c>
      <c r="P1521" s="20" t="str">
        <f>IF(M1521="","",ROUND((((1+O1521/CP)^(CP/periods_per_year))-1)*S1520,2))</f>
        <v/>
      </c>
      <c r="Q1521" s="20" t="str">
        <f>IF(M1521="","",IF(M1521=nper,S1520+P1521,MIN(S1520+P1521,IF(O1521=O1520,Q1520,ROUND(-PMT(((1+O1521/CP)^(CP/periods_per_year))-1,nper-M1521+1,S1520),2)))))</f>
        <v/>
      </c>
      <c r="R1521" s="20" t="str">
        <f t="shared" si="190"/>
        <v/>
      </c>
      <c r="S1521" s="20" t="str">
        <f t="shared" si="191"/>
        <v/>
      </c>
    </row>
    <row r="1522" spans="1:19" x14ac:dyDescent="0.2">
      <c r="A1522" s="10" t="str">
        <f t="shared" si="184"/>
        <v/>
      </c>
      <c r="B1522" s="11" t="str">
        <f t="shared" si="185"/>
        <v/>
      </c>
      <c r="C1522" s="15" t="str">
        <f t="shared" si="186"/>
        <v/>
      </c>
      <c r="D1522" s="12" t="str">
        <f>IF(A1522="","",IF(variable,IF(OR(A1522=1,A1522&lt;$I$18*periods_per_year),start_rate,MIN($I$19,IF(MOD(A1522-1,$I$21)=0,MAX($I$20,D1521+$I$22),D1521))),start_rate))</f>
        <v/>
      </c>
      <c r="E1522" s="13" t="str">
        <f t="shared" si="187"/>
        <v/>
      </c>
      <c r="F1522" s="13" t="str">
        <f>IF(A1522="","",IF(A1522=nper,J1521+E1522,MIN(J1521+E1522,IF(D1522=D1521,F1521,IF($E$8="Acc Bi-Weekly",ROUND((-PMT(((1+D1522/CP)^(CP/12))-1,(nper-A1522+1)*12/26,J1521))/2,2),IF($E$8="Acc Weekly",ROUND((-PMT(((1+D1522/CP)^(CP/12))-1,(nper-A1522+1)*12/52,J1521))/4,2),ROUND(-PMT(((1+D1522/CP)^(CP/periods_per_year))-1,nper-A1522+1,J1521),2)))))))</f>
        <v/>
      </c>
      <c r="G1522" s="13" t="str">
        <f>IF(OR(A1522="",A1522&lt;$X$2),"",IF(J1521&lt;=F1522,0,IF(IF(AND(A1522&gt;=$X$2,MOD(A1522-$X$2,int)=0),$X$3,0)+F1522&gt;=J1521+E1522,J1521+E1522-F1522,IF(AND(A1522&gt;=$X$2,MOD(A1522-$X$2,int)=0),$X$3,0)+IF(IF(AND(A1522&gt;=$X$2,MOD(A1522-$X$2,int)=0),$X$3,0)+IF(MOD(A1522-$X$6,periods_per_year)=0,$X$5,0)+F1522&lt;J1521+E1522,IF(MOD(A1522-$X$6,periods_per_year)=0,$X$5,0),J1521+E1522-IF(AND(A1522&gt;=$X$2,MOD(A1522-$X$2,int)=0),$X$3,0)-F1522))))</f>
        <v/>
      </c>
      <c r="H1522" s="14"/>
      <c r="I1522" s="13" t="str">
        <f t="shared" si="188"/>
        <v/>
      </c>
      <c r="J1522" s="13" t="str">
        <f t="shared" si="189"/>
        <v/>
      </c>
      <c r="M1522" s="17" t="str">
        <f>IF(S1521="","",IF(OR(M1521&gt;=nper,ROUND(S1521,2)&lt;=0),"",M1521+1))</f>
        <v/>
      </c>
      <c r="N1522" s="18" t="str">
        <f>IF(M1522="","",IF(OR(periods_per_year=26,periods_per_year=52),IF(periods_per_year=26,IF(M1522=1,fpdate,N1521+14),IF(periods_per_year=52,IF(M1522=1,fpdate,N1521+7),"n/a")),IF(periods_per_year=24,DATE(YEAR(fpdate),MONTH(fpdate)+(M1522-1)/2+IF(AND(DAY(fpdate)&gt;=15,MOD(M1522,2)=0),1,0),IF(MOD(M1522,2)=0,IF(DAY(fpdate)&gt;=15,DAY(fpdate)-14,DAY(fpdate)+14),DAY(fpdate))),IF(DAY(DATE(YEAR(fpdate),MONTH(fpdate)+M1522-1,DAY(fpdate)))&lt;&gt;DAY(fpdate),DATE(YEAR(fpdate),MONTH(fpdate)+M1522,0),DATE(YEAR(fpdate),MONTH(fpdate)+M1522-1,DAY(fpdate))))))</f>
        <v/>
      </c>
      <c r="O1522" s="19" t="str">
        <f>IF(M1522="","",IF(variable,IF(M1522&lt;MortgageCalculator!$I$18*periods_per_year,start_rate,IF(MortgageCalculator!$I$22&gt;=0,MIN(MortgageCalculator!$I$19,start_rate+MortgageCalculator!$I$22*ROUNDUP((M1522-MortgageCalculator!$I$18*periods_per_year)/MortgageCalculator!$I$21,0)),MAX(MortgageCalculator!$I$20,start_rate+MortgageCalculator!$I$22*ROUNDUP((M1522-MortgageCalculator!$I$18*periods_per_year)/MortgageCalculator!$I$21,0)))),start_rate))</f>
        <v/>
      </c>
      <c r="P1522" s="20" t="str">
        <f>IF(M1522="","",ROUND((((1+O1522/CP)^(CP/periods_per_year))-1)*S1521,2))</f>
        <v/>
      </c>
      <c r="Q1522" s="20" t="str">
        <f>IF(M1522="","",IF(M1522=nper,S1521+P1522,MIN(S1521+P1522,IF(O1522=O1521,Q1521,ROUND(-PMT(((1+O1522/CP)^(CP/periods_per_year))-1,nper-M1522+1,S1521),2)))))</f>
        <v/>
      </c>
      <c r="R1522" s="20" t="str">
        <f t="shared" si="190"/>
        <v/>
      </c>
      <c r="S1522" s="20" t="str">
        <f t="shared" si="191"/>
        <v/>
      </c>
    </row>
    <row r="1523" spans="1:19" x14ac:dyDescent="0.2">
      <c r="A1523" s="10" t="str">
        <f t="shared" si="184"/>
        <v/>
      </c>
      <c r="B1523" s="11" t="str">
        <f t="shared" si="185"/>
        <v/>
      </c>
      <c r="C1523" s="15" t="str">
        <f t="shared" si="186"/>
        <v/>
      </c>
      <c r="D1523" s="12" t="str">
        <f>IF(A1523="","",IF(variable,IF(OR(A1523=1,A1523&lt;$I$18*periods_per_year),start_rate,MIN($I$19,IF(MOD(A1523-1,$I$21)=0,MAX($I$20,D1522+$I$22),D1522))),start_rate))</f>
        <v/>
      </c>
      <c r="E1523" s="13" t="str">
        <f t="shared" si="187"/>
        <v/>
      </c>
      <c r="F1523" s="13" t="str">
        <f>IF(A1523="","",IF(A1523=nper,J1522+E1523,MIN(J1522+E1523,IF(D1523=D1522,F1522,IF($E$8="Acc Bi-Weekly",ROUND((-PMT(((1+D1523/CP)^(CP/12))-1,(nper-A1523+1)*12/26,J1522))/2,2),IF($E$8="Acc Weekly",ROUND((-PMT(((1+D1523/CP)^(CP/12))-1,(nper-A1523+1)*12/52,J1522))/4,2),ROUND(-PMT(((1+D1523/CP)^(CP/periods_per_year))-1,nper-A1523+1,J1522),2)))))))</f>
        <v/>
      </c>
      <c r="G1523" s="13" t="str">
        <f>IF(OR(A1523="",A1523&lt;$X$2),"",IF(J1522&lt;=F1523,0,IF(IF(AND(A1523&gt;=$X$2,MOD(A1523-$X$2,int)=0),$X$3,0)+F1523&gt;=J1522+E1523,J1522+E1523-F1523,IF(AND(A1523&gt;=$X$2,MOD(A1523-$X$2,int)=0),$X$3,0)+IF(IF(AND(A1523&gt;=$X$2,MOD(A1523-$X$2,int)=0),$X$3,0)+IF(MOD(A1523-$X$6,periods_per_year)=0,$X$5,0)+F1523&lt;J1522+E1523,IF(MOD(A1523-$X$6,periods_per_year)=0,$X$5,0),J1522+E1523-IF(AND(A1523&gt;=$X$2,MOD(A1523-$X$2,int)=0),$X$3,0)-F1523))))</f>
        <v/>
      </c>
      <c r="H1523" s="14"/>
      <c r="I1523" s="13" t="str">
        <f t="shared" si="188"/>
        <v/>
      </c>
      <c r="J1523" s="13" t="str">
        <f t="shared" si="189"/>
        <v/>
      </c>
      <c r="M1523" s="17" t="str">
        <f>IF(S1522="","",IF(OR(M1522&gt;=nper,ROUND(S1522,2)&lt;=0),"",M1522+1))</f>
        <v/>
      </c>
      <c r="N1523" s="18" t="str">
        <f>IF(M1523="","",IF(OR(periods_per_year=26,periods_per_year=52),IF(periods_per_year=26,IF(M1523=1,fpdate,N1522+14),IF(periods_per_year=52,IF(M1523=1,fpdate,N1522+7),"n/a")),IF(periods_per_year=24,DATE(YEAR(fpdate),MONTH(fpdate)+(M1523-1)/2+IF(AND(DAY(fpdate)&gt;=15,MOD(M1523,2)=0),1,0),IF(MOD(M1523,2)=0,IF(DAY(fpdate)&gt;=15,DAY(fpdate)-14,DAY(fpdate)+14),DAY(fpdate))),IF(DAY(DATE(YEAR(fpdate),MONTH(fpdate)+M1523-1,DAY(fpdate)))&lt;&gt;DAY(fpdate),DATE(YEAR(fpdate),MONTH(fpdate)+M1523,0),DATE(YEAR(fpdate),MONTH(fpdate)+M1523-1,DAY(fpdate))))))</f>
        <v/>
      </c>
      <c r="O1523" s="19" t="str">
        <f>IF(M1523="","",IF(variable,IF(M1523&lt;MortgageCalculator!$I$18*periods_per_year,start_rate,IF(MortgageCalculator!$I$22&gt;=0,MIN(MortgageCalculator!$I$19,start_rate+MortgageCalculator!$I$22*ROUNDUP((M1523-MortgageCalculator!$I$18*periods_per_year)/MortgageCalculator!$I$21,0)),MAX(MortgageCalculator!$I$20,start_rate+MortgageCalculator!$I$22*ROUNDUP((M1523-MortgageCalculator!$I$18*periods_per_year)/MortgageCalculator!$I$21,0)))),start_rate))</f>
        <v/>
      </c>
      <c r="P1523" s="20" t="str">
        <f>IF(M1523="","",ROUND((((1+O1523/CP)^(CP/periods_per_year))-1)*S1522,2))</f>
        <v/>
      </c>
      <c r="Q1523" s="20" t="str">
        <f>IF(M1523="","",IF(M1523=nper,S1522+P1523,MIN(S1522+P1523,IF(O1523=O1522,Q1522,ROUND(-PMT(((1+O1523/CP)^(CP/periods_per_year))-1,nper-M1523+1,S1522),2)))))</f>
        <v/>
      </c>
      <c r="R1523" s="20" t="str">
        <f t="shared" si="190"/>
        <v/>
      </c>
      <c r="S1523" s="20" t="str">
        <f t="shared" si="191"/>
        <v/>
      </c>
    </row>
    <row r="1524" spans="1:19" x14ac:dyDescent="0.2">
      <c r="A1524" s="10" t="str">
        <f t="shared" si="184"/>
        <v/>
      </c>
      <c r="B1524" s="11" t="str">
        <f t="shared" si="185"/>
        <v/>
      </c>
      <c r="C1524" s="15" t="str">
        <f t="shared" si="186"/>
        <v/>
      </c>
      <c r="D1524" s="12" t="str">
        <f>IF(A1524="","",IF(variable,IF(OR(A1524=1,A1524&lt;$I$18*periods_per_year),start_rate,MIN($I$19,IF(MOD(A1524-1,$I$21)=0,MAX($I$20,D1523+$I$22),D1523))),start_rate))</f>
        <v/>
      </c>
      <c r="E1524" s="13" t="str">
        <f t="shared" si="187"/>
        <v/>
      </c>
      <c r="F1524" s="13" t="str">
        <f>IF(A1524="","",IF(A1524=nper,J1523+E1524,MIN(J1523+E1524,IF(D1524=D1523,F1523,IF($E$8="Acc Bi-Weekly",ROUND((-PMT(((1+D1524/CP)^(CP/12))-1,(nper-A1524+1)*12/26,J1523))/2,2),IF($E$8="Acc Weekly",ROUND((-PMT(((1+D1524/CP)^(CP/12))-1,(nper-A1524+1)*12/52,J1523))/4,2),ROUND(-PMT(((1+D1524/CP)^(CP/periods_per_year))-1,nper-A1524+1,J1523),2)))))))</f>
        <v/>
      </c>
      <c r="G1524" s="13" t="str">
        <f>IF(OR(A1524="",A1524&lt;$X$2),"",IF(J1523&lt;=F1524,0,IF(IF(AND(A1524&gt;=$X$2,MOD(A1524-$X$2,int)=0),$X$3,0)+F1524&gt;=J1523+E1524,J1523+E1524-F1524,IF(AND(A1524&gt;=$X$2,MOD(A1524-$X$2,int)=0),$X$3,0)+IF(IF(AND(A1524&gt;=$X$2,MOD(A1524-$X$2,int)=0),$X$3,0)+IF(MOD(A1524-$X$6,periods_per_year)=0,$X$5,0)+F1524&lt;J1523+E1524,IF(MOD(A1524-$X$6,periods_per_year)=0,$X$5,0),J1523+E1524-IF(AND(A1524&gt;=$X$2,MOD(A1524-$X$2,int)=0),$X$3,0)-F1524))))</f>
        <v/>
      </c>
      <c r="H1524" s="14"/>
      <c r="I1524" s="13" t="str">
        <f t="shared" si="188"/>
        <v/>
      </c>
      <c r="J1524" s="13" t="str">
        <f t="shared" si="189"/>
        <v/>
      </c>
      <c r="M1524" s="17" t="str">
        <f>IF(S1523="","",IF(OR(M1523&gt;=nper,ROUND(S1523,2)&lt;=0),"",M1523+1))</f>
        <v/>
      </c>
      <c r="N1524" s="18" t="str">
        <f>IF(M1524="","",IF(OR(periods_per_year=26,periods_per_year=52),IF(periods_per_year=26,IF(M1524=1,fpdate,N1523+14),IF(periods_per_year=52,IF(M1524=1,fpdate,N1523+7),"n/a")),IF(periods_per_year=24,DATE(YEAR(fpdate),MONTH(fpdate)+(M1524-1)/2+IF(AND(DAY(fpdate)&gt;=15,MOD(M1524,2)=0),1,0),IF(MOD(M1524,2)=0,IF(DAY(fpdate)&gt;=15,DAY(fpdate)-14,DAY(fpdate)+14),DAY(fpdate))),IF(DAY(DATE(YEAR(fpdate),MONTH(fpdate)+M1524-1,DAY(fpdate)))&lt;&gt;DAY(fpdate),DATE(YEAR(fpdate),MONTH(fpdate)+M1524,0),DATE(YEAR(fpdate),MONTH(fpdate)+M1524-1,DAY(fpdate))))))</f>
        <v/>
      </c>
      <c r="O1524" s="19" t="str">
        <f>IF(M1524="","",IF(variable,IF(M1524&lt;MortgageCalculator!$I$18*periods_per_year,start_rate,IF(MortgageCalculator!$I$22&gt;=0,MIN(MortgageCalculator!$I$19,start_rate+MortgageCalculator!$I$22*ROUNDUP((M1524-MortgageCalculator!$I$18*periods_per_year)/MortgageCalculator!$I$21,0)),MAX(MortgageCalculator!$I$20,start_rate+MortgageCalculator!$I$22*ROUNDUP((M1524-MortgageCalculator!$I$18*periods_per_year)/MortgageCalculator!$I$21,0)))),start_rate))</f>
        <v/>
      </c>
      <c r="P1524" s="20" t="str">
        <f>IF(M1524="","",ROUND((((1+O1524/CP)^(CP/periods_per_year))-1)*S1523,2))</f>
        <v/>
      </c>
      <c r="Q1524" s="20" t="str">
        <f>IF(M1524="","",IF(M1524=nper,S1523+P1524,MIN(S1523+P1524,IF(O1524=O1523,Q1523,ROUND(-PMT(((1+O1524/CP)^(CP/periods_per_year))-1,nper-M1524+1,S1523),2)))))</f>
        <v/>
      </c>
      <c r="R1524" s="20" t="str">
        <f t="shared" si="190"/>
        <v/>
      </c>
      <c r="S1524" s="20" t="str">
        <f t="shared" si="191"/>
        <v/>
      </c>
    </row>
    <row r="1525" spans="1:19" x14ac:dyDescent="0.2">
      <c r="A1525" s="10" t="str">
        <f t="shared" si="184"/>
        <v/>
      </c>
      <c r="B1525" s="11" t="str">
        <f t="shared" si="185"/>
        <v/>
      </c>
      <c r="C1525" s="15" t="str">
        <f t="shared" si="186"/>
        <v/>
      </c>
      <c r="D1525" s="12" t="str">
        <f>IF(A1525="","",IF(variable,IF(OR(A1525=1,A1525&lt;$I$18*periods_per_year),start_rate,MIN($I$19,IF(MOD(A1525-1,$I$21)=0,MAX($I$20,D1524+$I$22),D1524))),start_rate))</f>
        <v/>
      </c>
      <c r="E1525" s="13" t="str">
        <f t="shared" si="187"/>
        <v/>
      </c>
      <c r="F1525" s="13" t="str">
        <f>IF(A1525="","",IF(A1525=nper,J1524+E1525,MIN(J1524+E1525,IF(D1525=D1524,F1524,IF($E$8="Acc Bi-Weekly",ROUND((-PMT(((1+D1525/CP)^(CP/12))-1,(nper-A1525+1)*12/26,J1524))/2,2),IF($E$8="Acc Weekly",ROUND((-PMT(((1+D1525/CP)^(CP/12))-1,(nper-A1525+1)*12/52,J1524))/4,2),ROUND(-PMT(((1+D1525/CP)^(CP/periods_per_year))-1,nper-A1525+1,J1524),2)))))))</f>
        <v/>
      </c>
      <c r="G1525" s="13" t="str">
        <f>IF(OR(A1525="",A1525&lt;$X$2),"",IF(J1524&lt;=F1525,0,IF(IF(AND(A1525&gt;=$X$2,MOD(A1525-$X$2,int)=0),$X$3,0)+F1525&gt;=J1524+E1525,J1524+E1525-F1525,IF(AND(A1525&gt;=$X$2,MOD(A1525-$X$2,int)=0),$X$3,0)+IF(IF(AND(A1525&gt;=$X$2,MOD(A1525-$X$2,int)=0),$X$3,0)+IF(MOD(A1525-$X$6,periods_per_year)=0,$X$5,0)+F1525&lt;J1524+E1525,IF(MOD(A1525-$X$6,periods_per_year)=0,$X$5,0),J1524+E1525-IF(AND(A1525&gt;=$X$2,MOD(A1525-$X$2,int)=0),$X$3,0)-F1525))))</f>
        <v/>
      </c>
      <c r="H1525" s="14"/>
      <c r="I1525" s="13" t="str">
        <f t="shared" si="188"/>
        <v/>
      </c>
      <c r="J1525" s="13" t="str">
        <f t="shared" si="189"/>
        <v/>
      </c>
      <c r="M1525" s="17" t="str">
        <f>IF(S1524="","",IF(OR(M1524&gt;=nper,ROUND(S1524,2)&lt;=0),"",M1524+1))</f>
        <v/>
      </c>
      <c r="N1525" s="18" t="str">
        <f>IF(M1525="","",IF(OR(periods_per_year=26,periods_per_year=52),IF(periods_per_year=26,IF(M1525=1,fpdate,N1524+14),IF(periods_per_year=52,IF(M1525=1,fpdate,N1524+7),"n/a")),IF(periods_per_year=24,DATE(YEAR(fpdate),MONTH(fpdate)+(M1525-1)/2+IF(AND(DAY(fpdate)&gt;=15,MOD(M1525,2)=0),1,0),IF(MOD(M1525,2)=0,IF(DAY(fpdate)&gt;=15,DAY(fpdate)-14,DAY(fpdate)+14),DAY(fpdate))),IF(DAY(DATE(YEAR(fpdate),MONTH(fpdate)+M1525-1,DAY(fpdate)))&lt;&gt;DAY(fpdate),DATE(YEAR(fpdate),MONTH(fpdate)+M1525,0),DATE(YEAR(fpdate),MONTH(fpdate)+M1525-1,DAY(fpdate))))))</f>
        <v/>
      </c>
      <c r="O1525" s="19" t="str">
        <f>IF(M1525="","",IF(variable,IF(M1525&lt;MortgageCalculator!$I$18*periods_per_year,start_rate,IF(MortgageCalculator!$I$22&gt;=0,MIN(MortgageCalculator!$I$19,start_rate+MortgageCalculator!$I$22*ROUNDUP((M1525-MortgageCalculator!$I$18*periods_per_year)/MortgageCalculator!$I$21,0)),MAX(MortgageCalculator!$I$20,start_rate+MortgageCalculator!$I$22*ROUNDUP((M1525-MortgageCalculator!$I$18*periods_per_year)/MortgageCalculator!$I$21,0)))),start_rate))</f>
        <v/>
      </c>
      <c r="P1525" s="20" t="str">
        <f>IF(M1525="","",ROUND((((1+O1525/CP)^(CP/periods_per_year))-1)*S1524,2))</f>
        <v/>
      </c>
      <c r="Q1525" s="20" t="str">
        <f>IF(M1525="","",IF(M1525=nper,S1524+P1525,MIN(S1524+P1525,IF(O1525=O1524,Q1524,ROUND(-PMT(((1+O1525/CP)^(CP/periods_per_year))-1,nper-M1525+1,S1524),2)))))</f>
        <v/>
      </c>
      <c r="R1525" s="20" t="str">
        <f t="shared" si="190"/>
        <v/>
      </c>
      <c r="S1525" s="20" t="str">
        <f t="shared" si="191"/>
        <v/>
      </c>
    </row>
    <row r="1526" spans="1:19" x14ac:dyDescent="0.2">
      <c r="A1526" s="10" t="str">
        <f t="shared" si="184"/>
        <v/>
      </c>
      <c r="B1526" s="11" t="str">
        <f t="shared" si="185"/>
        <v/>
      </c>
      <c r="C1526" s="15" t="str">
        <f t="shared" si="186"/>
        <v/>
      </c>
      <c r="D1526" s="12" t="str">
        <f>IF(A1526="","",IF(variable,IF(OR(A1526=1,A1526&lt;$I$18*periods_per_year),start_rate,MIN($I$19,IF(MOD(A1526-1,$I$21)=0,MAX($I$20,D1525+$I$22),D1525))),start_rate))</f>
        <v/>
      </c>
      <c r="E1526" s="13" t="str">
        <f t="shared" si="187"/>
        <v/>
      </c>
      <c r="F1526" s="13" t="str">
        <f>IF(A1526="","",IF(A1526=nper,J1525+E1526,MIN(J1525+E1526,IF(D1526=D1525,F1525,IF($E$8="Acc Bi-Weekly",ROUND((-PMT(((1+D1526/CP)^(CP/12))-1,(nper-A1526+1)*12/26,J1525))/2,2),IF($E$8="Acc Weekly",ROUND((-PMT(((1+D1526/CP)^(CP/12))-1,(nper-A1526+1)*12/52,J1525))/4,2),ROUND(-PMT(((1+D1526/CP)^(CP/periods_per_year))-1,nper-A1526+1,J1525),2)))))))</f>
        <v/>
      </c>
      <c r="G1526" s="13" t="str">
        <f>IF(OR(A1526="",A1526&lt;$X$2),"",IF(J1525&lt;=F1526,0,IF(IF(AND(A1526&gt;=$X$2,MOD(A1526-$X$2,int)=0),$X$3,0)+F1526&gt;=J1525+E1526,J1525+E1526-F1526,IF(AND(A1526&gt;=$X$2,MOD(A1526-$X$2,int)=0),$X$3,0)+IF(IF(AND(A1526&gt;=$X$2,MOD(A1526-$X$2,int)=0),$X$3,0)+IF(MOD(A1526-$X$6,periods_per_year)=0,$X$5,0)+F1526&lt;J1525+E1526,IF(MOD(A1526-$X$6,periods_per_year)=0,$X$5,0),J1525+E1526-IF(AND(A1526&gt;=$X$2,MOD(A1526-$X$2,int)=0),$X$3,0)-F1526))))</f>
        <v/>
      </c>
      <c r="H1526" s="14"/>
      <c r="I1526" s="13" t="str">
        <f t="shared" si="188"/>
        <v/>
      </c>
      <c r="J1526" s="13" t="str">
        <f t="shared" si="189"/>
        <v/>
      </c>
      <c r="M1526" s="17" t="str">
        <f>IF(S1525="","",IF(OR(M1525&gt;=nper,ROUND(S1525,2)&lt;=0),"",M1525+1))</f>
        <v/>
      </c>
      <c r="N1526" s="18" t="str">
        <f>IF(M1526="","",IF(OR(periods_per_year=26,periods_per_year=52),IF(periods_per_year=26,IF(M1526=1,fpdate,N1525+14),IF(periods_per_year=52,IF(M1526=1,fpdate,N1525+7),"n/a")),IF(periods_per_year=24,DATE(YEAR(fpdate),MONTH(fpdate)+(M1526-1)/2+IF(AND(DAY(fpdate)&gt;=15,MOD(M1526,2)=0),1,0),IF(MOD(M1526,2)=0,IF(DAY(fpdate)&gt;=15,DAY(fpdate)-14,DAY(fpdate)+14),DAY(fpdate))),IF(DAY(DATE(YEAR(fpdate),MONTH(fpdate)+M1526-1,DAY(fpdate)))&lt;&gt;DAY(fpdate),DATE(YEAR(fpdate),MONTH(fpdate)+M1526,0),DATE(YEAR(fpdate),MONTH(fpdate)+M1526-1,DAY(fpdate))))))</f>
        <v/>
      </c>
      <c r="O1526" s="19" t="str">
        <f>IF(M1526="","",IF(variable,IF(M1526&lt;MortgageCalculator!$I$18*periods_per_year,start_rate,IF(MortgageCalculator!$I$22&gt;=0,MIN(MortgageCalculator!$I$19,start_rate+MortgageCalculator!$I$22*ROUNDUP((M1526-MortgageCalculator!$I$18*periods_per_year)/MortgageCalculator!$I$21,0)),MAX(MortgageCalculator!$I$20,start_rate+MortgageCalculator!$I$22*ROUNDUP((M1526-MortgageCalculator!$I$18*periods_per_year)/MortgageCalculator!$I$21,0)))),start_rate))</f>
        <v/>
      </c>
      <c r="P1526" s="20" t="str">
        <f>IF(M1526="","",ROUND((((1+O1526/CP)^(CP/periods_per_year))-1)*S1525,2))</f>
        <v/>
      </c>
      <c r="Q1526" s="20" t="str">
        <f>IF(M1526="","",IF(M1526=nper,S1525+P1526,MIN(S1525+P1526,IF(O1526=O1525,Q1525,ROUND(-PMT(((1+O1526/CP)^(CP/periods_per_year))-1,nper-M1526+1,S1525),2)))))</f>
        <v/>
      </c>
      <c r="R1526" s="20" t="str">
        <f t="shared" si="190"/>
        <v/>
      </c>
      <c r="S1526" s="20" t="str">
        <f t="shared" si="191"/>
        <v/>
      </c>
    </row>
    <row r="1527" spans="1:19" x14ac:dyDescent="0.2">
      <c r="A1527" s="10" t="str">
        <f t="shared" si="184"/>
        <v/>
      </c>
      <c r="B1527" s="11" t="str">
        <f t="shared" si="185"/>
        <v/>
      </c>
      <c r="C1527" s="15" t="str">
        <f t="shared" si="186"/>
        <v/>
      </c>
      <c r="D1527" s="12" t="str">
        <f>IF(A1527="","",IF(variable,IF(OR(A1527=1,A1527&lt;$I$18*periods_per_year),start_rate,MIN($I$19,IF(MOD(A1527-1,$I$21)=0,MAX($I$20,D1526+$I$22),D1526))),start_rate))</f>
        <v/>
      </c>
      <c r="E1527" s="13" t="str">
        <f t="shared" si="187"/>
        <v/>
      </c>
      <c r="F1527" s="13" t="str">
        <f>IF(A1527="","",IF(A1527=nper,J1526+E1527,MIN(J1526+E1527,IF(D1527=D1526,F1526,IF($E$8="Acc Bi-Weekly",ROUND((-PMT(((1+D1527/CP)^(CP/12))-1,(nper-A1527+1)*12/26,J1526))/2,2),IF($E$8="Acc Weekly",ROUND((-PMT(((1+D1527/CP)^(CP/12))-1,(nper-A1527+1)*12/52,J1526))/4,2),ROUND(-PMT(((1+D1527/CP)^(CP/periods_per_year))-1,nper-A1527+1,J1526),2)))))))</f>
        <v/>
      </c>
      <c r="G1527" s="13" t="str">
        <f>IF(OR(A1527="",A1527&lt;$X$2),"",IF(J1526&lt;=F1527,0,IF(IF(AND(A1527&gt;=$X$2,MOD(A1527-$X$2,int)=0),$X$3,0)+F1527&gt;=J1526+E1527,J1526+E1527-F1527,IF(AND(A1527&gt;=$X$2,MOD(A1527-$X$2,int)=0),$X$3,0)+IF(IF(AND(A1527&gt;=$X$2,MOD(A1527-$X$2,int)=0),$X$3,0)+IF(MOD(A1527-$X$6,periods_per_year)=0,$X$5,0)+F1527&lt;J1526+E1527,IF(MOD(A1527-$X$6,periods_per_year)=0,$X$5,0),J1526+E1527-IF(AND(A1527&gt;=$X$2,MOD(A1527-$X$2,int)=0),$X$3,0)-F1527))))</f>
        <v/>
      </c>
      <c r="H1527" s="14"/>
      <c r="I1527" s="13" t="str">
        <f t="shared" si="188"/>
        <v/>
      </c>
      <c r="J1527" s="13" t="str">
        <f t="shared" si="189"/>
        <v/>
      </c>
      <c r="M1527" s="17" t="str">
        <f>IF(S1526="","",IF(OR(M1526&gt;=nper,ROUND(S1526,2)&lt;=0),"",M1526+1))</f>
        <v/>
      </c>
      <c r="N1527" s="18" t="str">
        <f>IF(M1527="","",IF(OR(periods_per_year=26,periods_per_year=52),IF(periods_per_year=26,IF(M1527=1,fpdate,N1526+14),IF(periods_per_year=52,IF(M1527=1,fpdate,N1526+7),"n/a")),IF(periods_per_year=24,DATE(YEAR(fpdate),MONTH(fpdate)+(M1527-1)/2+IF(AND(DAY(fpdate)&gt;=15,MOD(M1527,2)=0),1,0),IF(MOD(M1527,2)=0,IF(DAY(fpdate)&gt;=15,DAY(fpdate)-14,DAY(fpdate)+14),DAY(fpdate))),IF(DAY(DATE(YEAR(fpdate),MONTH(fpdate)+M1527-1,DAY(fpdate)))&lt;&gt;DAY(fpdate),DATE(YEAR(fpdate),MONTH(fpdate)+M1527,0),DATE(YEAR(fpdate),MONTH(fpdate)+M1527-1,DAY(fpdate))))))</f>
        <v/>
      </c>
      <c r="O1527" s="19" t="str">
        <f>IF(M1527="","",IF(variable,IF(M1527&lt;MortgageCalculator!$I$18*periods_per_year,start_rate,IF(MortgageCalculator!$I$22&gt;=0,MIN(MortgageCalculator!$I$19,start_rate+MortgageCalculator!$I$22*ROUNDUP((M1527-MortgageCalculator!$I$18*periods_per_year)/MortgageCalculator!$I$21,0)),MAX(MortgageCalculator!$I$20,start_rate+MortgageCalculator!$I$22*ROUNDUP((M1527-MortgageCalculator!$I$18*periods_per_year)/MortgageCalculator!$I$21,0)))),start_rate))</f>
        <v/>
      </c>
      <c r="P1527" s="20" t="str">
        <f>IF(M1527="","",ROUND((((1+O1527/CP)^(CP/periods_per_year))-1)*S1526,2))</f>
        <v/>
      </c>
      <c r="Q1527" s="20" t="str">
        <f>IF(M1527="","",IF(M1527=nper,S1526+P1527,MIN(S1526+P1527,IF(O1527=O1526,Q1526,ROUND(-PMT(((1+O1527/CP)^(CP/periods_per_year))-1,nper-M1527+1,S1526),2)))))</f>
        <v/>
      </c>
      <c r="R1527" s="20" t="str">
        <f t="shared" si="190"/>
        <v/>
      </c>
      <c r="S1527" s="20" t="str">
        <f t="shared" si="191"/>
        <v/>
      </c>
    </row>
    <row r="1528" spans="1:19" x14ac:dyDescent="0.2">
      <c r="A1528" s="10" t="str">
        <f t="shared" si="184"/>
        <v/>
      </c>
      <c r="B1528" s="11" t="str">
        <f t="shared" si="185"/>
        <v/>
      </c>
      <c r="C1528" s="15" t="str">
        <f t="shared" si="186"/>
        <v/>
      </c>
      <c r="D1528" s="12" t="str">
        <f>IF(A1528="","",IF(variable,IF(OR(A1528=1,A1528&lt;$I$18*periods_per_year),start_rate,MIN($I$19,IF(MOD(A1528-1,$I$21)=0,MAX($I$20,D1527+$I$22),D1527))),start_rate))</f>
        <v/>
      </c>
      <c r="E1528" s="13" t="str">
        <f t="shared" si="187"/>
        <v/>
      </c>
      <c r="F1528" s="13" t="str">
        <f>IF(A1528="","",IF(A1528=nper,J1527+E1528,MIN(J1527+E1528,IF(D1528=D1527,F1527,IF($E$8="Acc Bi-Weekly",ROUND((-PMT(((1+D1528/CP)^(CP/12))-1,(nper-A1528+1)*12/26,J1527))/2,2),IF($E$8="Acc Weekly",ROUND((-PMT(((1+D1528/CP)^(CP/12))-1,(nper-A1528+1)*12/52,J1527))/4,2),ROUND(-PMT(((1+D1528/CP)^(CP/periods_per_year))-1,nper-A1528+1,J1527),2)))))))</f>
        <v/>
      </c>
      <c r="G1528" s="13" t="str">
        <f>IF(OR(A1528="",A1528&lt;$X$2),"",IF(J1527&lt;=F1528,0,IF(IF(AND(A1528&gt;=$X$2,MOD(A1528-$X$2,int)=0),$X$3,0)+F1528&gt;=J1527+E1528,J1527+E1528-F1528,IF(AND(A1528&gt;=$X$2,MOD(A1528-$X$2,int)=0),$X$3,0)+IF(IF(AND(A1528&gt;=$X$2,MOD(A1528-$X$2,int)=0),$X$3,0)+IF(MOD(A1528-$X$6,periods_per_year)=0,$X$5,0)+F1528&lt;J1527+E1528,IF(MOD(A1528-$X$6,periods_per_year)=0,$X$5,0),J1527+E1528-IF(AND(A1528&gt;=$X$2,MOD(A1528-$X$2,int)=0),$X$3,0)-F1528))))</f>
        <v/>
      </c>
      <c r="H1528" s="14"/>
      <c r="I1528" s="13" t="str">
        <f t="shared" si="188"/>
        <v/>
      </c>
      <c r="J1528" s="13" t="str">
        <f t="shared" si="189"/>
        <v/>
      </c>
      <c r="M1528" s="17" t="str">
        <f>IF(S1527="","",IF(OR(M1527&gt;=nper,ROUND(S1527,2)&lt;=0),"",M1527+1))</f>
        <v/>
      </c>
      <c r="N1528" s="18" t="str">
        <f>IF(M1528="","",IF(OR(periods_per_year=26,periods_per_year=52),IF(periods_per_year=26,IF(M1528=1,fpdate,N1527+14),IF(periods_per_year=52,IF(M1528=1,fpdate,N1527+7),"n/a")),IF(periods_per_year=24,DATE(YEAR(fpdate),MONTH(fpdate)+(M1528-1)/2+IF(AND(DAY(fpdate)&gt;=15,MOD(M1528,2)=0),1,0),IF(MOD(M1528,2)=0,IF(DAY(fpdate)&gt;=15,DAY(fpdate)-14,DAY(fpdate)+14),DAY(fpdate))),IF(DAY(DATE(YEAR(fpdate),MONTH(fpdate)+M1528-1,DAY(fpdate)))&lt;&gt;DAY(fpdate),DATE(YEAR(fpdate),MONTH(fpdate)+M1528,0),DATE(YEAR(fpdate),MONTH(fpdate)+M1528-1,DAY(fpdate))))))</f>
        <v/>
      </c>
      <c r="O1528" s="19" t="str">
        <f>IF(M1528="","",IF(variable,IF(M1528&lt;MortgageCalculator!$I$18*periods_per_year,start_rate,IF(MortgageCalculator!$I$22&gt;=0,MIN(MortgageCalculator!$I$19,start_rate+MortgageCalculator!$I$22*ROUNDUP((M1528-MortgageCalculator!$I$18*periods_per_year)/MortgageCalculator!$I$21,0)),MAX(MortgageCalculator!$I$20,start_rate+MortgageCalculator!$I$22*ROUNDUP((M1528-MortgageCalculator!$I$18*periods_per_year)/MortgageCalculator!$I$21,0)))),start_rate))</f>
        <v/>
      </c>
      <c r="P1528" s="20" t="str">
        <f>IF(M1528="","",ROUND((((1+O1528/CP)^(CP/periods_per_year))-1)*S1527,2))</f>
        <v/>
      </c>
      <c r="Q1528" s="20" t="str">
        <f>IF(M1528="","",IF(M1528=nper,S1527+P1528,MIN(S1527+P1528,IF(O1528=O1527,Q1527,ROUND(-PMT(((1+O1528/CP)^(CP/periods_per_year))-1,nper-M1528+1,S1527),2)))))</f>
        <v/>
      </c>
      <c r="R1528" s="20" t="str">
        <f t="shared" si="190"/>
        <v/>
      </c>
      <c r="S1528" s="20" t="str">
        <f t="shared" si="191"/>
        <v/>
      </c>
    </row>
    <row r="1529" spans="1:19" x14ac:dyDescent="0.2">
      <c r="A1529" s="10" t="str">
        <f t="shared" si="184"/>
        <v/>
      </c>
      <c r="B1529" s="11" t="str">
        <f t="shared" si="185"/>
        <v/>
      </c>
      <c r="C1529" s="15" t="str">
        <f t="shared" si="186"/>
        <v/>
      </c>
      <c r="D1529" s="12" t="str">
        <f>IF(A1529="","",IF(variable,IF(OR(A1529=1,A1529&lt;$I$18*periods_per_year),start_rate,MIN($I$19,IF(MOD(A1529-1,$I$21)=0,MAX($I$20,D1528+$I$22),D1528))),start_rate))</f>
        <v/>
      </c>
      <c r="E1529" s="13" t="str">
        <f t="shared" si="187"/>
        <v/>
      </c>
      <c r="F1529" s="13" t="str">
        <f>IF(A1529="","",IF(A1529=nper,J1528+E1529,MIN(J1528+E1529,IF(D1529=D1528,F1528,IF($E$8="Acc Bi-Weekly",ROUND((-PMT(((1+D1529/CP)^(CP/12))-1,(nper-A1529+1)*12/26,J1528))/2,2),IF($E$8="Acc Weekly",ROUND((-PMT(((1+D1529/CP)^(CP/12))-1,(nper-A1529+1)*12/52,J1528))/4,2),ROUND(-PMT(((1+D1529/CP)^(CP/periods_per_year))-1,nper-A1529+1,J1528),2)))))))</f>
        <v/>
      </c>
      <c r="G1529" s="13" t="str">
        <f>IF(OR(A1529="",A1529&lt;$X$2),"",IF(J1528&lt;=F1529,0,IF(IF(AND(A1529&gt;=$X$2,MOD(A1529-$X$2,int)=0),$X$3,0)+F1529&gt;=J1528+E1529,J1528+E1529-F1529,IF(AND(A1529&gt;=$X$2,MOD(A1529-$X$2,int)=0),$X$3,0)+IF(IF(AND(A1529&gt;=$X$2,MOD(A1529-$X$2,int)=0),$X$3,0)+IF(MOD(A1529-$X$6,periods_per_year)=0,$X$5,0)+F1529&lt;J1528+E1529,IF(MOD(A1529-$X$6,periods_per_year)=0,$X$5,0),J1528+E1529-IF(AND(A1529&gt;=$X$2,MOD(A1529-$X$2,int)=0),$X$3,0)-F1529))))</f>
        <v/>
      </c>
      <c r="H1529" s="14"/>
      <c r="I1529" s="13" t="str">
        <f t="shared" si="188"/>
        <v/>
      </c>
      <c r="J1529" s="13" t="str">
        <f t="shared" si="189"/>
        <v/>
      </c>
      <c r="M1529" s="17" t="str">
        <f>IF(S1528="","",IF(OR(M1528&gt;=nper,ROUND(S1528,2)&lt;=0),"",M1528+1))</f>
        <v/>
      </c>
      <c r="N1529" s="18" t="str">
        <f>IF(M1529="","",IF(OR(periods_per_year=26,periods_per_year=52),IF(periods_per_year=26,IF(M1529=1,fpdate,N1528+14),IF(periods_per_year=52,IF(M1529=1,fpdate,N1528+7),"n/a")),IF(periods_per_year=24,DATE(YEAR(fpdate),MONTH(fpdate)+(M1529-1)/2+IF(AND(DAY(fpdate)&gt;=15,MOD(M1529,2)=0),1,0),IF(MOD(M1529,2)=0,IF(DAY(fpdate)&gt;=15,DAY(fpdate)-14,DAY(fpdate)+14),DAY(fpdate))),IF(DAY(DATE(YEAR(fpdate),MONTH(fpdate)+M1529-1,DAY(fpdate)))&lt;&gt;DAY(fpdate),DATE(YEAR(fpdate),MONTH(fpdate)+M1529,0),DATE(YEAR(fpdate),MONTH(fpdate)+M1529-1,DAY(fpdate))))))</f>
        <v/>
      </c>
      <c r="O1529" s="19" t="str">
        <f>IF(M1529="","",IF(variable,IF(M1529&lt;MortgageCalculator!$I$18*periods_per_year,start_rate,IF(MortgageCalculator!$I$22&gt;=0,MIN(MortgageCalculator!$I$19,start_rate+MortgageCalculator!$I$22*ROUNDUP((M1529-MortgageCalculator!$I$18*periods_per_year)/MortgageCalculator!$I$21,0)),MAX(MortgageCalculator!$I$20,start_rate+MortgageCalculator!$I$22*ROUNDUP((M1529-MortgageCalculator!$I$18*periods_per_year)/MortgageCalculator!$I$21,0)))),start_rate))</f>
        <v/>
      </c>
      <c r="P1529" s="20" t="str">
        <f>IF(M1529="","",ROUND((((1+O1529/CP)^(CP/periods_per_year))-1)*S1528,2))</f>
        <v/>
      </c>
      <c r="Q1529" s="20" t="str">
        <f>IF(M1529="","",IF(M1529=nper,S1528+P1529,MIN(S1528+P1529,IF(O1529=O1528,Q1528,ROUND(-PMT(((1+O1529/CP)^(CP/periods_per_year))-1,nper-M1529+1,S1528),2)))))</f>
        <v/>
      </c>
      <c r="R1529" s="20" t="str">
        <f t="shared" si="190"/>
        <v/>
      </c>
      <c r="S1529" s="20" t="str">
        <f t="shared" si="191"/>
        <v/>
      </c>
    </row>
    <row r="1530" spans="1:19" x14ac:dyDescent="0.2">
      <c r="A1530" s="10" t="str">
        <f t="shared" si="184"/>
        <v/>
      </c>
      <c r="B1530" s="11" t="str">
        <f t="shared" si="185"/>
        <v/>
      </c>
      <c r="C1530" s="15" t="str">
        <f t="shared" si="186"/>
        <v/>
      </c>
      <c r="D1530" s="12" t="str">
        <f>IF(A1530="","",IF(variable,IF(OR(A1530=1,A1530&lt;$I$18*periods_per_year),start_rate,MIN($I$19,IF(MOD(A1530-1,$I$21)=0,MAX($I$20,D1529+$I$22),D1529))),start_rate))</f>
        <v/>
      </c>
      <c r="E1530" s="13" t="str">
        <f t="shared" si="187"/>
        <v/>
      </c>
      <c r="F1530" s="13" t="str">
        <f>IF(A1530="","",IF(A1530=nper,J1529+E1530,MIN(J1529+E1530,IF(D1530=D1529,F1529,IF($E$8="Acc Bi-Weekly",ROUND((-PMT(((1+D1530/CP)^(CP/12))-1,(nper-A1530+1)*12/26,J1529))/2,2),IF($E$8="Acc Weekly",ROUND((-PMT(((1+D1530/CP)^(CP/12))-1,(nper-A1530+1)*12/52,J1529))/4,2),ROUND(-PMT(((1+D1530/CP)^(CP/periods_per_year))-1,nper-A1530+1,J1529),2)))))))</f>
        <v/>
      </c>
      <c r="G1530" s="13" t="str">
        <f>IF(OR(A1530="",A1530&lt;$X$2),"",IF(J1529&lt;=F1530,0,IF(IF(AND(A1530&gt;=$X$2,MOD(A1530-$X$2,int)=0),$X$3,0)+F1530&gt;=J1529+E1530,J1529+E1530-F1530,IF(AND(A1530&gt;=$X$2,MOD(A1530-$X$2,int)=0),$X$3,0)+IF(IF(AND(A1530&gt;=$X$2,MOD(A1530-$X$2,int)=0),$X$3,0)+IF(MOD(A1530-$X$6,periods_per_year)=0,$X$5,0)+F1530&lt;J1529+E1530,IF(MOD(A1530-$X$6,periods_per_year)=0,$X$5,0),J1529+E1530-IF(AND(A1530&gt;=$X$2,MOD(A1530-$X$2,int)=0),$X$3,0)-F1530))))</f>
        <v/>
      </c>
      <c r="H1530" s="14"/>
      <c r="I1530" s="13" t="str">
        <f t="shared" si="188"/>
        <v/>
      </c>
      <c r="J1530" s="13" t="str">
        <f t="shared" si="189"/>
        <v/>
      </c>
      <c r="M1530" s="17" t="str">
        <f>IF(S1529="","",IF(OR(M1529&gt;=nper,ROUND(S1529,2)&lt;=0),"",M1529+1))</f>
        <v/>
      </c>
      <c r="N1530" s="18" t="str">
        <f>IF(M1530="","",IF(OR(periods_per_year=26,periods_per_year=52),IF(periods_per_year=26,IF(M1530=1,fpdate,N1529+14),IF(periods_per_year=52,IF(M1530=1,fpdate,N1529+7),"n/a")),IF(periods_per_year=24,DATE(YEAR(fpdate),MONTH(fpdate)+(M1530-1)/2+IF(AND(DAY(fpdate)&gt;=15,MOD(M1530,2)=0),1,0),IF(MOD(M1530,2)=0,IF(DAY(fpdate)&gt;=15,DAY(fpdate)-14,DAY(fpdate)+14),DAY(fpdate))),IF(DAY(DATE(YEAR(fpdate),MONTH(fpdate)+M1530-1,DAY(fpdate)))&lt;&gt;DAY(fpdate),DATE(YEAR(fpdate),MONTH(fpdate)+M1530,0),DATE(YEAR(fpdate),MONTH(fpdate)+M1530-1,DAY(fpdate))))))</f>
        <v/>
      </c>
      <c r="O1530" s="19" t="str">
        <f>IF(M1530="","",IF(variable,IF(M1530&lt;MortgageCalculator!$I$18*periods_per_year,start_rate,IF(MortgageCalculator!$I$22&gt;=0,MIN(MortgageCalculator!$I$19,start_rate+MortgageCalculator!$I$22*ROUNDUP((M1530-MortgageCalculator!$I$18*periods_per_year)/MortgageCalculator!$I$21,0)),MAX(MortgageCalculator!$I$20,start_rate+MortgageCalculator!$I$22*ROUNDUP((M1530-MortgageCalculator!$I$18*periods_per_year)/MortgageCalculator!$I$21,0)))),start_rate))</f>
        <v/>
      </c>
      <c r="P1530" s="20" t="str">
        <f>IF(M1530="","",ROUND((((1+O1530/CP)^(CP/periods_per_year))-1)*S1529,2))</f>
        <v/>
      </c>
      <c r="Q1530" s="20" t="str">
        <f>IF(M1530="","",IF(M1530=nper,S1529+P1530,MIN(S1529+P1530,IF(O1530=O1529,Q1529,ROUND(-PMT(((1+O1530/CP)^(CP/periods_per_year))-1,nper-M1530+1,S1529),2)))))</f>
        <v/>
      </c>
      <c r="R1530" s="20" t="str">
        <f t="shared" si="190"/>
        <v/>
      </c>
      <c r="S1530" s="20" t="str">
        <f t="shared" si="191"/>
        <v/>
      </c>
    </row>
    <row r="1531" spans="1:19" x14ac:dyDescent="0.2">
      <c r="A1531" s="10" t="str">
        <f t="shared" si="184"/>
        <v/>
      </c>
      <c r="B1531" s="11" t="str">
        <f t="shared" si="185"/>
        <v/>
      </c>
      <c r="C1531" s="15" t="str">
        <f t="shared" si="186"/>
        <v/>
      </c>
      <c r="D1531" s="12" t="str">
        <f>IF(A1531="","",IF(variable,IF(OR(A1531=1,A1531&lt;$I$18*periods_per_year),start_rate,MIN($I$19,IF(MOD(A1531-1,$I$21)=0,MAX($I$20,D1530+$I$22),D1530))),start_rate))</f>
        <v/>
      </c>
      <c r="E1531" s="13" t="str">
        <f t="shared" si="187"/>
        <v/>
      </c>
      <c r="F1531" s="13" t="str">
        <f>IF(A1531="","",IF(A1531=nper,J1530+E1531,MIN(J1530+E1531,IF(D1531=D1530,F1530,IF($E$8="Acc Bi-Weekly",ROUND((-PMT(((1+D1531/CP)^(CP/12))-1,(nper-A1531+1)*12/26,J1530))/2,2),IF($E$8="Acc Weekly",ROUND((-PMT(((1+D1531/CP)^(CP/12))-1,(nper-A1531+1)*12/52,J1530))/4,2),ROUND(-PMT(((1+D1531/CP)^(CP/periods_per_year))-1,nper-A1531+1,J1530),2)))))))</f>
        <v/>
      </c>
      <c r="G1531" s="13" t="str">
        <f>IF(OR(A1531="",A1531&lt;$X$2),"",IF(J1530&lt;=F1531,0,IF(IF(AND(A1531&gt;=$X$2,MOD(A1531-$X$2,int)=0),$X$3,0)+F1531&gt;=J1530+E1531,J1530+E1531-F1531,IF(AND(A1531&gt;=$X$2,MOD(A1531-$X$2,int)=0),$X$3,0)+IF(IF(AND(A1531&gt;=$X$2,MOD(A1531-$X$2,int)=0),$X$3,0)+IF(MOD(A1531-$X$6,periods_per_year)=0,$X$5,0)+F1531&lt;J1530+E1531,IF(MOD(A1531-$X$6,periods_per_year)=0,$X$5,0),J1530+E1531-IF(AND(A1531&gt;=$X$2,MOD(A1531-$X$2,int)=0),$X$3,0)-F1531))))</f>
        <v/>
      </c>
      <c r="H1531" s="14"/>
      <c r="I1531" s="13" t="str">
        <f t="shared" si="188"/>
        <v/>
      </c>
      <c r="J1531" s="13" t="str">
        <f t="shared" si="189"/>
        <v/>
      </c>
      <c r="M1531" s="17" t="str">
        <f>IF(S1530="","",IF(OR(M1530&gt;=nper,ROUND(S1530,2)&lt;=0),"",M1530+1))</f>
        <v/>
      </c>
      <c r="N1531" s="18" t="str">
        <f>IF(M1531="","",IF(OR(periods_per_year=26,periods_per_year=52),IF(periods_per_year=26,IF(M1531=1,fpdate,N1530+14),IF(periods_per_year=52,IF(M1531=1,fpdate,N1530+7),"n/a")),IF(periods_per_year=24,DATE(YEAR(fpdate),MONTH(fpdate)+(M1531-1)/2+IF(AND(DAY(fpdate)&gt;=15,MOD(M1531,2)=0),1,0),IF(MOD(M1531,2)=0,IF(DAY(fpdate)&gt;=15,DAY(fpdate)-14,DAY(fpdate)+14),DAY(fpdate))),IF(DAY(DATE(YEAR(fpdate),MONTH(fpdate)+M1531-1,DAY(fpdate)))&lt;&gt;DAY(fpdate),DATE(YEAR(fpdate),MONTH(fpdate)+M1531,0),DATE(YEAR(fpdate),MONTH(fpdate)+M1531-1,DAY(fpdate))))))</f>
        <v/>
      </c>
      <c r="O1531" s="19" t="str">
        <f>IF(M1531="","",IF(variable,IF(M1531&lt;MortgageCalculator!$I$18*periods_per_year,start_rate,IF(MortgageCalculator!$I$22&gt;=0,MIN(MortgageCalculator!$I$19,start_rate+MortgageCalculator!$I$22*ROUNDUP((M1531-MortgageCalculator!$I$18*periods_per_year)/MortgageCalculator!$I$21,0)),MAX(MortgageCalculator!$I$20,start_rate+MortgageCalculator!$I$22*ROUNDUP((M1531-MortgageCalculator!$I$18*periods_per_year)/MortgageCalculator!$I$21,0)))),start_rate))</f>
        <v/>
      </c>
      <c r="P1531" s="20" t="str">
        <f>IF(M1531="","",ROUND((((1+O1531/CP)^(CP/periods_per_year))-1)*S1530,2))</f>
        <v/>
      </c>
      <c r="Q1531" s="20" t="str">
        <f>IF(M1531="","",IF(M1531=nper,S1530+P1531,MIN(S1530+P1531,IF(O1531=O1530,Q1530,ROUND(-PMT(((1+O1531/CP)^(CP/periods_per_year))-1,nper-M1531+1,S1530),2)))))</f>
        <v/>
      </c>
      <c r="R1531" s="20" t="str">
        <f t="shared" si="190"/>
        <v/>
      </c>
      <c r="S1531" s="20" t="str">
        <f t="shared" si="191"/>
        <v/>
      </c>
    </row>
    <row r="1532" spans="1:19" x14ac:dyDescent="0.2">
      <c r="A1532" s="10" t="str">
        <f t="shared" si="184"/>
        <v/>
      </c>
      <c r="B1532" s="11" t="str">
        <f t="shared" si="185"/>
        <v/>
      </c>
      <c r="C1532" s="15" t="str">
        <f t="shared" si="186"/>
        <v/>
      </c>
      <c r="D1532" s="12" t="str">
        <f>IF(A1532="","",IF(variable,IF(OR(A1532=1,A1532&lt;$I$18*periods_per_year),start_rate,MIN($I$19,IF(MOD(A1532-1,$I$21)=0,MAX($I$20,D1531+$I$22),D1531))),start_rate))</f>
        <v/>
      </c>
      <c r="E1532" s="13" t="str">
        <f t="shared" si="187"/>
        <v/>
      </c>
      <c r="F1532" s="13" t="str">
        <f>IF(A1532="","",IF(A1532=nper,J1531+E1532,MIN(J1531+E1532,IF(D1532=D1531,F1531,IF($E$8="Acc Bi-Weekly",ROUND((-PMT(((1+D1532/CP)^(CP/12))-1,(nper-A1532+1)*12/26,J1531))/2,2),IF($E$8="Acc Weekly",ROUND((-PMT(((1+D1532/CP)^(CP/12))-1,(nper-A1532+1)*12/52,J1531))/4,2),ROUND(-PMT(((1+D1532/CP)^(CP/periods_per_year))-1,nper-A1532+1,J1531),2)))))))</f>
        <v/>
      </c>
      <c r="G1532" s="13" t="str">
        <f>IF(OR(A1532="",A1532&lt;$X$2),"",IF(J1531&lt;=F1532,0,IF(IF(AND(A1532&gt;=$X$2,MOD(A1532-$X$2,int)=0),$X$3,0)+F1532&gt;=J1531+E1532,J1531+E1532-F1532,IF(AND(A1532&gt;=$X$2,MOD(A1532-$X$2,int)=0),$X$3,0)+IF(IF(AND(A1532&gt;=$X$2,MOD(A1532-$X$2,int)=0),$X$3,0)+IF(MOD(A1532-$X$6,periods_per_year)=0,$X$5,0)+F1532&lt;J1531+E1532,IF(MOD(A1532-$X$6,periods_per_year)=0,$X$5,0),J1531+E1532-IF(AND(A1532&gt;=$X$2,MOD(A1532-$X$2,int)=0),$X$3,0)-F1532))))</f>
        <v/>
      </c>
      <c r="H1532" s="14"/>
      <c r="I1532" s="13" t="str">
        <f t="shared" si="188"/>
        <v/>
      </c>
      <c r="J1532" s="13" t="str">
        <f t="shared" si="189"/>
        <v/>
      </c>
      <c r="M1532" s="17" t="str">
        <f>IF(S1531="","",IF(OR(M1531&gt;=nper,ROUND(S1531,2)&lt;=0),"",M1531+1))</f>
        <v/>
      </c>
      <c r="N1532" s="18" t="str">
        <f>IF(M1532="","",IF(OR(periods_per_year=26,periods_per_year=52),IF(periods_per_year=26,IF(M1532=1,fpdate,N1531+14),IF(periods_per_year=52,IF(M1532=1,fpdate,N1531+7),"n/a")),IF(periods_per_year=24,DATE(YEAR(fpdate),MONTH(fpdate)+(M1532-1)/2+IF(AND(DAY(fpdate)&gt;=15,MOD(M1532,2)=0),1,0),IF(MOD(M1532,2)=0,IF(DAY(fpdate)&gt;=15,DAY(fpdate)-14,DAY(fpdate)+14),DAY(fpdate))),IF(DAY(DATE(YEAR(fpdate),MONTH(fpdate)+M1532-1,DAY(fpdate)))&lt;&gt;DAY(fpdate),DATE(YEAR(fpdate),MONTH(fpdate)+M1532,0),DATE(YEAR(fpdate),MONTH(fpdate)+M1532-1,DAY(fpdate))))))</f>
        <v/>
      </c>
      <c r="O1532" s="19" t="str">
        <f>IF(M1532="","",IF(variable,IF(M1532&lt;MortgageCalculator!$I$18*periods_per_year,start_rate,IF(MortgageCalculator!$I$22&gt;=0,MIN(MortgageCalculator!$I$19,start_rate+MortgageCalculator!$I$22*ROUNDUP((M1532-MortgageCalculator!$I$18*periods_per_year)/MortgageCalculator!$I$21,0)),MAX(MortgageCalculator!$I$20,start_rate+MortgageCalculator!$I$22*ROUNDUP((M1532-MortgageCalculator!$I$18*periods_per_year)/MortgageCalculator!$I$21,0)))),start_rate))</f>
        <v/>
      </c>
      <c r="P1532" s="20" t="str">
        <f>IF(M1532="","",ROUND((((1+O1532/CP)^(CP/periods_per_year))-1)*S1531,2))</f>
        <v/>
      </c>
      <c r="Q1532" s="20" t="str">
        <f>IF(M1532="","",IF(M1532=nper,S1531+P1532,MIN(S1531+P1532,IF(O1532=O1531,Q1531,ROUND(-PMT(((1+O1532/CP)^(CP/periods_per_year))-1,nper-M1532+1,S1531),2)))))</f>
        <v/>
      </c>
      <c r="R1532" s="20" t="str">
        <f t="shared" si="190"/>
        <v/>
      </c>
      <c r="S1532" s="20" t="str">
        <f t="shared" si="191"/>
        <v/>
      </c>
    </row>
    <row r="1533" spans="1:19" x14ac:dyDescent="0.2">
      <c r="A1533" s="10" t="str">
        <f t="shared" si="184"/>
        <v/>
      </c>
      <c r="B1533" s="11" t="str">
        <f t="shared" si="185"/>
        <v/>
      </c>
      <c r="C1533" s="15" t="str">
        <f t="shared" si="186"/>
        <v/>
      </c>
      <c r="D1533" s="12" t="str">
        <f>IF(A1533="","",IF(variable,IF(OR(A1533=1,A1533&lt;$I$18*periods_per_year),start_rate,MIN($I$19,IF(MOD(A1533-1,$I$21)=0,MAX($I$20,D1532+$I$22),D1532))),start_rate))</f>
        <v/>
      </c>
      <c r="E1533" s="13" t="str">
        <f t="shared" si="187"/>
        <v/>
      </c>
      <c r="F1533" s="13" t="str">
        <f>IF(A1533="","",IF(A1533=nper,J1532+E1533,MIN(J1532+E1533,IF(D1533=D1532,F1532,IF($E$8="Acc Bi-Weekly",ROUND((-PMT(((1+D1533/CP)^(CP/12))-1,(nper-A1533+1)*12/26,J1532))/2,2),IF($E$8="Acc Weekly",ROUND((-PMT(((1+D1533/CP)^(CP/12))-1,(nper-A1533+1)*12/52,J1532))/4,2),ROUND(-PMT(((1+D1533/CP)^(CP/periods_per_year))-1,nper-A1533+1,J1532),2)))))))</f>
        <v/>
      </c>
      <c r="G1533" s="13" t="str">
        <f>IF(OR(A1533="",A1533&lt;$X$2),"",IF(J1532&lt;=F1533,0,IF(IF(AND(A1533&gt;=$X$2,MOD(A1533-$X$2,int)=0),$X$3,0)+F1533&gt;=J1532+E1533,J1532+E1533-F1533,IF(AND(A1533&gt;=$X$2,MOD(A1533-$X$2,int)=0),$X$3,0)+IF(IF(AND(A1533&gt;=$X$2,MOD(A1533-$X$2,int)=0),$X$3,0)+IF(MOD(A1533-$X$6,periods_per_year)=0,$X$5,0)+F1533&lt;J1532+E1533,IF(MOD(A1533-$X$6,periods_per_year)=0,$X$5,0),J1532+E1533-IF(AND(A1533&gt;=$X$2,MOD(A1533-$X$2,int)=0),$X$3,0)-F1533))))</f>
        <v/>
      </c>
      <c r="H1533" s="14"/>
      <c r="I1533" s="13" t="str">
        <f t="shared" si="188"/>
        <v/>
      </c>
      <c r="J1533" s="13" t="str">
        <f t="shared" si="189"/>
        <v/>
      </c>
      <c r="M1533" s="17" t="str">
        <f>IF(S1532="","",IF(OR(M1532&gt;=nper,ROUND(S1532,2)&lt;=0),"",M1532+1))</f>
        <v/>
      </c>
      <c r="N1533" s="18" t="str">
        <f>IF(M1533="","",IF(OR(periods_per_year=26,periods_per_year=52),IF(periods_per_year=26,IF(M1533=1,fpdate,N1532+14),IF(periods_per_year=52,IF(M1533=1,fpdate,N1532+7),"n/a")),IF(periods_per_year=24,DATE(YEAR(fpdate),MONTH(fpdate)+(M1533-1)/2+IF(AND(DAY(fpdate)&gt;=15,MOD(M1533,2)=0),1,0),IF(MOD(M1533,2)=0,IF(DAY(fpdate)&gt;=15,DAY(fpdate)-14,DAY(fpdate)+14),DAY(fpdate))),IF(DAY(DATE(YEAR(fpdate),MONTH(fpdate)+M1533-1,DAY(fpdate)))&lt;&gt;DAY(fpdate),DATE(YEAR(fpdate),MONTH(fpdate)+M1533,0),DATE(YEAR(fpdate),MONTH(fpdate)+M1533-1,DAY(fpdate))))))</f>
        <v/>
      </c>
      <c r="O1533" s="19" t="str">
        <f>IF(M1533="","",IF(variable,IF(M1533&lt;MortgageCalculator!$I$18*periods_per_year,start_rate,IF(MortgageCalculator!$I$22&gt;=0,MIN(MortgageCalculator!$I$19,start_rate+MortgageCalculator!$I$22*ROUNDUP((M1533-MortgageCalculator!$I$18*periods_per_year)/MortgageCalculator!$I$21,0)),MAX(MortgageCalculator!$I$20,start_rate+MortgageCalculator!$I$22*ROUNDUP((M1533-MortgageCalculator!$I$18*periods_per_year)/MortgageCalculator!$I$21,0)))),start_rate))</f>
        <v/>
      </c>
      <c r="P1533" s="20" t="str">
        <f>IF(M1533="","",ROUND((((1+O1533/CP)^(CP/periods_per_year))-1)*S1532,2))</f>
        <v/>
      </c>
      <c r="Q1533" s="20" t="str">
        <f>IF(M1533="","",IF(M1533=nper,S1532+P1533,MIN(S1532+P1533,IF(O1533=O1532,Q1532,ROUND(-PMT(((1+O1533/CP)^(CP/periods_per_year))-1,nper-M1533+1,S1532),2)))))</f>
        <v/>
      </c>
      <c r="R1533" s="20" t="str">
        <f t="shared" si="190"/>
        <v/>
      </c>
      <c r="S1533" s="20" t="str">
        <f t="shared" si="191"/>
        <v/>
      </c>
    </row>
    <row r="1534" spans="1:19" x14ac:dyDescent="0.2">
      <c r="A1534" s="10" t="str">
        <f t="shared" si="184"/>
        <v/>
      </c>
      <c r="B1534" s="11" t="str">
        <f t="shared" si="185"/>
        <v/>
      </c>
      <c r="C1534" s="15" t="str">
        <f t="shared" si="186"/>
        <v/>
      </c>
      <c r="D1534" s="12" t="str">
        <f>IF(A1534="","",IF(variable,IF(OR(A1534=1,A1534&lt;$I$18*periods_per_year),start_rate,MIN($I$19,IF(MOD(A1534-1,$I$21)=0,MAX($I$20,D1533+$I$22),D1533))),start_rate))</f>
        <v/>
      </c>
      <c r="E1534" s="13" t="str">
        <f t="shared" si="187"/>
        <v/>
      </c>
      <c r="F1534" s="13" t="str">
        <f>IF(A1534="","",IF(A1534=nper,J1533+E1534,MIN(J1533+E1534,IF(D1534=D1533,F1533,IF($E$8="Acc Bi-Weekly",ROUND((-PMT(((1+D1534/CP)^(CP/12))-1,(nper-A1534+1)*12/26,J1533))/2,2),IF($E$8="Acc Weekly",ROUND((-PMT(((1+D1534/CP)^(CP/12))-1,(nper-A1534+1)*12/52,J1533))/4,2),ROUND(-PMT(((1+D1534/CP)^(CP/periods_per_year))-1,nper-A1534+1,J1533),2)))))))</f>
        <v/>
      </c>
      <c r="G1534" s="13" t="str">
        <f>IF(OR(A1534="",A1534&lt;$X$2),"",IF(J1533&lt;=F1534,0,IF(IF(AND(A1534&gt;=$X$2,MOD(A1534-$X$2,int)=0),$X$3,0)+F1534&gt;=J1533+E1534,J1533+E1534-F1534,IF(AND(A1534&gt;=$X$2,MOD(A1534-$X$2,int)=0),$X$3,0)+IF(IF(AND(A1534&gt;=$X$2,MOD(A1534-$X$2,int)=0),$X$3,0)+IF(MOD(A1534-$X$6,periods_per_year)=0,$X$5,0)+F1534&lt;J1533+E1534,IF(MOD(A1534-$X$6,periods_per_year)=0,$X$5,0),J1533+E1534-IF(AND(A1534&gt;=$X$2,MOD(A1534-$X$2,int)=0),$X$3,0)-F1534))))</f>
        <v/>
      </c>
      <c r="H1534" s="14"/>
      <c r="I1534" s="13" t="str">
        <f t="shared" si="188"/>
        <v/>
      </c>
      <c r="J1534" s="13" t="str">
        <f t="shared" si="189"/>
        <v/>
      </c>
      <c r="M1534" s="17" t="str">
        <f>IF(S1533="","",IF(OR(M1533&gt;=nper,ROUND(S1533,2)&lt;=0),"",M1533+1))</f>
        <v/>
      </c>
      <c r="N1534" s="18" t="str">
        <f>IF(M1534="","",IF(OR(periods_per_year=26,periods_per_year=52),IF(periods_per_year=26,IF(M1534=1,fpdate,N1533+14),IF(periods_per_year=52,IF(M1534=1,fpdate,N1533+7),"n/a")),IF(periods_per_year=24,DATE(YEAR(fpdate),MONTH(fpdate)+(M1534-1)/2+IF(AND(DAY(fpdate)&gt;=15,MOD(M1534,2)=0),1,0),IF(MOD(M1534,2)=0,IF(DAY(fpdate)&gt;=15,DAY(fpdate)-14,DAY(fpdate)+14),DAY(fpdate))),IF(DAY(DATE(YEAR(fpdate),MONTH(fpdate)+M1534-1,DAY(fpdate)))&lt;&gt;DAY(fpdate),DATE(YEAR(fpdate),MONTH(fpdate)+M1534,0),DATE(YEAR(fpdate),MONTH(fpdate)+M1534-1,DAY(fpdate))))))</f>
        <v/>
      </c>
      <c r="O1534" s="19" t="str">
        <f>IF(M1534="","",IF(variable,IF(M1534&lt;MortgageCalculator!$I$18*periods_per_year,start_rate,IF(MortgageCalculator!$I$22&gt;=0,MIN(MortgageCalculator!$I$19,start_rate+MortgageCalculator!$I$22*ROUNDUP((M1534-MortgageCalculator!$I$18*periods_per_year)/MortgageCalculator!$I$21,0)),MAX(MortgageCalculator!$I$20,start_rate+MortgageCalculator!$I$22*ROUNDUP((M1534-MortgageCalculator!$I$18*periods_per_year)/MortgageCalculator!$I$21,0)))),start_rate))</f>
        <v/>
      </c>
      <c r="P1534" s="20" t="str">
        <f>IF(M1534="","",ROUND((((1+O1534/CP)^(CP/periods_per_year))-1)*S1533,2))</f>
        <v/>
      </c>
      <c r="Q1534" s="20" t="str">
        <f>IF(M1534="","",IF(M1534=nper,S1533+P1534,MIN(S1533+P1534,IF(O1534=O1533,Q1533,ROUND(-PMT(((1+O1534/CP)^(CP/periods_per_year))-1,nper-M1534+1,S1533),2)))))</f>
        <v/>
      </c>
      <c r="R1534" s="20" t="str">
        <f t="shared" si="190"/>
        <v/>
      </c>
      <c r="S1534" s="20" t="str">
        <f t="shared" si="191"/>
        <v/>
      </c>
    </row>
    <row r="1535" spans="1:19" x14ac:dyDescent="0.2">
      <c r="A1535" s="10" t="str">
        <f t="shared" si="184"/>
        <v/>
      </c>
      <c r="B1535" s="11" t="str">
        <f t="shared" si="185"/>
        <v/>
      </c>
      <c r="C1535" s="15" t="str">
        <f t="shared" si="186"/>
        <v/>
      </c>
      <c r="D1535" s="12" t="str">
        <f>IF(A1535="","",IF(variable,IF(OR(A1535=1,A1535&lt;$I$18*periods_per_year),start_rate,MIN($I$19,IF(MOD(A1535-1,$I$21)=0,MAX($I$20,D1534+$I$22),D1534))),start_rate))</f>
        <v/>
      </c>
      <c r="E1535" s="13" t="str">
        <f t="shared" si="187"/>
        <v/>
      </c>
      <c r="F1535" s="13" t="str">
        <f>IF(A1535="","",IF(A1535=nper,J1534+E1535,MIN(J1534+E1535,IF(D1535=D1534,F1534,IF($E$8="Acc Bi-Weekly",ROUND((-PMT(((1+D1535/CP)^(CP/12))-1,(nper-A1535+1)*12/26,J1534))/2,2),IF($E$8="Acc Weekly",ROUND((-PMT(((1+D1535/CP)^(CP/12))-1,(nper-A1535+1)*12/52,J1534))/4,2),ROUND(-PMT(((1+D1535/CP)^(CP/periods_per_year))-1,nper-A1535+1,J1534),2)))))))</f>
        <v/>
      </c>
      <c r="G1535" s="13" t="str">
        <f>IF(OR(A1535="",A1535&lt;$X$2),"",IF(J1534&lt;=F1535,0,IF(IF(AND(A1535&gt;=$X$2,MOD(A1535-$X$2,int)=0),$X$3,0)+F1535&gt;=J1534+E1535,J1534+E1535-F1535,IF(AND(A1535&gt;=$X$2,MOD(A1535-$X$2,int)=0),$X$3,0)+IF(IF(AND(A1535&gt;=$X$2,MOD(A1535-$X$2,int)=0),$X$3,0)+IF(MOD(A1535-$X$6,periods_per_year)=0,$X$5,0)+F1535&lt;J1534+E1535,IF(MOD(A1535-$X$6,periods_per_year)=0,$X$5,0),J1534+E1535-IF(AND(A1535&gt;=$X$2,MOD(A1535-$X$2,int)=0),$X$3,0)-F1535))))</f>
        <v/>
      </c>
      <c r="H1535" s="14"/>
      <c r="I1535" s="13" t="str">
        <f t="shared" si="188"/>
        <v/>
      </c>
      <c r="J1535" s="13" t="str">
        <f t="shared" si="189"/>
        <v/>
      </c>
      <c r="M1535" s="17" t="str">
        <f>IF(S1534="","",IF(OR(M1534&gt;=nper,ROUND(S1534,2)&lt;=0),"",M1534+1))</f>
        <v/>
      </c>
      <c r="N1535" s="18" t="str">
        <f>IF(M1535="","",IF(OR(periods_per_year=26,periods_per_year=52),IF(periods_per_year=26,IF(M1535=1,fpdate,N1534+14),IF(periods_per_year=52,IF(M1535=1,fpdate,N1534+7),"n/a")),IF(periods_per_year=24,DATE(YEAR(fpdate),MONTH(fpdate)+(M1535-1)/2+IF(AND(DAY(fpdate)&gt;=15,MOD(M1535,2)=0),1,0),IF(MOD(M1535,2)=0,IF(DAY(fpdate)&gt;=15,DAY(fpdate)-14,DAY(fpdate)+14),DAY(fpdate))),IF(DAY(DATE(YEAR(fpdate),MONTH(fpdate)+M1535-1,DAY(fpdate)))&lt;&gt;DAY(fpdate),DATE(YEAR(fpdate),MONTH(fpdate)+M1535,0),DATE(YEAR(fpdate),MONTH(fpdate)+M1535-1,DAY(fpdate))))))</f>
        <v/>
      </c>
      <c r="O1535" s="19" t="str">
        <f>IF(M1535="","",IF(variable,IF(M1535&lt;MortgageCalculator!$I$18*periods_per_year,start_rate,IF(MortgageCalculator!$I$22&gt;=0,MIN(MortgageCalculator!$I$19,start_rate+MortgageCalculator!$I$22*ROUNDUP((M1535-MortgageCalculator!$I$18*periods_per_year)/MortgageCalculator!$I$21,0)),MAX(MortgageCalculator!$I$20,start_rate+MortgageCalculator!$I$22*ROUNDUP((M1535-MortgageCalculator!$I$18*periods_per_year)/MortgageCalculator!$I$21,0)))),start_rate))</f>
        <v/>
      </c>
      <c r="P1535" s="20" t="str">
        <f>IF(M1535="","",ROUND((((1+O1535/CP)^(CP/periods_per_year))-1)*S1534,2))</f>
        <v/>
      </c>
      <c r="Q1535" s="20" t="str">
        <f>IF(M1535="","",IF(M1535=nper,S1534+P1535,MIN(S1534+P1535,IF(O1535=O1534,Q1534,ROUND(-PMT(((1+O1535/CP)^(CP/periods_per_year))-1,nper-M1535+1,S1534),2)))))</f>
        <v/>
      </c>
      <c r="R1535" s="20" t="str">
        <f t="shared" si="190"/>
        <v/>
      </c>
      <c r="S1535" s="20" t="str">
        <f t="shared" si="191"/>
        <v/>
      </c>
    </row>
    <row r="1536" spans="1:19" x14ac:dyDescent="0.2">
      <c r="A1536" s="10" t="str">
        <f t="shared" si="184"/>
        <v/>
      </c>
      <c r="B1536" s="11" t="str">
        <f t="shared" si="185"/>
        <v/>
      </c>
      <c r="C1536" s="15" t="str">
        <f t="shared" si="186"/>
        <v/>
      </c>
      <c r="D1536" s="12" t="str">
        <f>IF(A1536="","",IF(variable,IF(OR(A1536=1,A1536&lt;$I$18*periods_per_year),start_rate,MIN($I$19,IF(MOD(A1536-1,$I$21)=0,MAX($I$20,D1535+$I$22),D1535))),start_rate))</f>
        <v/>
      </c>
      <c r="E1536" s="13" t="str">
        <f t="shared" si="187"/>
        <v/>
      </c>
      <c r="F1536" s="13" t="str">
        <f>IF(A1536="","",IF(A1536=nper,J1535+E1536,MIN(J1535+E1536,IF(D1536=D1535,F1535,IF($E$8="Acc Bi-Weekly",ROUND((-PMT(((1+D1536/CP)^(CP/12))-1,(nper-A1536+1)*12/26,J1535))/2,2),IF($E$8="Acc Weekly",ROUND((-PMT(((1+D1536/CP)^(CP/12))-1,(nper-A1536+1)*12/52,J1535))/4,2),ROUND(-PMT(((1+D1536/CP)^(CP/periods_per_year))-1,nper-A1536+1,J1535),2)))))))</f>
        <v/>
      </c>
      <c r="G1536" s="13" t="str">
        <f>IF(OR(A1536="",A1536&lt;$X$2),"",IF(J1535&lt;=F1536,0,IF(IF(AND(A1536&gt;=$X$2,MOD(A1536-$X$2,int)=0),$X$3,0)+F1536&gt;=J1535+E1536,J1535+E1536-F1536,IF(AND(A1536&gt;=$X$2,MOD(A1536-$X$2,int)=0),$X$3,0)+IF(IF(AND(A1536&gt;=$X$2,MOD(A1536-$X$2,int)=0),$X$3,0)+IF(MOD(A1536-$X$6,periods_per_year)=0,$X$5,0)+F1536&lt;J1535+E1536,IF(MOD(A1536-$X$6,periods_per_year)=0,$X$5,0),J1535+E1536-IF(AND(A1536&gt;=$X$2,MOD(A1536-$X$2,int)=0),$X$3,0)-F1536))))</f>
        <v/>
      </c>
      <c r="H1536" s="14"/>
      <c r="I1536" s="13" t="str">
        <f t="shared" si="188"/>
        <v/>
      </c>
      <c r="J1536" s="13" t="str">
        <f t="shared" si="189"/>
        <v/>
      </c>
      <c r="M1536" s="17" t="str">
        <f>IF(S1535="","",IF(OR(M1535&gt;=nper,ROUND(S1535,2)&lt;=0),"",M1535+1))</f>
        <v/>
      </c>
      <c r="N1536" s="18" t="str">
        <f>IF(M1536="","",IF(OR(periods_per_year=26,periods_per_year=52),IF(periods_per_year=26,IF(M1536=1,fpdate,N1535+14),IF(periods_per_year=52,IF(M1536=1,fpdate,N1535+7),"n/a")),IF(periods_per_year=24,DATE(YEAR(fpdate),MONTH(fpdate)+(M1536-1)/2+IF(AND(DAY(fpdate)&gt;=15,MOD(M1536,2)=0),1,0),IF(MOD(M1536,2)=0,IF(DAY(fpdate)&gt;=15,DAY(fpdate)-14,DAY(fpdate)+14),DAY(fpdate))),IF(DAY(DATE(YEAR(fpdate),MONTH(fpdate)+M1536-1,DAY(fpdate)))&lt;&gt;DAY(fpdate),DATE(YEAR(fpdate),MONTH(fpdate)+M1536,0),DATE(YEAR(fpdate),MONTH(fpdate)+M1536-1,DAY(fpdate))))))</f>
        <v/>
      </c>
      <c r="O1536" s="19" t="str">
        <f>IF(M1536="","",IF(variable,IF(M1536&lt;MortgageCalculator!$I$18*periods_per_year,start_rate,IF(MortgageCalculator!$I$22&gt;=0,MIN(MortgageCalculator!$I$19,start_rate+MortgageCalculator!$I$22*ROUNDUP((M1536-MortgageCalculator!$I$18*periods_per_year)/MortgageCalculator!$I$21,0)),MAX(MortgageCalculator!$I$20,start_rate+MortgageCalculator!$I$22*ROUNDUP((M1536-MortgageCalculator!$I$18*periods_per_year)/MortgageCalculator!$I$21,0)))),start_rate))</f>
        <v/>
      </c>
      <c r="P1536" s="20" t="str">
        <f>IF(M1536="","",ROUND((((1+O1536/CP)^(CP/periods_per_year))-1)*S1535,2))</f>
        <v/>
      </c>
      <c r="Q1536" s="20" t="str">
        <f>IF(M1536="","",IF(M1536=nper,S1535+P1536,MIN(S1535+P1536,IF(O1536=O1535,Q1535,ROUND(-PMT(((1+O1536/CP)^(CP/periods_per_year))-1,nper-M1536+1,S1535),2)))))</f>
        <v/>
      </c>
      <c r="R1536" s="20" t="str">
        <f t="shared" si="190"/>
        <v/>
      </c>
      <c r="S1536" s="20" t="str">
        <f t="shared" si="191"/>
        <v/>
      </c>
    </row>
    <row r="1537" spans="1:19" x14ac:dyDescent="0.2">
      <c r="A1537" s="10" t="str">
        <f t="shared" si="184"/>
        <v/>
      </c>
      <c r="B1537" s="11" t="str">
        <f t="shared" si="185"/>
        <v/>
      </c>
      <c r="C1537" s="15" t="str">
        <f t="shared" si="186"/>
        <v/>
      </c>
      <c r="D1537" s="12" t="str">
        <f>IF(A1537="","",IF(variable,IF(OR(A1537=1,A1537&lt;$I$18*periods_per_year),start_rate,MIN($I$19,IF(MOD(A1537-1,$I$21)=0,MAX($I$20,D1536+$I$22),D1536))),start_rate))</f>
        <v/>
      </c>
      <c r="E1537" s="13" t="str">
        <f t="shared" si="187"/>
        <v/>
      </c>
      <c r="F1537" s="13" t="str">
        <f>IF(A1537="","",IF(A1537=nper,J1536+E1537,MIN(J1536+E1537,IF(D1537=D1536,F1536,IF($E$8="Acc Bi-Weekly",ROUND((-PMT(((1+D1537/CP)^(CP/12))-1,(nper-A1537+1)*12/26,J1536))/2,2),IF($E$8="Acc Weekly",ROUND((-PMT(((1+D1537/CP)^(CP/12))-1,(nper-A1537+1)*12/52,J1536))/4,2),ROUND(-PMT(((1+D1537/CP)^(CP/periods_per_year))-1,nper-A1537+1,J1536),2)))))))</f>
        <v/>
      </c>
      <c r="G1537" s="13" t="str">
        <f>IF(OR(A1537="",A1537&lt;$X$2),"",IF(J1536&lt;=F1537,0,IF(IF(AND(A1537&gt;=$X$2,MOD(A1537-$X$2,int)=0),$X$3,0)+F1537&gt;=J1536+E1537,J1536+E1537-F1537,IF(AND(A1537&gt;=$X$2,MOD(A1537-$X$2,int)=0),$X$3,0)+IF(IF(AND(A1537&gt;=$X$2,MOD(A1537-$X$2,int)=0),$X$3,0)+IF(MOD(A1537-$X$6,periods_per_year)=0,$X$5,0)+F1537&lt;J1536+E1537,IF(MOD(A1537-$X$6,periods_per_year)=0,$X$5,0),J1536+E1537-IF(AND(A1537&gt;=$X$2,MOD(A1537-$X$2,int)=0),$X$3,0)-F1537))))</f>
        <v/>
      </c>
      <c r="H1537" s="14"/>
      <c r="I1537" s="13" t="str">
        <f t="shared" si="188"/>
        <v/>
      </c>
      <c r="J1537" s="13" t="str">
        <f t="shared" si="189"/>
        <v/>
      </c>
      <c r="M1537" s="17" t="str">
        <f>IF(S1536="","",IF(OR(M1536&gt;=nper,ROUND(S1536,2)&lt;=0),"",M1536+1))</f>
        <v/>
      </c>
      <c r="N1537" s="18" t="str">
        <f>IF(M1537="","",IF(OR(periods_per_year=26,periods_per_year=52),IF(periods_per_year=26,IF(M1537=1,fpdate,N1536+14),IF(periods_per_year=52,IF(M1537=1,fpdate,N1536+7),"n/a")),IF(periods_per_year=24,DATE(YEAR(fpdate),MONTH(fpdate)+(M1537-1)/2+IF(AND(DAY(fpdate)&gt;=15,MOD(M1537,2)=0),1,0),IF(MOD(M1537,2)=0,IF(DAY(fpdate)&gt;=15,DAY(fpdate)-14,DAY(fpdate)+14),DAY(fpdate))),IF(DAY(DATE(YEAR(fpdate),MONTH(fpdate)+M1537-1,DAY(fpdate)))&lt;&gt;DAY(fpdate),DATE(YEAR(fpdate),MONTH(fpdate)+M1537,0),DATE(YEAR(fpdate),MONTH(fpdate)+M1537-1,DAY(fpdate))))))</f>
        <v/>
      </c>
      <c r="O1537" s="19" t="str">
        <f>IF(M1537="","",IF(variable,IF(M1537&lt;MortgageCalculator!$I$18*periods_per_year,start_rate,IF(MortgageCalculator!$I$22&gt;=0,MIN(MortgageCalculator!$I$19,start_rate+MortgageCalculator!$I$22*ROUNDUP((M1537-MortgageCalculator!$I$18*periods_per_year)/MortgageCalculator!$I$21,0)),MAX(MortgageCalculator!$I$20,start_rate+MortgageCalculator!$I$22*ROUNDUP((M1537-MortgageCalculator!$I$18*periods_per_year)/MortgageCalculator!$I$21,0)))),start_rate))</f>
        <v/>
      </c>
      <c r="P1537" s="20" t="str">
        <f>IF(M1537="","",ROUND((((1+O1537/CP)^(CP/periods_per_year))-1)*S1536,2))</f>
        <v/>
      </c>
      <c r="Q1537" s="20" t="str">
        <f>IF(M1537="","",IF(M1537=nper,S1536+P1537,MIN(S1536+P1537,IF(O1537=O1536,Q1536,ROUND(-PMT(((1+O1537/CP)^(CP/periods_per_year))-1,nper-M1537+1,S1536),2)))))</f>
        <v/>
      </c>
      <c r="R1537" s="20" t="str">
        <f t="shared" si="190"/>
        <v/>
      </c>
      <c r="S1537" s="20" t="str">
        <f t="shared" si="191"/>
        <v/>
      </c>
    </row>
    <row r="1538" spans="1:19" x14ac:dyDescent="0.2">
      <c r="A1538" s="10" t="str">
        <f t="shared" si="184"/>
        <v/>
      </c>
      <c r="B1538" s="11" t="str">
        <f t="shared" si="185"/>
        <v/>
      </c>
      <c r="C1538" s="15" t="str">
        <f t="shared" si="186"/>
        <v/>
      </c>
      <c r="D1538" s="12" t="str">
        <f>IF(A1538="","",IF(variable,IF(OR(A1538=1,A1538&lt;$I$18*periods_per_year),start_rate,MIN($I$19,IF(MOD(A1538-1,$I$21)=0,MAX($I$20,D1537+$I$22),D1537))),start_rate))</f>
        <v/>
      </c>
      <c r="E1538" s="13" t="str">
        <f t="shared" si="187"/>
        <v/>
      </c>
      <c r="F1538" s="13" t="str">
        <f>IF(A1538="","",IF(A1538=nper,J1537+E1538,MIN(J1537+E1538,IF(D1538=D1537,F1537,IF($E$8="Acc Bi-Weekly",ROUND((-PMT(((1+D1538/CP)^(CP/12))-1,(nper-A1538+1)*12/26,J1537))/2,2),IF($E$8="Acc Weekly",ROUND((-PMT(((1+D1538/CP)^(CP/12))-1,(nper-A1538+1)*12/52,J1537))/4,2),ROUND(-PMT(((1+D1538/CP)^(CP/periods_per_year))-1,nper-A1538+1,J1537),2)))))))</f>
        <v/>
      </c>
      <c r="G1538" s="13" t="str">
        <f>IF(OR(A1538="",A1538&lt;$X$2),"",IF(J1537&lt;=F1538,0,IF(IF(AND(A1538&gt;=$X$2,MOD(A1538-$X$2,int)=0),$X$3,0)+F1538&gt;=J1537+E1538,J1537+E1538-F1538,IF(AND(A1538&gt;=$X$2,MOD(A1538-$X$2,int)=0),$X$3,0)+IF(IF(AND(A1538&gt;=$X$2,MOD(A1538-$X$2,int)=0),$X$3,0)+IF(MOD(A1538-$X$6,periods_per_year)=0,$X$5,0)+F1538&lt;J1537+E1538,IF(MOD(A1538-$X$6,periods_per_year)=0,$X$5,0),J1537+E1538-IF(AND(A1538&gt;=$X$2,MOD(A1538-$X$2,int)=0),$X$3,0)-F1538))))</f>
        <v/>
      </c>
      <c r="H1538" s="14"/>
      <c r="I1538" s="13" t="str">
        <f t="shared" si="188"/>
        <v/>
      </c>
      <c r="J1538" s="13" t="str">
        <f t="shared" si="189"/>
        <v/>
      </c>
      <c r="M1538" s="17" t="str">
        <f>IF(S1537="","",IF(OR(M1537&gt;=nper,ROUND(S1537,2)&lt;=0),"",M1537+1))</f>
        <v/>
      </c>
      <c r="N1538" s="18" t="str">
        <f>IF(M1538="","",IF(OR(periods_per_year=26,periods_per_year=52),IF(periods_per_year=26,IF(M1538=1,fpdate,N1537+14),IF(periods_per_year=52,IF(M1538=1,fpdate,N1537+7),"n/a")),IF(periods_per_year=24,DATE(YEAR(fpdate),MONTH(fpdate)+(M1538-1)/2+IF(AND(DAY(fpdate)&gt;=15,MOD(M1538,2)=0),1,0),IF(MOD(M1538,2)=0,IF(DAY(fpdate)&gt;=15,DAY(fpdate)-14,DAY(fpdate)+14),DAY(fpdate))),IF(DAY(DATE(YEAR(fpdate),MONTH(fpdate)+M1538-1,DAY(fpdate)))&lt;&gt;DAY(fpdate),DATE(YEAR(fpdate),MONTH(fpdate)+M1538,0),DATE(YEAR(fpdate),MONTH(fpdate)+M1538-1,DAY(fpdate))))))</f>
        <v/>
      </c>
      <c r="O1538" s="19" t="str">
        <f>IF(M1538="","",IF(variable,IF(M1538&lt;MortgageCalculator!$I$18*periods_per_year,start_rate,IF(MortgageCalculator!$I$22&gt;=0,MIN(MortgageCalculator!$I$19,start_rate+MortgageCalculator!$I$22*ROUNDUP((M1538-MortgageCalculator!$I$18*periods_per_year)/MortgageCalculator!$I$21,0)),MAX(MortgageCalculator!$I$20,start_rate+MortgageCalculator!$I$22*ROUNDUP((M1538-MortgageCalculator!$I$18*periods_per_year)/MortgageCalculator!$I$21,0)))),start_rate))</f>
        <v/>
      </c>
      <c r="P1538" s="20" t="str">
        <f>IF(M1538="","",ROUND((((1+O1538/CP)^(CP/periods_per_year))-1)*S1537,2))</f>
        <v/>
      </c>
      <c r="Q1538" s="20" t="str">
        <f>IF(M1538="","",IF(M1538=nper,S1537+P1538,MIN(S1537+P1538,IF(O1538=O1537,Q1537,ROUND(-PMT(((1+O1538/CP)^(CP/periods_per_year))-1,nper-M1538+1,S1537),2)))))</f>
        <v/>
      </c>
      <c r="R1538" s="20" t="str">
        <f t="shared" si="190"/>
        <v/>
      </c>
      <c r="S1538" s="20" t="str">
        <f t="shared" si="191"/>
        <v/>
      </c>
    </row>
    <row r="1539" spans="1:19" x14ac:dyDescent="0.2">
      <c r="A1539" s="10" t="str">
        <f t="shared" si="184"/>
        <v/>
      </c>
      <c r="B1539" s="11" t="str">
        <f t="shared" si="185"/>
        <v/>
      </c>
      <c r="C1539" s="15" t="str">
        <f t="shared" si="186"/>
        <v/>
      </c>
      <c r="D1539" s="12" t="str">
        <f>IF(A1539="","",IF(variable,IF(OR(A1539=1,A1539&lt;$I$18*periods_per_year),start_rate,MIN($I$19,IF(MOD(A1539-1,$I$21)=0,MAX($I$20,D1538+$I$22),D1538))),start_rate))</f>
        <v/>
      </c>
      <c r="E1539" s="13" t="str">
        <f t="shared" si="187"/>
        <v/>
      </c>
      <c r="F1539" s="13" t="str">
        <f>IF(A1539="","",IF(A1539=nper,J1538+E1539,MIN(J1538+E1539,IF(D1539=D1538,F1538,IF($E$8="Acc Bi-Weekly",ROUND((-PMT(((1+D1539/CP)^(CP/12))-1,(nper-A1539+1)*12/26,J1538))/2,2),IF($E$8="Acc Weekly",ROUND((-PMT(((1+D1539/CP)^(CP/12))-1,(nper-A1539+1)*12/52,J1538))/4,2),ROUND(-PMT(((1+D1539/CP)^(CP/periods_per_year))-1,nper-A1539+1,J1538),2)))))))</f>
        <v/>
      </c>
      <c r="G1539" s="13" t="str">
        <f>IF(OR(A1539="",A1539&lt;$X$2),"",IF(J1538&lt;=F1539,0,IF(IF(AND(A1539&gt;=$X$2,MOD(A1539-$X$2,int)=0),$X$3,0)+F1539&gt;=J1538+E1539,J1538+E1539-F1539,IF(AND(A1539&gt;=$X$2,MOD(A1539-$X$2,int)=0),$X$3,0)+IF(IF(AND(A1539&gt;=$X$2,MOD(A1539-$X$2,int)=0),$X$3,0)+IF(MOD(A1539-$X$6,periods_per_year)=0,$X$5,0)+F1539&lt;J1538+E1539,IF(MOD(A1539-$X$6,periods_per_year)=0,$X$5,0),J1538+E1539-IF(AND(A1539&gt;=$X$2,MOD(A1539-$X$2,int)=0),$X$3,0)-F1539))))</f>
        <v/>
      </c>
      <c r="H1539" s="14"/>
      <c r="I1539" s="13" t="str">
        <f t="shared" si="188"/>
        <v/>
      </c>
      <c r="J1539" s="13" t="str">
        <f t="shared" si="189"/>
        <v/>
      </c>
      <c r="M1539" s="17" t="str">
        <f>IF(S1538="","",IF(OR(M1538&gt;=nper,ROUND(S1538,2)&lt;=0),"",M1538+1))</f>
        <v/>
      </c>
      <c r="N1539" s="18" t="str">
        <f>IF(M1539="","",IF(OR(periods_per_year=26,periods_per_year=52),IF(periods_per_year=26,IF(M1539=1,fpdate,N1538+14),IF(periods_per_year=52,IF(M1539=1,fpdate,N1538+7),"n/a")),IF(periods_per_year=24,DATE(YEAR(fpdate),MONTH(fpdate)+(M1539-1)/2+IF(AND(DAY(fpdate)&gt;=15,MOD(M1539,2)=0),1,0),IF(MOD(M1539,2)=0,IF(DAY(fpdate)&gt;=15,DAY(fpdate)-14,DAY(fpdate)+14),DAY(fpdate))),IF(DAY(DATE(YEAR(fpdate),MONTH(fpdate)+M1539-1,DAY(fpdate)))&lt;&gt;DAY(fpdate),DATE(YEAR(fpdate),MONTH(fpdate)+M1539,0),DATE(YEAR(fpdate),MONTH(fpdate)+M1539-1,DAY(fpdate))))))</f>
        <v/>
      </c>
      <c r="O1539" s="19" t="str">
        <f>IF(M1539="","",IF(variable,IF(M1539&lt;MortgageCalculator!$I$18*periods_per_year,start_rate,IF(MortgageCalculator!$I$22&gt;=0,MIN(MortgageCalculator!$I$19,start_rate+MortgageCalculator!$I$22*ROUNDUP((M1539-MortgageCalculator!$I$18*periods_per_year)/MortgageCalculator!$I$21,0)),MAX(MortgageCalculator!$I$20,start_rate+MortgageCalculator!$I$22*ROUNDUP((M1539-MortgageCalculator!$I$18*periods_per_year)/MortgageCalculator!$I$21,0)))),start_rate))</f>
        <v/>
      </c>
      <c r="P1539" s="20" t="str">
        <f>IF(M1539="","",ROUND((((1+O1539/CP)^(CP/periods_per_year))-1)*S1538,2))</f>
        <v/>
      </c>
      <c r="Q1539" s="20" t="str">
        <f>IF(M1539="","",IF(M1539=nper,S1538+P1539,MIN(S1538+P1539,IF(O1539=O1538,Q1538,ROUND(-PMT(((1+O1539/CP)^(CP/periods_per_year))-1,nper-M1539+1,S1538),2)))))</f>
        <v/>
      </c>
      <c r="R1539" s="20" t="str">
        <f t="shared" si="190"/>
        <v/>
      </c>
      <c r="S1539" s="20" t="str">
        <f t="shared" si="191"/>
        <v/>
      </c>
    </row>
    <row r="1540" spans="1:19" x14ac:dyDescent="0.2">
      <c r="A1540" s="10" t="str">
        <f t="shared" si="184"/>
        <v/>
      </c>
      <c r="B1540" s="11" t="str">
        <f t="shared" si="185"/>
        <v/>
      </c>
      <c r="C1540" s="15" t="str">
        <f t="shared" si="186"/>
        <v/>
      </c>
      <c r="D1540" s="12" t="str">
        <f>IF(A1540="","",IF(variable,IF(OR(A1540=1,A1540&lt;$I$18*periods_per_year),start_rate,MIN($I$19,IF(MOD(A1540-1,$I$21)=0,MAX($I$20,D1539+$I$22),D1539))),start_rate))</f>
        <v/>
      </c>
      <c r="E1540" s="13" t="str">
        <f t="shared" si="187"/>
        <v/>
      </c>
      <c r="F1540" s="13" t="str">
        <f>IF(A1540="","",IF(A1540=nper,J1539+E1540,MIN(J1539+E1540,IF(D1540=D1539,F1539,IF($E$8="Acc Bi-Weekly",ROUND((-PMT(((1+D1540/CP)^(CP/12))-1,(nper-A1540+1)*12/26,J1539))/2,2),IF($E$8="Acc Weekly",ROUND((-PMT(((1+D1540/CP)^(CP/12))-1,(nper-A1540+1)*12/52,J1539))/4,2),ROUND(-PMT(((1+D1540/CP)^(CP/periods_per_year))-1,nper-A1540+1,J1539),2)))))))</f>
        <v/>
      </c>
      <c r="G1540" s="13" t="str">
        <f>IF(OR(A1540="",A1540&lt;$X$2),"",IF(J1539&lt;=F1540,0,IF(IF(AND(A1540&gt;=$X$2,MOD(A1540-$X$2,int)=0),$X$3,0)+F1540&gt;=J1539+E1540,J1539+E1540-F1540,IF(AND(A1540&gt;=$X$2,MOD(A1540-$X$2,int)=0),$X$3,0)+IF(IF(AND(A1540&gt;=$X$2,MOD(A1540-$X$2,int)=0),$X$3,0)+IF(MOD(A1540-$X$6,periods_per_year)=0,$X$5,0)+F1540&lt;J1539+E1540,IF(MOD(A1540-$X$6,periods_per_year)=0,$X$5,0),J1539+E1540-IF(AND(A1540&gt;=$X$2,MOD(A1540-$X$2,int)=0),$X$3,0)-F1540))))</f>
        <v/>
      </c>
      <c r="H1540" s="14"/>
      <c r="I1540" s="13" t="str">
        <f t="shared" si="188"/>
        <v/>
      </c>
      <c r="J1540" s="13" t="str">
        <f t="shared" si="189"/>
        <v/>
      </c>
      <c r="M1540" s="17" t="str">
        <f>IF(S1539="","",IF(OR(M1539&gt;=nper,ROUND(S1539,2)&lt;=0),"",M1539+1))</f>
        <v/>
      </c>
      <c r="N1540" s="18" t="str">
        <f>IF(M1540="","",IF(OR(periods_per_year=26,periods_per_year=52),IF(periods_per_year=26,IF(M1540=1,fpdate,N1539+14),IF(periods_per_year=52,IF(M1540=1,fpdate,N1539+7),"n/a")),IF(periods_per_year=24,DATE(YEAR(fpdate),MONTH(fpdate)+(M1540-1)/2+IF(AND(DAY(fpdate)&gt;=15,MOD(M1540,2)=0),1,0),IF(MOD(M1540,2)=0,IF(DAY(fpdate)&gt;=15,DAY(fpdate)-14,DAY(fpdate)+14),DAY(fpdate))),IF(DAY(DATE(YEAR(fpdate),MONTH(fpdate)+M1540-1,DAY(fpdate)))&lt;&gt;DAY(fpdate),DATE(YEAR(fpdate),MONTH(fpdate)+M1540,0),DATE(YEAR(fpdate),MONTH(fpdate)+M1540-1,DAY(fpdate))))))</f>
        <v/>
      </c>
      <c r="O1540" s="19" t="str">
        <f>IF(M1540="","",IF(variable,IF(M1540&lt;MortgageCalculator!$I$18*periods_per_year,start_rate,IF(MortgageCalculator!$I$22&gt;=0,MIN(MortgageCalculator!$I$19,start_rate+MortgageCalculator!$I$22*ROUNDUP((M1540-MortgageCalculator!$I$18*periods_per_year)/MortgageCalculator!$I$21,0)),MAX(MortgageCalculator!$I$20,start_rate+MortgageCalculator!$I$22*ROUNDUP((M1540-MortgageCalculator!$I$18*periods_per_year)/MortgageCalculator!$I$21,0)))),start_rate))</f>
        <v/>
      </c>
      <c r="P1540" s="20" t="str">
        <f>IF(M1540="","",ROUND((((1+O1540/CP)^(CP/periods_per_year))-1)*S1539,2))</f>
        <v/>
      </c>
      <c r="Q1540" s="20" t="str">
        <f>IF(M1540="","",IF(M1540=nper,S1539+P1540,MIN(S1539+P1540,IF(O1540=O1539,Q1539,ROUND(-PMT(((1+O1540/CP)^(CP/periods_per_year))-1,nper-M1540+1,S1539),2)))))</f>
        <v/>
      </c>
      <c r="R1540" s="20" t="str">
        <f t="shared" si="190"/>
        <v/>
      </c>
      <c r="S1540" s="20" t="str">
        <f t="shared" si="191"/>
        <v/>
      </c>
    </row>
    <row r="1541" spans="1:19" x14ac:dyDescent="0.2">
      <c r="A1541" s="10" t="str">
        <f t="shared" si="184"/>
        <v/>
      </c>
      <c r="B1541" s="11" t="str">
        <f t="shared" si="185"/>
        <v/>
      </c>
      <c r="C1541" s="15" t="str">
        <f t="shared" si="186"/>
        <v/>
      </c>
      <c r="D1541" s="12" t="str">
        <f>IF(A1541="","",IF(variable,IF(OR(A1541=1,A1541&lt;$I$18*periods_per_year),start_rate,MIN($I$19,IF(MOD(A1541-1,$I$21)=0,MAX($I$20,D1540+$I$22),D1540))),start_rate))</f>
        <v/>
      </c>
      <c r="E1541" s="13" t="str">
        <f t="shared" si="187"/>
        <v/>
      </c>
      <c r="F1541" s="13" t="str">
        <f>IF(A1541="","",IF(A1541=nper,J1540+E1541,MIN(J1540+E1541,IF(D1541=D1540,F1540,IF($E$8="Acc Bi-Weekly",ROUND((-PMT(((1+D1541/CP)^(CP/12))-1,(nper-A1541+1)*12/26,J1540))/2,2),IF($E$8="Acc Weekly",ROUND((-PMT(((1+D1541/CP)^(CP/12))-1,(nper-A1541+1)*12/52,J1540))/4,2),ROUND(-PMT(((1+D1541/CP)^(CP/periods_per_year))-1,nper-A1541+1,J1540),2)))))))</f>
        <v/>
      </c>
      <c r="G1541" s="13" t="str">
        <f>IF(OR(A1541="",A1541&lt;$X$2),"",IF(J1540&lt;=F1541,0,IF(IF(AND(A1541&gt;=$X$2,MOD(A1541-$X$2,int)=0),$X$3,0)+F1541&gt;=J1540+E1541,J1540+E1541-F1541,IF(AND(A1541&gt;=$X$2,MOD(A1541-$X$2,int)=0),$X$3,0)+IF(IF(AND(A1541&gt;=$X$2,MOD(A1541-$X$2,int)=0),$X$3,0)+IF(MOD(A1541-$X$6,periods_per_year)=0,$X$5,0)+F1541&lt;J1540+E1541,IF(MOD(A1541-$X$6,periods_per_year)=0,$X$5,0),J1540+E1541-IF(AND(A1541&gt;=$X$2,MOD(A1541-$X$2,int)=0),$X$3,0)-F1541))))</f>
        <v/>
      </c>
      <c r="H1541" s="14"/>
      <c r="I1541" s="13" t="str">
        <f t="shared" si="188"/>
        <v/>
      </c>
      <c r="J1541" s="13" t="str">
        <f t="shared" si="189"/>
        <v/>
      </c>
      <c r="M1541" s="17" t="str">
        <f>IF(S1540="","",IF(OR(M1540&gt;=nper,ROUND(S1540,2)&lt;=0),"",M1540+1))</f>
        <v/>
      </c>
      <c r="N1541" s="18" t="str">
        <f>IF(M1541="","",IF(OR(periods_per_year=26,periods_per_year=52),IF(periods_per_year=26,IF(M1541=1,fpdate,N1540+14),IF(periods_per_year=52,IF(M1541=1,fpdate,N1540+7),"n/a")),IF(periods_per_year=24,DATE(YEAR(fpdate),MONTH(fpdate)+(M1541-1)/2+IF(AND(DAY(fpdate)&gt;=15,MOD(M1541,2)=0),1,0),IF(MOD(M1541,2)=0,IF(DAY(fpdate)&gt;=15,DAY(fpdate)-14,DAY(fpdate)+14),DAY(fpdate))),IF(DAY(DATE(YEAR(fpdate),MONTH(fpdate)+M1541-1,DAY(fpdate)))&lt;&gt;DAY(fpdate),DATE(YEAR(fpdate),MONTH(fpdate)+M1541,0),DATE(YEAR(fpdate),MONTH(fpdate)+M1541-1,DAY(fpdate))))))</f>
        <v/>
      </c>
      <c r="O1541" s="19" t="str">
        <f>IF(M1541="","",IF(variable,IF(M1541&lt;MortgageCalculator!$I$18*periods_per_year,start_rate,IF(MortgageCalculator!$I$22&gt;=0,MIN(MortgageCalculator!$I$19,start_rate+MortgageCalculator!$I$22*ROUNDUP((M1541-MortgageCalculator!$I$18*periods_per_year)/MortgageCalculator!$I$21,0)),MAX(MortgageCalculator!$I$20,start_rate+MortgageCalculator!$I$22*ROUNDUP((M1541-MortgageCalculator!$I$18*periods_per_year)/MortgageCalculator!$I$21,0)))),start_rate))</f>
        <v/>
      </c>
      <c r="P1541" s="20" t="str">
        <f>IF(M1541="","",ROUND((((1+O1541/CP)^(CP/periods_per_year))-1)*S1540,2))</f>
        <v/>
      </c>
      <c r="Q1541" s="20" t="str">
        <f>IF(M1541="","",IF(M1541=nper,S1540+P1541,MIN(S1540+P1541,IF(O1541=O1540,Q1540,ROUND(-PMT(((1+O1541/CP)^(CP/periods_per_year))-1,nper-M1541+1,S1540),2)))))</f>
        <v/>
      </c>
      <c r="R1541" s="20" t="str">
        <f t="shared" si="190"/>
        <v/>
      </c>
      <c r="S1541" s="20" t="str">
        <f t="shared" si="191"/>
        <v/>
      </c>
    </row>
    <row r="1542" spans="1:19" x14ac:dyDescent="0.2">
      <c r="A1542" s="10" t="str">
        <f t="shared" si="184"/>
        <v/>
      </c>
      <c r="B1542" s="11" t="str">
        <f t="shared" si="185"/>
        <v/>
      </c>
      <c r="C1542" s="15" t="str">
        <f t="shared" si="186"/>
        <v/>
      </c>
      <c r="D1542" s="12" t="str">
        <f>IF(A1542="","",IF(variable,IF(OR(A1542=1,A1542&lt;$I$18*periods_per_year),start_rate,MIN($I$19,IF(MOD(A1542-1,$I$21)=0,MAX($I$20,D1541+$I$22),D1541))),start_rate))</f>
        <v/>
      </c>
      <c r="E1542" s="13" t="str">
        <f t="shared" si="187"/>
        <v/>
      </c>
      <c r="F1542" s="13" t="str">
        <f>IF(A1542="","",IF(A1542=nper,J1541+E1542,MIN(J1541+E1542,IF(D1542=D1541,F1541,IF($E$8="Acc Bi-Weekly",ROUND((-PMT(((1+D1542/CP)^(CP/12))-1,(nper-A1542+1)*12/26,J1541))/2,2),IF($E$8="Acc Weekly",ROUND((-PMT(((1+D1542/CP)^(CP/12))-1,(nper-A1542+1)*12/52,J1541))/4,2),ROUND(-PMT(((1+D1542/CP)^(CP/periods_per_year))-1,nper-A1542+1,J1541),2)))))))</f>
        <v/>
      </c>
      <c r="G1542" s="13" t="str">
        <f>IF(OR(A1542="",A1542&lt;$X$2),"",IF(J1541&lt;=F1542,0,IF(IF(AND(A1542&gt;=$X$2,MOD(A1542-$X$2,int)=0),$X$3,0)+F1542&gt;=J1541+E1542,J1541+E1542-F1542,IF(AND(A1542&gt;=$X$2,MOD(A1542-$X$2,int)=0),$X$3,0)+IF(IF(AND(A1542&gt;=$X$2,MOD(A1542-$X$2,int)=0),$X$3,0)+IF(MOD(A1542-$X$6,periods_per_year)=0,$X$5,0)+F1542&lt;J1541+E1542,IF(MOD(A1542-$X$6,periods_per_year)=0,$X$5,0),J1541+E1542-IF(AND(A1542&gt;=$X$2,MOD(A1542-$X$2,int)=0),$X$3,0)-F1542))))</f>
        <v/>
      </c>
      <c r="H1542" s="14"/>
      <c r="I1542" s="13" t="str">
        <f t="shared" si="188"/>
        <v/>
      </c>
      <c r="J1542" s="13" t="str">
        <f t="shared" si="189"/>
        <v/>
      </c>
      <c r="M1542" s="17" t="str">
        <f>IF(S1541="","",IF(OR(M1541&gt;=nper,ROUND(S1541,2)&lt;=0),"",M1541+1))</f>
        <v/>
      </c>
      <c r="N1542" s="18" t="str">
        <f>IF(M1542="","",IF(OR(periods_per_year=26,periods_per_year=52),IF(periods_per_year=26,IF(M1542=1,fpdate,N1541+14),IF(periods_per_year=52,IF(M1542=1,fpdate,N1541+7),"n/a")),IF(periods_per_year=24,DATE(YEAR(fpdate),MONTH(fpdate)+(M1542-1)/2+IF(AND(DAY(fpdate)&gt;=15,MOD(M1542,2)=0),1,0),IF(MOD(M1542,2)=0,IF(DAY(fpdate)&gt;=15,DAY(fpdate)-14,DAY(fpdate)+14),DAY(fpdate))),IF(DAY(DATE(YEAR(fpdate),MONTH(fpdate)+M1542-1,DAY(fpdate)))&lt;&gt;DAY(fpdate),DATE(YEAR(fpdate),MONTH(fpdate)+M1542,0),DATE(YEAR(fpdate),MONTH(fpdate)+M1542-1,DAY(fpdate))))))</f>
        <v/>
      </c>
      <c r="O1542" s="19" t="str">
        <f>IF(M1542="","",IF(variable,IF(M1542&lt;MortgageCalculator!$I$18*periods_per_year,start_rate,IF(MortgageCalculator!$I$22&gt;=0,MIN(MortgageCalculator!$I$19,start_rate+MortgageCalculator!$I$22*ROUNDUP((M1542-MortgageCalculator!$I$18*periods_per_year)/MortgageCalculator!$I$21,0)),MAX(MortgageCalculator!$I$20,start_rate+MortgageCalculator!$I$22*ROUNDUP((M1542-MortgageCalculator!$I$18*periods_per_year)/MortgageCalculator!$I$21,0)))),start_rate))</f>
        <v/>
      </c>
      <c r="P1542" s="20" t="str">
        <f>IF(M1542="","",ROUND((((1+O1542/CP)^(CP/periods_per_year))-1)*S1541,2))</f>
        <v/>
      </c>
      <c r="Q1542" s="20" t="str">
        <f>IF(M1542="","",IF(M1542=nper,S1541+P1542,MIN(S1541+P1542,IF(O1542=O1541,Q1541,ROUND(-PMT(((1+O1542/CP)^(CP/periods_per_year))-1,nper-M1542+1,S1541),2)))))</f>
        <v/>
      </c>
      <c r="R1542" s="20" t="str">
        <f t="shared" si="190"/>
        <v/>
      </c>
      <c r="S1542" s="20" t="str">
        <f t="shared" si="191"/>
        <v/>
      </c>
    </row>
    <row r="1543" spans="1:19" x14ac:dyDescent="0.2">
      <c r="A1543" s="10" t="str">
        <f t="shared" si="184"/>
        <v/>
      </c>
      <c r="B1543" s="11" t="str">
        <f t="shared" si="185"/>
        <v/>
      </c>
      <c r="C1543" s="15" t="str">
        <f t="shared" si="186"/>
        <v/>
      </c>
      <c r="D1543" s="12" t="str">
        <f>IF(A1543="","",IF(variable,IF(OR(A1543=1,A1543&lt;$I$18*periods_per_year),start_rate,MIN($I$19,IF(MOD(A1543-1,$I$21)=0,MAX($I$20,D1542+$I$22),D1542))),start_rate))</f>
        <v/>
      </c>
      <c r="E1543" s="13" t="str">
        <f t="shared" si="187"/>
        <v/>
      </c>
      <c r="F1543" s="13" t="str">
        <f>IF(A1543="","",IF(A1543=nper,J1542+E1543,MIN(J1542+E1543,IF(D1543=D1542,F1542,IF($E$8="Acc Bi-Weekly",ROUND((-PMT(((1+D1543/CP)^(CP/12))-1,(nper-A1543+1)*12/26,J1542))/2,2),IF($E$8="Acc Weekly",ROUND((-PMT(((1+D1543/CP)^(CP/12))-1,(nper-A1543+1)*12/52,J1542))/4,2),ROUND(-PMT(((1+D1543/CP)^(CP/periods_per_year))-1,nper-A1543+1,J1542),2)))))))</f>
        <v/>
      </c>
      <c r="G1543" s="13" t="str">
        <f>IF(OR(A1543="",A1543&lt;$X$2),"",IF(J1542&lt;=F1543,0,IF(IF(AND(A1543&gt;=$X$2,MOD(A1543-$X$2,int)=0),$X$3,0)+F1543&gt;=J1542+E1543,J1542+E1543-F1543,IF(AND(A1543&gt;=$X$2,MOD(A1543-$X$2,int)=0),$X$3,0)+IF(IF(AND(A1543&gt;=$X$2,MOD(A1543-$X$2,int)=0),$X$3,0)+IF(MOD(A1543-$X$6,periods_per_year)=0,$X$5,0)+F1543&lt;J1542+E1543,IF(MOD(A1543-$X$6,periods_per_year)=0,$X$5,0),J1542+E1543-IF(AND(A1543&gt;=$X$2,MOD(A1543-$X$2,int)=0),$X$3,0)-F1543))))</f>
        <v/>
      </c>
      <c r="H1543" s="14"/>
      <c r="I1543" s="13" t="str">
        <f t="shared" si="188"/>
        <v/>
      </c>
      <c r="J1543" s="13" t="str">
        <f t="shared" si="189"/>
        <v/>
      </c>
      <c r="M1543" s="17" t="str">
        <f>IF(S1542="","",IF(OR(M1542&gt;=nper,ROUND(S1542,2)&lt;=0),"",M1542+1))</f>
        <v/>
      </c>
      <c r="N1543" s="18" t="str">
        <f>IF(M1543="","",IF(OR(periods_per_year=26,periods_per_year=52),IF(periods_per_year=26,IF(M1543=1,fpdate,N1542+14),IF(periods_per_year=52,IF(M1543=1,fpdate,N1542+7),"n/a")),IF(periods_per_year=24,DATE(YEAR(fpdate),MONTH(fpdate)+(M1543-1)/2+IF(AND(DAY(fpdate)&gt;=15,MOD(M1543,2)=0),1,0),IF(MOD(M1543,2)=0,IF(DAY(fpdate)&gt;=15,DAY(fpdate)-14,DAY(fpdate)+14),DAY(fpdate))),IF(DAY(DATE(YEAR(fpdate),MONTH(fpdate)+M1543-1,DAY(fpdate)))&lt;&gt;DAY(fpdate),DATE(YEAR(fpdate),MONTH(fpdate)+M1543,0),DATE(YEAR(fpdate),MONTH(fpdate)+M1543-1,DAY(fpdate))))))</f>
        <v/>
      </c>
      <c r="O1543" s="19" t="str">
        <f>IF(M1543="","",IF(variable,IF(M1543&lt;MortgageCalculator!$I$18*periods_per_year,start_rate,IF(MortgageCalculator!$I$22&gt;=0,MIN(MortgageCalculator!$I$19,start_rate+MortgageCalculator!$I$22*ROUNDUP((M1543-MortgageCalculator!$I$18*periods_per_year)/MortgageCalculator!$I$21,0)),MAX(MortgageCalculator!$I$20,start_rate+MortgageCalculator!$I$22*ROUNDUP((M1543-MortgageCalculator!$I$18*periods_per_year)/MortgageCalculator!$I$21,0)))),start_rate))</f>
        <v/>
      </c>
      <c r="P1543" s="20" t="str">
        <f>IF(M1543="","",ROUND((((1+O1543/CP)^(CP/periods_per_year))-1)*S1542,2))</f>
        <v/>
      </c>
      <c r="Q1543" s="20" t="str">
        <f>IF(M1543="","",IF(M1543=nper,S1542+P1543,MIN(S1542+P1543,IF(O1543=O1542,Q1542,ROUND(-PMT(((1+O1543/CP)^(CP/periods_per_year))-1,nper-M1543+1,S1542),2)))))</f>
        <v/>
      </c>
      <c r="R1543" s="20" t="str">
        <f t="shared" si="190"/>
        <v/>
      </c>
      <c r="S1543" s="20" t="str">
        <f t="shared" si="191"/>
        <v/>
      </c>
    </row>
    <row r="1544" spans="1:19" x14ac:dyDescent="0.2">
      <c r="A1544" s="10" t="str">
        <f t="shared" si="184"/>
        <v/>
      </c>
      <c r="B1544" s="11" t="str">
        <f t="shared" si="185"/>
        <v/>
      </c>
      <c r="C1544" s="15" t="str">
        <f t="shared" si="186"/>
        <v/>
      </c>
      <c r="D1544" s="12" t="str">
        <f>IF(A1544="","",IF(variable,IF(OR(A1544=1,A1544&lt;$I$18*periods_per_year),start_rate,MIN($I$19,IF(MOD(A1544-1,$I$21)=0,MAX($I$20,D1543+$I$22),D1543))),start_rate))</f>
        <v/>
      </c>
      <c r="E1544" s="13" t="str">
        <f t="shared" si="187"/>
        <v/>
      </c>
      <c r="F1544" s="13" t="str">
        <f>IF(A1544="","",IF(A1544=nper,J1543+E1544,MIN(J1543+E1544,IF(D1544=D1543,F1543,IF($E$8="Acc Bi-Weekly",ROUND((-PMT(((1+D1544/CP)^(CP/12))-1,(nper-A1544+1)*12/26,J1543))/2,2),IF($E$8="Acc Weekly",ROUND((-PMT(((1+D1544/CP)^(CP/12))-1,(nper-A1544+1)*12/52,J1543))/4,2),ROUND(-PMT(((1+D1544/CP)^(CP/periods_per_year))-1,nper-A1544+1,J1543),2)))))))</f>
        <v/>
      </c>
      <c r="G1544" s="13" t="str">
        <f>IF(OR(A1544="",A1544&lt;$X$2),"",IF(J1543&lt;=F1544,0,IF(IF(AND(A1544&gt;=$X$2,MOD(A1544-$X$2,int)=0),$X$3,0)+F1544&gt;=J1543+E1544,J1543+E1544-F1544,IF(AND(A1544&gt;=$X$2,MOD(A1544-$X$2,int)=0),$X$3,0)+IF(IF(AND(A1544&gt;=$X$2,MOD(A1544-$X$2,int)=0),$X$3,0)+IF(MOD(A1544-$X$6,periods_per_year)=0,$X$5,0)+F1544&lt;J1543+E1544,IF(MOD(A1544-$X$6,periods_per_year)=0,$X$5,0),J1543+E1544-IF(AND(A1544&gt;=$X$2,MOD(A1544-$X$2,int)=0),$X$3,0)-F1544))))</f>
        <v/>
      </c>
      <c r="H1544" s="14"/>
      <c r="I1544" s="13" t="str">
        <f t="shared" si="188"/>
        <v/>
      </c>
      <c r="J1544" s="13" t="str">
        <f t="shared" si="189"/>
        <v/>
      </c>
      <c r="M1544" s="17" t="str">
        <f>IF(S1543="","",IF(OR(M1543&gt;=nper,ROUND(S1543,2)&lt;=0),"",M1543+1))</f>
        <v/>
      </c>
      <c r="N1544" s="18" t="str">
        <f>IF(M1544="","",IF(OR(periods_per_year=26,periods_per_year=52),IF(periods_per_year=26,IF(M1544=1,fpdate,N1543+14),IF(periods_per_year=52,IF(M1544=1,fpdate,N1543+7),"n/a")),IF(periods_per_year=24,DATE(YEAR(fpdate),MONTH(fpdate)+(M1544-1)/2+IF(AND(DAY(fpdate)&gt;=15,MOD(M1544,2)=0),1,0),IF(MOD(M1544,2)=0,IF(DAY(fpdate)&gt;=15,DAY(fpdate)-14,DAY(fpdate)+14),DAY(fpdate))),IF(DAY(DATE(YEAR(fpdate),MONTH(fpdate)+M1544-1,DAY(fpdate)))&lt;&gt;DAY(fpdate),DATE(YEAR(fpdate),MONTH(fpdate)+M1544,0),DATE(YEAR(fpdate),MONTH(fpdate)+M1544-1,DAY(fpdate))))))</f>
        <v/>
      </c>
      <c r="O1544" s="19" t="str">
        <f>IF(M1544="","",IF(variable,IF(M1544&lt;MortgageCalculator!$I$18*periods_per_year,start_rate,IF(MortgageCalculator!$I$22&gt;=0,MIN(MortgageCalculator!$I$19,start_rate+MortgageCalculator!$I$22*ROUNDUP((M1544-MortgageCalculator!$I$18*periods_per_year)/MortgageCalculator!$I$21,0)),MAX(MortgageCalculator!$I$20,start_rate+MortgageCalculator!$I$22*ROUNDUP((M1544-MortgageCalculator!$I$18*periods_per_year)/MortgageCalculator!$I$21,0)))),start_rate))</f>
        <v/>
      </c>
      <c r="P1544" s="20" t="str">
        <f>IF(M1544="","",ROUND((((1+O1544/CP)^(CP/periods_per_year))-1)*S1543,2))</f>
        <v/>
      </c>
      <c r="Q1544" s="20" t="str">
        <f>IF(M1544="","",IF(M1544=nper,S1543+P1544,MIN(S1543+P1544,IF(O1544=O1543,Q1543,ROUND(-PMT(((1+O1544/CP)^(CP/periods_per_year))-1,nper-M1544+1,S1543),2)))))</f>
        <v/>
      </c>
      <c r="R1544" s="20" t="str">
        <f t="shared" si="190"/>
        <v/>
      </c>
      <c r="S1544" s="20" t="str">
        <f t="shared" si="191"/>
        <v/>
      </c>
    </row>
    <row r="1545" spans="1:19" x14ac:dyDescent="0.2">
      <c r="A1545" s="10" t="str">
        <f t="shared" si="184"/>
        <v/>
      </c>
      <c r="B1545" s="11" t="str">
        <f t="shared" si="185"/>
        <v/>
      </c>
      <c r="C1545" s="15" t="str">
        <f t="shared" si="186"/>
        <v/>
      </c>
      <c r="D1545" s="12" t="str">
        <f>IF(A1545="","",IF(variable,IF(OR(A1545=1,A1545&lt;$I$18*periods_per_year),start_rate,MIN($I$19,IF(MOD(A1545-1,$I$21)=0,MAX($I$20,D1544+$I$22),D1544))),start_rate))</f>
        <v/>
      </c>
      <c r="E1545" s="13" t="str">
        <f t="shared" si="187"/>
        <v/>
      </c>
      <c r="F1545" s="13" t="str">
        <f>IF(A1545="","",IF(A1545=nper,J1544+E1545,MIN(J1544+E1545,IF(D1545=D1544,F1544,IF($E$8="Acc Bi-Weekly",ROUND((-PMT(((1+D1545/CP)^(CP/12))-1,(nper-A1545+1)*12/26,J1544))/2,2),IF($E$8="Acc Weekly",ROUND((-PMT(((1+D1545/CP)^(CP/12))-1,(nper-A1545+1)*12/52,J1544))/4,2),ROUND(-PMT(((1+D1545/CP)^(CP/periods_per_year))-1,nper-A1545+1,J1544),2)))))))</f>
        <v/>
      </c>
      <c r="G1545" s="13" t="str">
        <f>IF(OR(A1545="",A1545&lt;$X$2),"",IF(J1544&lt;=F1545,0,IF(IF(AND(A1545&gt;=$X$2,MOD(A1545-$X$2,int)=0),$X$3,0)+F1545&gt;=J1544+E1545,J1544+E1545-F1545,IF(AND(A1545&gt;=$X$2,MOD(A1545-$X$2,int)=0),$X$3,0)+IF(IF(AND(A1545&gt;=$X$2,MOD(A1545-$X$2,int)=0),$X$3,0)+IF(MOD(A1545-$X$6,periods_per_year)=0,$X$5,0)+F1545&lt;J1544+E1545,IF(MOD(A1545-$X$6,periods_per_year)=0,$X$5,0),J1544+E1545-IF(AND(A1545&gt;=$X$2,MOD(A1545-$X$2,int)=0),$X$3,0)-F1545))))</f>
        <v/>
      </c>
      <c r="H1545" s="14"/>
      <c r="I1545" s="13" t="str">
        <f t="shared" si="188"/>
        <v/>
      </c>
      <c r="J1545" s="13" t="str">
        <f t="shared" si="189"/>
        <v/>
      </c>
      <c r="M1545" s="17" t="str">
        <f>IF(S1544="","",IF(OR(M1544&gt;=nper,ROUND(S1544,2)&lt;=0),"",M1544+1))</f>
        <v/>
      </c>
      <c r="N1545" s="18" t="str">
        <f>IF(M1545="","",IF(OR(periods_per_year=26,periods_per_year=52),IF(periods_per_year=26,IF(M1545=1,fpdate,N1544+14),IF(periods_per_year=52,IF(M1545=1,fpdate,N1544+7),"n/a")),IF(periods_per_year=24,DATE(YEAR(fpdate),MONTH(fpdate)+(M1545-1)/2+IF(AND(DAY(fpdate)&gt;=15,MOD(M1545,2)=0),1,0),IF(MOD(M1545,2)=0,IF(DAY(fpdate)&gt;=15,DAY(fpdate)-14,DAY(fpdate)+14),DAY(fpdate))),IF(DAY(DATE(YEAR(fpdate),MONTH(fpdate)+M1545-1,DAY(fpdate)))&lt;&gt;DAY(fpdate),DATE(YEAR(fpdate),MONTH(fpdate)+M1545,0),DATE(YEAR(fpdate),MONTH(fpdate)+M1545-1,DAY(fpdate))))))</f>
        <v/>
      </c>
      <c r="O1545" s="19" t="str">
        <f>IF(M1545="","",IF(variable,IF(M1545&lt;MortgageCalculator!$I$18*periods_per_year,start_rate,IF(MortgageCalculator!$I$22&gt;=0,MIN(MortgageCalculator!$I$19,start_rate+MortgageCalculator!$I$22*ROUNDUP((M1545-MortgageCalculator!$I$18*periods_per_year)/MortgageCalculator!$I$21,0)),MAX(MortgageCalculator!$I$20,start_rate+MortgageCalculator!$I$22*ROUNDUP((M1545-MortgageCalculator!$I$18*periods_per_year)/MortgageCalculator!$I$21,0)))),start_rate))</f>
        <v/>
      </c>
      <c r="P1545" s="20" t="str">
        <f>IF(M1545="","",ROUND((((1+O1545/CP)^(CP/periods_per_year))-1)*S1544,2))</f>
        <v/>
      </c>
      <c r="Q1545" s="20" t="str">
        <f>IF(M1545="","",IF(M1545=nper,S1544+P1545,MIN(S1544+P1545,IF(O1545=O1544,Q1544,ROUND(-PMT(((1+O1545/CP)^(CP/periods_per_year))-1,nper-M1545+1,S1544),2)))))</f>
        <v/>
      </c>
      <c r="R1545" s="20" t="str">
        <f t="shared" si="190"/>
        <v/>
      </c>
      <c r="S1545" s="20" t="str">
        <f t="shared" si="191"/>
        <v/>
      </c>
    </row>
    <row r="1546" spans="1:19" x14ac:dyDescent="0.2">
      <c r="A1546" s="10" t="str">
        <f t="shared" si="184"/>
        <v/>
      </c>
      <c r="B1546" s="11" t="str">
        <f t="shared" si="185"/>
        <v/>
      </c>
      <c r="C1546" s="15" t="str">
        <f t="shared" si="186"/>
        <v/>
      </c>
      <c r="D1546" s="12" t="str">
        <f>IF(A1546="","",IF(variable,IF(OR(A1546=1,A1546&lt;$I$18*periods_per_year),start_rate,MIN($I$19,IF(MOD(A1546-1,$I$21)=0,MAX($I$20,D1545+$I$22),D1545))),start_rate))</f>
        <v/>
      </c>
      <c r="E1546" s="13" t="str">
        <f t="shared" si="187"/>
        <v/>
      </c>
      <c r="F1546" s="13" t="str">
        <f>IF(A1546="","",IF(A1546=nper,J1545+E1546,MIN(J1545+E1546,IF(D1546=D1545,F1545,IF($E$8="Acc Bi-Weekly",ROUND((-PMT(((1+D1546/CP)^(CP/12))-1,(nper-A1546+1)*12/26,J1545))/2,2),IF($E$8="Acc Weekly",ROUND((-PMT(((1+D1546/CP)^(CP/12))-1,(nper-A1546+1)*12/52,J1545))/4,2),ROUND(-PMT(((1+D1546/CP)^(CP/periods_per_year))-1,nper-A1546+1,J1545),2)))))))</f>
        <v/>
      </c>
      <c r="G1546" s="13" t="str">
        <f>IF(OR(A1546="",A1546&lt;$X$2),"",IF(J1545&lt;=F1546,0,IF(IF(AND(A1546&gt;=$X$2,MOD(A1546-$X$2,int)=0),$X$3,0)+F1546&gt;=J1545+E1546,J1545+E1546-F1546,IF(AND(A1546&gt;=$X$2,MOD(A1546-$X$2,int)=0),$X$3,0)+IF(IF(AND(A1546&gt;=$X$2,MOD(A1546-$X$2,int)=0),$X$3,0)+IF(MOD(A1546-$X$6,periods_per_year)=0,$X$5,0)+F1546&lt;J1545+E1546,IF(MOD(A1546-$X$6,periods_per_year)=0,$X$5,0),J1545+E1546-IF(AND(A1546&gt;=$X$2,MOD(A1546-$X$2,int)=0),$X$3,0)-F1546))))</f>
        <v/>
      </c>
      <c r="H1546" s="14"/>
      <c r="I1546" s="13" t="str">
        <f t="shared" si="188"/>
        <v/>
      </c>
      <c r="J1546" s="13" t="str">
        <f t="shared" si="189"/>
        <v/>
      </c>
      <c r="M1546" s="17" t="str">
        <f>IF(S1545="","",IF(OR(M1545&gt;=nper,ROUND(S1545,2)&lt;=0),"",M1545+1))</f>
        <v/>
      </c>
      <c r="N1546" s="18" t="str">
        <f>IF(M1546="","",IF(OR(periods_per_year=26,periods_per_year=52),IF(periods_per_year=26,IF(M1546=1,fpdate,N1545+14),IF(periods_per_year=52,IF(M1546=1,fpdate,N1545+7),"n/a")),IF(periods_per_year=24,DATE(YEAR(fpdate),MONTH(fpdate)+(M1546-1)/2+IF(AND(DAY(fpdate)&gt;=15,MOD(M1546,2)=0),1,0),IF(MOD(M1546,2)=0,IF(DAY(fpdate)&gt;=15,DAY(fpdate)-14,DAY(fpdate)+14),DAY(fpdate))),IF(DAY(DATE(YEAR(fpdate),MONTH(fpdate)+M1546-1,DAY(fpdate)))&lt;&gt;DAY(fpdate),DATE(YEAR(fpdate),MONTH(fpdate)+M1546,0),DATE(YEAR(fpdate),MONTH(fpdate)+M1546-1,DAY(fpdate))))))</f>
        <v/>
      </c>
      <c r="O1546" s="19" t="str">
        <f>IF(M1546="","",IF(variable,IF(M1546&lt;MortgageCalculator!$I$18*periods_per_year,start_rate,IF(MortgageCalculator!$I$22&gt;=0,MIN(MortgageCalculator!$I$19,start_rate+MortgageCalculator!$I$22*ROUNDUP((M1546-MortgageCalculator!$I$18*periods_per_year)/MortgageCalculator!$I$21,0)),MAX(MortgageCalculator!$I$20,start_rate+MortgageCalculator!$I$22*ROUNDUP((M1546-MortgageCalculator!$I$18*periods_per_year)/MortgageCalculator!$I$21,0)))),start_rate))</f>
        <v/>
      </c>
      <c r="P1546" s="20" t="str">
        <f>IF(M1546="","",ROUND((((1+O1546/CP)^(CP/periods_per_year))-1)*S1545,2))</f>
        <v/>
      </c>
      <c r="Q1546" s="20" t="str">
        <f>IF(M1546="","",IF(M1546=nper,S1545+P1546,MIN(S1545+P1546,IF(O1546=O1545,Q1545,ROUND(-PMT(((1+O1546/CP)^(CP/periods_per_year))-1,nper-M1546+1,S1545),2)))))</f>
        <v/>
      </c>
      <c r="R1546" s="20" t="str">
        <f t="shared" si="190"/>
        <v/>
      </c>
      <c r="S1546" s="20" t="str">
        <f t="shared" si="191"/>
        <v/>
      </c>
    </row>
    <row r="1547" spans="1:19" x14ac:dyDescent="0.2">
      <c r="A1547" s="10" t="str">
        <f t="shared" si="184"/>
        <v/>
      </c>
      <c r="B1547" s="11" t="str">
        <f t="shared" si="185"/>
        <v/>
      </c>
      <c r="C1547" s="15" t="str">
        <f t="shared" si="186"/>
        <v/>
      </c>
      <c r="D1547" s="12" t="str">
        <f>IF(A1547="","",IF(variable,IF(OR(A1547=1,A1547&lt;$I$18*periods_per_year),start_rate,MIN($I$19,IF(MOD(A1547-1,$I$21)=0,MAX($I$20,D1546+$I$22),D1546))),start_rate))</f>
        <v/>
      </c>
      <c r="E1547" s="13" t="str">
        <f t="shared" si="187"/>
        <v/>
      </c>
      <c r="F1547" s="13" t="str">
        <f>IF(A1547="","",IF(A1547=nper,J1546+E1547,MIN(J1546+E1547,IF(D1547=D1546,F1546,IF($E$8="Acc Bi-Weekly",ROUND((-PMT(((1+D1547/CP)^(CP/12))-1,(nper-A1547+1)*12/26,J1546))/2,2),IF($E$8="Acc Weekly",ROUND((-PMT(((1+D1547/CP)^(CP/12))-1,(nper-A1547+1)*12/52,J1546))/4,2),ROUND(-PMT(((1+D1547/CP)^(CP/periods_per_year))-1,nper-A1547+1,J1546),2)))))))</f>
        <v/>
      </c>
      <c r="G1547" s="13" t="str">
        <f>IF(OR(A1547="",A1547&lt;$X$2),"",IF(J1546&lt;=F1547,0,IF(IF(AND(A1547&gt;=$X$2,MOD(A1547-$X$2,int)=0),$X$3,0)+F1547&gt;=J1546+E1547,J1546+E1547-F1547,IF(AND(A1547&gt;=$X$2,MOD(A1547-$X$2,int)=0),$X$3,0)+IF(IF(AND(A1547&gt;=$X$2,MOD(A1547-$X$2,int)=0),$X$3,0)+IF(MOD(A1547-$X$6,periods_per_year)=0,$X$5,0)+F1547&lt;J1546+E1547,IF(MOD(A1547-$X$6,periods_per_year)=0,$X$5,0),J1546+E1547-IF(AND(A1547&gt;=$X$2,MOD(A1547-$X$2,int)=0),$X$3,0)-F1547))))</f>
        <v/>
      </c>
      <c r="H1547" s="14"/>
      <c r="I1547" s="13" t="str">
        <f t="shared" si="188"/>
        <v/>
      </c>
      <c r="J1547" s="13" t="str">
        <f t="shared" si="189"/>
        <v/>
      </c>
      <c r="M1547" s="17" t="str">
        <f>IF(S1546="","",IF(OR(M1546&gt;=nper,ROUND(S1546,2)&lt;=0),"",M1546+1))</f>
        <v/>
      </c>
      <c r="N1547" s="18" t="str">
        <f>IF(M1547="","",IF(OR(periods_per_year=26,periods_per_year=52),IF(periods_per_year=26,IF(M1547=1,fpdate,N1546+14),IF(periods_per_year=52,IF(M1547=1,fpdate,N1546+7),"n/a")),IF(periods_per_year=24,DATE(YEAR(fpdate),MONTH(fpdate)+(M1547-1)/2+IF(AND(DAY(fpdate)&gt;=15,MOD(M1547,2)=0),1,0),IF(MOD(M1547,2)=0,IF(DAY(fpdate)&gt;=15,DAY(fpdate)-14,DAY(fpdate)+14),DAY(fpdate))),IF(DAY(DATE(YEAR(fpdate),MONTH(fpdate)+M1547-1,DAY(fpdate)))&lt;&gt;DAY(fpdate),DATE(YEAR(fpdate),MONTH(fpdate)+M1547,0),DATE(YEAR(fpdate),MONTH(fpdate)+M1547-1,DAY(fpdate))))))</f>
        <v/>
      </c>
      <c r="O1547" s="19" t="str">
        <f>IF(M1547="","",IF(variable,IF(M1547&lt;MortgageCalculator!$I$18*periods_per_year,start_rate,IF(MortgageCalculator!$I$22&gt;=0,MIN(MortgageCalculator!$I$19,start_rate+MortgageCalculator!$I$22*ROUNDUP((M1547-MortgageCalculator!$I$18*periods_per_year)/MortgageCalculator!$I$21,0)),MAX(MortgageCalculator!$I$20,start_rate+MortgageCalculator!$I$22*ROUNDUP((M1547-MortgageCalculator!$I$18*periods_per_year)/MortgageCalculator!$I$21,0)))),start_rate))</f>
        <v/>
      </c>
      <c r="P1547" s="20" t="str">
        <f>IF(M1547="","",ROUND((((1+O1547/CP)^(CP/periods_per_year))-1)*S1546,2))</f>
        <v/>
      </c>
      <c r="Q1547" s="20" t="str">
        <f>IF(M1547="","",IF(M1547=nper,S1546+P1547,MIN(S1546+P1547,IF(O1547=O1546,Q1546,ROUND(-PMT(((1+O1547/CP)^(CP/periods_per_year))-1,nper-M1547+1,S1546),2)))))</f>
        <v/>
      </c>
      <c r="R1547" s="20" t="str">
        <f t="shared" si="190"/>
        <v/>
      </c>
      <c r="S1547" s="20" t="str">
        <f t="shared" si="191"/>
        <v/>
      </c>
    </row>
    <row r="1548" spans="1:19" x14ac:dyDescent="0.2">
      <c r="A1548" s="10" t="str">
        <f t="shared" si="184"/>
        <v/>
      </c>
      <c r="B1548" s="11" t="str">
        <f t="shared" si="185"/>
        <v/>
      </c>
      <c r="C1548" s="15" t="str">
        <f t="shared" si="186"/>
        <v/>
      </c>
      <c r="D1548" s="12" t="str">
        <f>IF(A1548="","",IF(variable,IF(OR(A1548=1,A1548&lt;$I$18*periods_per_year),start_rate,MIN($I$19,IF(MOD(A1548-1,$I$21)=0,MAX($I$20,D1547+$I$22),D1547))),start_rate))</f>
        <v/>
      </c>
      <c r="E1548" s="13" t="str">
        <f t="shared" si="187"/>
        <v/>
      </c>
      <c r="F1548" s="13" t="str">
        <f>IF(A1548="","",IF(A1548=nper,J1547+E1548,MIN(J1547+E1548,IF(D1548=D1547,F1547,IF($E$8="Acc Bi-Weekly",ROUND((-PMT(((1+D1548/CP)^(CP/12))-1,(nper-A1548+1)*12/26,J1547))/2,2),IF($E$8="Acc Weekly",ROUND((-PMT(((1+D1548/CP)^(CP/12))-1,(nper-A1548+1)*12/52,J1547))/4,2),ROUND(-PMT(((1+D1548/CP)^(CP/periods_per_year))-1,nper-A1548+1,J1547),2)))))))</f>
        <v/>
      </c>
      <c r="G1548" s="13" t="str">
        <f>IF(OR(A1548="",A1548&lt;$X$2),"",IF(J1547&lt;=F1548,0,IF(IF(AND(A1548&gt;=$X$2,MOD(A1548-$X$2,int)=0),$X$3,0)+F1548&gt;=J1547+E1548,J1547+E1548-F1548,IF(AND(A1548&gt;=$X$2,MOD(A1548-$X$2,int)=0),$X$3,0)+IF(IF(AND(A1548&gt;=$X$2,MOD(A1548-$X$2,int)=0),$X$3,0)+IF(MOD(A1548-$X$6,periods_per_year)=0,$X$5,0)+F1548&lt;J1547+E1548,IF(MOD(A1548-$X$6,periods_per_year)=0,$X$5,0),J1547+E1548-IF(AND(A1548&gt;=$X$2,MOD(A1548-$X$2,int)=0),$X$3,0)-F1548))))</f>
        <v/>
      </c>
      <c r="H1548" s="14"/>
      <c r="I1548" s="13" t="str">
        <f t="shared" si="188"/>
        <v/>
      </c>
      <c r="J1548" s="13" t="str">
        <f t="shared" si="189"/>
        <v/>
      </c>
      <c r="M1548" s="17" t="str">
        <f>IF(S1547="","",IF(OR(M1547&gt;=nper,ROUND(S1547,2)&lt;=0),"",M1547+1))</f>
        <v/>
      </c>
      <c r="N1548" s="18" t="str">
        <f>IF(M1548="","",IF(OR(periods_per_year=26,periods_per_year=52),IF(periods_per_year=26,IF(M1548=1,fpdate,N1547+14),IF(periods_per_year=52,IF(M1548=1,fpdate,N1547+7),"n/a")),IF(periods_per_year=24,DATE(YEAR(fpdate),MONTH(fpdate)+(M1548-1)/2+IF(AND(DAY(fpdate)&gt;=15,MOD(M1548,2)=0),1,0),IF(MOD(M1548,2)=0,IF(DAY(fpdate)&gt;=15,DAY(fpdate)-14,DAY(fpdate)+14),DAY(fpdate))),IF(DAY(DATE(YEAR(fpdate),MONTH(fpdate)+M1548-1,DAY(fpdate)))&lt;&gt;DAY(fpdate),DATE(YEAR(fpdate),MONTH(fpdate)+M1548,0),DATE(YEAR(fpdate),MONTH(fpdate)+M1548-1,DAY(fpdate))))))</f>
        <v/>
      </c>
      <c r="O1548" s="19" t="str">
        <f>IF(M1548="","",IF(variable,IF(M1548&lt;MortgageCalculator!$I$18*periods_per_year,start_rate,IF(MortgageCalculator!$I$22&gt;=0,MIN(MortgageCalculator!$I$19,start_rate+MortgageCalculator!$I$22*ROUNDUP((M1548-MortgageCalculator!$I$18*periods_per_year)/MortgageCalculator!$I$21,0)),MAX(MortgageCalculator!$I$20,start_rate+MortgageCalculator!$I$22*ROUNDUP((M1548-MortgageCalculator!$I$18*periods_per_year)/MortgageCalculator!$I$21,0)))),start_rate))</f>
        <v/>
      </c>
      <c r="P1548" s="20" t="str">
        <f>IF(M1548="","",ROUND((((1+O1548/CP)^(CP/periods_per_year))-1)*S1547,2))</f>
        <v/>
      </c>
      <c r="Q1548" s="20" t="str">
        <f>IF(M1548="","",IF(M1548=nper,S1547+P1548,MIN(S1547+P1548,IF(O1548=O1547,Q1547,ROUND(-PMT(((1+O1548/CP)^(CP/periods_per_year))-1,nper-M1548+1,S1547),2)))))</f>
        <v/>
      </c>
      <c r="R1548" s="20" t="str">
        <f t="shared" si="190"/>
        <v/>
      </c>
      <c r="S1548" s="20" t="str">
        <f t="shared" si="191"/>
        <v/>
      </c>
    </row>
    <row r="1549" spans="1:19" x14ac:dyDescent="0.2">
      <c r="A1549" s="10" t="str">
        <f t="shared" si="184"/>
        <v/>
      </c>
      <c r="B1549" s="11" t="str">
        <f t="shared" si="185"/>
        <v/>
      </c>
      <c r="C1549" s="15" t="str">
        <f t="shared" si="186"/>
        <v/>
      </c>
      <c r="D1549" s="12" t="str">
        <f>IF(A1549="","",IF(variable,IF(OR(A1549=1,A1549&lt;$I$18*periods_per_year),start_rate,MIN($I$19,IF(MOD(A1549-1,$I$21)=0,MAX($I$20,D1548+$I$22),D1548))),start_rate))</f>
        <v/>
      </c>
      <c r="E1549" s="13" t="str">
        <f t="shared" si="187"/>
        <v/>
      </c>
      <c r="F1549" s="13" t="str">
        <f>IF(A1549="","",IF(A1549=nper,J1548+E1549,MIN(J1548+E1549,IF(D1549=D1548,F1548,IF($E$8="Acc Bi-Weekly",ROUND((-PMT(((1+D1549/CP)^(CP/12))-1,(nper-A1549+1)*12/26,J1548))/2,2),IF($E$8="Acc Weekly",ROUND((-PMT(((1+D1549/CP)^(CP/12))-1,(nper-A1549+1)*12/52,J1548))/4,2),ROUND(-PMT(((1+D1549/CP)^(CP/periods_per_year))-1,nper-A1549+1,J1548),2)))))))</f>
        <v/>
      </c>
      <c r="G1549" s="13" t="str">
        <f>IF(OR(A1549="",A1549&lt;$X$2),"",IF(J1548&lt;=F1549,0,IF(IF(AND(A1549&gt;=$X$2,MOD(A1549-$X$2,int)=0),$X$3,0)+F1549&gt;=J1548+E1549,J1548+E1549-F1549,IF(AND(A1549&gt;=$X$2,MOD(A1549-$X$2,int)=0),$X$3,0)+IF(IF(AND(A1549&gt;=$X$2,MOD(A1549-$X$2,int)=0),$X$3,0)+IF(MOD(A1549-$X$6,periods_per_year)=0,$X$5,0)+F1549&lt;J1548+E1549,IF(MOD(A1549-$X$6,periods_per_year)=0,$X$5,0),J1548+E1549-IF(AND(A1549&gt;=$X$2,MOD(A1549-$X$2,int)=0),$X$3,0)-F1549))))</f>
        <v/>
      </c>
      <c r="H1549" s="14"/>
      <c r="I1549" s="13" t="str">
        <f t="shared" si="188"/>
        <v/>
      </c>
      <c r="J1549" s="13" t="str">
        <f t="shared" si="189"/>
        <v/>
      </c>
      <c r="M1549" s="17" t="str">
        <f>IF(S1548="","",IF(OR(M1548&gt;=nper,ROUND(S1548,2)&lt;=0),"",M1548+1))</f>
        <v/>
      </c>
      <c r="N1549" s="18" t="str">
        <f>IF(M1549="","",IF(OR(periods_per_year=26,periods_per_year=52),IF(periods_per_year=26,IF(M1549=1,fpdate,N1548+14),IF(periods_per_year=52,IF(M1549=1,fpdate,N1548+7),"n/a")),IF(periods_per_year=24,DATE(YEAR(fpdate),MONTH(fpdate)+(M1549-1)/2+IF(AND(DAY(fpdate)&gt;=15,MOD(M1549,2)=0),1,0),IF(MOD(M1549,2)=0,IF(DAY(fpdate)&gt;=15,DAY(fpdate)-14,DAY(fpdate)+14),DAY(fpdate))),IF(DAY(DATE(YEAR(fpdate),MONTH(fpdate)+M1549-1,DAY(fpdate)))&lt;&gt;DAY(fpdate),DATE(YEAR(fpdate),MONTH(fpdate)+M1549,0),DATE(YEAR(fpdate),MONTH(fpdate)+M1549-1,DAY(fpdate))))))</f>
        <v/>
      </c>
      <c r="O1549" s="19" t="str">
        <f>IF(M1549="","",IF(variable,IF(M1549&lt;MortgageCalculator!$I$18*periods_per_year,start_rate,IF(MortgageCalculator!$I$22&gt;=0,MIN(MortgageCalculator!$I$19,start_rate+MortgageCalculator!$I$22*ROUNDUP((M1549-MortgageCalculator!$I$18*periods_per_year)/MortgageCalculator!$I$21,0)),MAX(MortgageCalculator!$I$20,start_rate+MortgageCalculator!$I$22*ROUNDUP((M1549-MortgageCalculator!$I$18*periods_per_year)/MortgageCalculator!$I$21,0)))),start_rate))</f>
        <v/>
      </c>
      <c r="P1549" s="20" t="str">
        <f>IF(M1549="","",ROUND((((1+O1549/CP)^(CP/periods_per_year))-1)*S1548,2))</f>
        <v/>
      </c>
      <c r="Q1549" s="20" t="str">
        <f>IF(M1549="","",IF(M1549=nper,S1548+P1549,MIN(S1548+P1549,IF(O1549=O1548,Q1548,ROUND(-PMT(((1+O1549/CP)^(CP/periods_per_year))-1,nper-M1549+1,S1548),2)))))</f>
        <v/>
      </c>
      <c r="R1549" s="20" t="str">
        <f t="shared" si="190"/>
        <v/>
      </c>
      <c r="S1549" s="20" t="str">
        <f t="shared" si="191"/>
        <v/>
      </c>
    </row>
    <row r="1550" spans="1:19" x14ac:dyDescent="0.2">
      <c r="A1550" s="10" t="str">
        <f t="shared" si="184"/>
        <v/>
      </c>
      <c r="B1550" s="11" t="str">
        <f t="shared" si="185"/>
        <v/>
      </c>
      <c r="C1550" s="15" t="str">
        <f t="shared" si="186"/>
        <v/>
      </c>
      <c r="D1550" s="12" t="str">
        <f>IF(A1550="","",IF(variable,IF(OR(A1550=1,A1550&lt;$I$18*periods_per_year),start_rate,MIN($I$19,IF(MOD(A1550-1,$I$21)=0,MAX($I$20,D1549+$I$22),D1549))),start_rate))</f>
        <v/>
      </c>
      <c r="E1550" s="13" t="str">
        <f t="shared" si="187"/>
        <v/>
      </c>
      <c r="F1550" s="13" t="str">
        <f>IF(A1550="","",IF(A1550=nper,J1549+E1550,MIN(J1549+E1550,IF(D1550=D1549,F1549,IF($E$8="Acc Bi-Weekly",ROUND((-PMT(((1+D1550/CP)^(CP/12))-1,(nper-A1550+1)*12/26,J1549))/2,2),IF($E$8="Acc Weekly",ROUND((-PMT(((1+D1550/CP)^(CP/12))-1,(nper-A1550+1)*12/52,J1549))/4,2),ROUND(-PMT(((1+D1550/CP)^(CP/periods_per_year))-1,nper-A1550+1,J1549),2)))))))</f>
        <v/>
      </c>
      <c r="G1550" s="13" t="str">
        <f>IF(OR(A1550="",A1550&lt;$X$2),"",IF(J1549&lt;=F1550,0,IF(IF(AND(A1550&gt;=$X$2,MOD(A1550-$X$2,int)=0),$X$3,0)+F1550&gt;=J1549+E1550,J1549+E1550-F1550,IF(AND(A1550&gt;=$X$2,MOD(A1550-$X$2,int)=0),$X$3,0)+IF(IF(AND(A1550&gt;=$X$2,MOD(A1550-$X$2,int)=0),$X$3,0)+IF(MOD(A1550-$X$6,periods_per_year)=0,$X$5,0)+F1550&lt;J1549+E1550,IF(MOD(A1550-$X$6,periods_per_year)=0,$X$5,0),J1549+E1550-IF(AND(A1550&gt;=$X$2,MOD(A1550-$X$2,int)=0),$X$3,0)-F1550))))</f>
        <v/>
      </c>
      <c r="H1550" s="14"/>
      <c r="I1550" s="13" t="str">
        <f t="shared" si="188"/>
        <v/>
      </c>
      <c r="J1550" s="13" t="str">
        <f t="shared" si="189"/>
        <v/>
      </c>
      <c r="M1550" s="17" t="str">
        <f>IF(S1549="","",IF(OR(M1549&gt;=nper,ROUND(S1549,2)&lt;=0),"",M1549+1))</f>
        <v/>
      </c>
      <c r="N1550" s="18" t="str">
        <f>IF(M1550="","",IF(OR(periods_per_year=26,periods_per_year=52),IF(periods_per_year=26,IF(M1550=1,fpdate,N1549+14),IF(periods_per_year=52,IF(M1550=1,fpdate,N1549+7),"n/a")),IF(periods_per_year=24,DATE(YEAR(fpdate),MONTH(fpdate)+(M1550-1)/2+IF(AND(DAY(fpdate)&gt;=15,MOD(M1550,2)=0),1,0),IF(MOD(M1550,2)=0,IF(DAY(fpdate)&gt;=15,DAY(fpdate)-14,DAY(fpdate)+14),DAY(fpdate))),IF(DAY(DATE(YEAR(fpdate),MONTH(fpdate)+M1550-1,DAY(fpdate)))&lt;&gt;DAY(fpdate),DATE(YEAR(fpdate),MONTH(fpdate)+M1550,0),DATE(YEAR(fpdate),MONTH(fpdate)+M1550-1,DAY(fpdate))))))</f>
        <v/>
      </c>
      <c r="O1550" s="19" t="str">
        <f>IF(M1550="","",IF(variable,IF(M1550&lt;MortgageCalculator!$I$18*periods_per_year,start_rate,IF(MortgageCalculator!$I$22&gt;=0,MIN(MortgageCalculator!$I$19,start_rate+MortgageCalculator!$I$22*ROUNDUP((M1550-MortgageCalculator!$I$18*periods_per_year)/MortgageCalculator!$I$21,0)),MAX(MortgageCalculator!$I$20,start_rate+MortgageCalculator!$I$22*ROUNDUP((M1550-MortgageCalculator!$I$18*periods_per_year)/MortgageCalculator!$I$21,0)))),start_rate))</f>
        <v/>
      </c>
      <c r="P1550" s="20" t="str">
        <f>IF(M1550="","",ROUND((((1+O1550/CP)^(CP/periods_per_year))-1)*S1549,2))</f>
        <v/>
      </c>
      <c r="Q1550" s="20" t="str">
        <f>IF(M1550="","",IF(M1550=nper,S1549+P1550,MIN(S1549+P1550,IF(O1550=O1549,Q1549,ROUND(-PMT(((1+O1550/CP)^(CP/periods_per_year))-1,nper-M1550+1,S1549),2)))))</f>
        <v/>
      </c>
      <c r="R1550" s="20" t="str">
        <f t="shared" si="190"/>
        <v/>
      </c>
      <c r="S1550" s="20" t="str">
        <f t="shared" si="191"/>
        <v/>
      </c>
    </row>
    <row r="1551" spans="1:19" x14ac:dyDescent="0.2">
      <c r="A1551" s="10" t="str">
        <f t="shared" si="184"/>
        <v/>
      </c>
      <c r="B1551" s="11" t="str">
        <f t="shared" si="185"/>
        <v/>
      </c>
      <c r="C1551" s="15" t="str">
        <f t="shared" si="186"/>
        <v/>
      </c>
      <c r="D1551" s="12" t="str">
        <f>IF(A1551="","",IF(variable,IF(OR(A1551=1,A1551&lt;$I$18*periods_per_year),start_rate,MIN($I$19,IF(MOD(A1551-1,$I$21)=0,MAX($I$20,D1550+$I$22),D1550))),start_rate))</f>
        <v/>
      </c>
      <c r="E1551" s="13" t="str">
        <f t="shared" si="187"/>
        <v/>
      </c>
      <c r="F1551" s="13" t="str">
        <f>IF(A1551="","",IF(A1551=nper,J1550+E1551,MIN(J1550+E1551,IF(D1551=D1550,F1550,IF($E$8="Acc Bi-Weekly",ROUND((-PMT(((1+D1551/CP)^(CP/12))-1,(nper-A1551+1)*12/26,J1550))/2,2),IF($E$8="Acc Weekly",ROUND((-PMT(((1+D1551/CP)^(CP/12))-1,(nper-A1551+1)*12/52,J1550))/4,2),ROUND(-PMT(((1+D1551/CP)^(CP/periods_per_year))-1,nper-A1551+1,J1550),2)))))))</f>
        <v/>
      </c>
      <c r="G1551" s="13" t="str">
        <f>IF(OR(A1551="",A1551&lt;$X$2),"",IF(J1550&lt;=F1551,0,IF(IF(AND(A1551&gt;=$X$2,MOD(A1551-$X$2,int)=0),$X$3,0)+F1551&gt;=J1550+E1551,J1550+E1551-F1551,IF(AND(A1551&gt;=$X$2,MOD(A1551-$X$2,int)=0),$X$3,0)+IF(IF(AND(A1551&gt;=$X$2,MOD(A1551-$X$2,int)=0),$X$3,0)+IF(MOD(A1551-$X$6,periods_per_year)=0,$X$5,0)+F1551&lt;J1550+E1551,IF(MOD(A1551-$X$6,periods_per_year)=0,$X$5,0),J1550+E1551-IF(AND(A1551&gt;=$X$2,MOD(A1551-$X$2,int)=0),$X$3,0)-F1551))))</f>
        <v/>
      </c>
      <c r="H1551" s="14"/>
      <c r="I1551" s="13" t="str">
        <f t="shared" si="188"/>
        <v/>
      </c>
      <c r="J1551" s="13" t="str">
        <f t="shared" si="189"/>
        <v/>
      </c>
      <c r="M1551" s="17" t="str">
        <f>IF(S1550="","",IF(OR(M1550&gt;=nper,ROUND(S1550,2)&lt;=0),"",M1550+1))</f>
        <v/>
      </c>
      <c r="N1551" s="18" t="str">
        <f>IF(M1551="","",IF(OR(periods_per_year=26,periods_per_year=52),IF(periods_per_year=26,IF(M1551=1,fpdate,N1550+14),IF(periods_per_year=52,IF(M1551=1,fpdate,N1550+7),"n/a")),IF(periods_per_year=24,DATE(YEAR(fpdate),MONTH(fpdate)+(M1551-1)/2+IF(AND(DAY(fpdate)&gt;=15,MOD(M1551,2)=0),1,0),IF(MOD(M1551,2)=0,IF(DAY(fpdate)&gt;=15,DAY(fpdate)-14,DAY(fpdate)+14),DAY(fpdate))),IF(DAY(DATE(YEAR(fpdate),MONTH(fpdate)+M1551-1,DAY(fpdate)))&lt;&gt;DAY(fpdate),DATE(YEAR(fpdate),MONTH(fpdate)+M1551,0),DATE(YEAR(fpdate),MONTH(fpdate)+M1551-1,DAY(fpdate))))))</f>
        <v/>
      </c>
      <c r="O1551" s="19" t="str">
        <f>IF(M1551="","",IF(variable,IF(M1551&lt;MortgageCalculator!$I$18*periods_per_year,start_rate,IF(MortgageCalculator!$I$22&gt;=0,MIN(MortgageCalculator!$I$19,start_rate+MortgageCalculator!$I$22*ROUNDUP((M1551-MortgageCalculator!$I$18*periods_per_year)/MortgageCalculator!$I$21,0)),MAX(MortgageCalculator!$I$20,start_rate+MortgageCalculator!$I$22*ROUNDUP((M1551-MortgageCalculator!$I$18*periods_per_year)/MortgageCalculator!$I$21,0)))),start_rate))</f>
        <v/>
      </c>
      <c r="P1551" s="20" t="str">
        <f>IF(M1551="","",ROUND((((1+O1551/CP)^(CP/periods_per_year))-1)*S1550,2))</f>
        <v/>
      </c>
      <c r="Q1551" s="20" t="str">
        <f>IF(M1551="","",IF(M1551=nper,S1550+P1551,MIN(S1550+P1551,IF(O1551=O1550,Q1550,ROUND(-PMT(((1+O1551/CP)^(CP/periods_per_year))-1,nper-M1551+1,S1550),2)))))</f>
        <v/>
      </c>
      <c r="R1551" s="20" t="str">
        <f t="shared" si="190"/>
        <v/>
      </c>
      <c r="S1551" s="20" t="str">
        <f t="shared" si="191"/>
        <v/>
      </c>
    </row>
    <row r="1552" spans="1:19" x14ac:dyDescent="0.2">
      <c r="A1552" s="10" t="str">
        <f t="shared" si="184"/>
        <v/>
      </c>
      <c r="B1552" s="11" t="str">
        <f t="shared" si="185"/>
        <v/>
      </c>
      <c r="C1552" s="15" t="str">
        <f t="shared" si="186"/>
        <v/>
      </c>
      <c r="D1552" s="12" t="str">
        <f>IF(A1552="","",IF(variable,IF(OR(A1552=1,A1552&lt;$I$18*periods_per_year),start_rate,MIN($I$19,IF(MOD(A1552-1,$I$21)=0,MAX($I$20,D1551+$I$22),D1551))),start_rate))</f>
        <v/>
      </c>
      <c r="E1552" s="13" t="str">
        <f t="shared" si="187"/>
        <v/>
      </c>
      <c r="F1552" s="13" t="str">
        <f>IF(A1552="","",IF(A1552=nper,J1551+E1552,MIN(J1551+E1552,IF(D1552=D1551,F1551,IF($E$8="Acc Bi-Weekly",ROUND((-PMT(((1+D1552/CP)^(CP/12))-1,(nper-A1552+1)*12/26,J1551))/2,2),IF($E$8="Acc Weekly",ROUND((-PMT(((1+D1552/CP)^(CP/12))-1,(nper-A1552+1)*12/52,J1551))/4,2),ROUND(-PMT(((1+D1552/CP)^(CP/periods_per_year))-1,nper-A1552+1,J1551),2)))))))</f>
        <v/>
      </c>
      <c r="G1552" s="13" t="str">
        <f>IF(OR(A1552="",A1552&lt;$X$2),"",IF(J1551&lt;=F1552,0,IF(IF(AND(A1552&gt;=$X$2,MOD(A1552-$X$2,int)=0),$X$3,0)+F1552&gt;=J1551+E1552,J1551+E1552-F1552,IF(AND(A1552&gt;=$X$2,MOD(A1552-$X$2,int)=0),$X$3,0)+IF(IF(AND(A1552&gt;=$X$2,MOD(A1552-$X$2,int)=0),$X$3,0)+IF(MOD(A1552-$X$6,periods_per_year)=0,$X$5,0)+F1552&lt;J1551+E1552,IF(MOD(A1552-$X$6,periods_per_year)=0,$X$5,0),J1551+E1552-IF(AND(A1552&gt;=$X$2,MOD(A1552-$X$2,int)=0),$X$3,0)-F1552))))</f>
        <v/>
      </c>
      <c r="H1552" s="14"/>
      <c r="I1552" s="13" t="str">
        <f t="shared" si="188"/>
        <v/>
      </c>
      <c r="J1552" s="13" t="str">
        <f t="shared" si="189"/>
        <v/>
      </c>
      <c r="M1552" s="17" t="str">
        <f>IF(S1551="","",IF(OR(M1551&gt;=nper,ROUND(S1551,2)&lt;=0),"",M1551+1))</f>
        <v/>
      </c>
      <c r="N1552" s="18" t="str">
        <f>IF(M1552="","",IF(OR(periods_per_year=26,periods_per_year=52),IF(periods_per_year=26,IF(M1552=1,fpdate,N1551+14),IF(periods_per_year=52,IF(M1552=1,fpdate,N1551+7),"n/a")),IF(periods_per_year=24,DATE(YEAR(fpdate),MONTH(fpdate)+(M1552-1)/2+IF(AND(DAY(fpdate)&gt;=15,MOD(M1552,2)=0),1,0),IF(MOD(M1552,2)=0,IF(DAY(fpdate)&gt;=15,DAY(fpdate)-14,DAY(fpdate)+14),DAY(fpdate))),IF(DAY(DATE(YEAR(fpdate),MONTH(fpdate)+M1552-1,DAY(fpdate)))&lt;&gt;DAY(fpdate),DATE(YEAR(fpdate),MONTH(fpdate)+M1552,0),DATE(YEAR(fpdate),MONTH(fpdate)+M1552-1,DAY(fpdate))))))</f>
        <v/>
      </c>
      <c r="O1552" s="19" t="str">
        <f>IF(M1552="","",IF(variable,IF(M1552&lt;MortgageCalculator!$I$18*periods_per_year,start_rate,IF(MortgageCalculator!$I$22&gt;=0,MIN(MortgageCalculator!$I$19,start_rate+MortgageCalculator!$I$22*ROUNDUP((M1552-MortgageCalculator!$I$18*periods_per_year)/MortgageCalculator!$I$21,0)),MAX(MortgageCalculator!$I$20,start_rate+MortgageCalculator!$I$22*ROUNDUP((M1552-MortgageCalculator!$I$18*periods_per_year)/MortgageCalculator!$I$21,0)))),start_rate))</f>
        <v/>
      </c>
      <c r="P1552" s="20" t="str">
        <f>IF(M1552="","",ROUND((((1+O1552/CP)^(CP/periods_per_year))-1)*S1551,2))</f>
        <v/>
      </c>
      <c r="Q1552" s="20" t="str">
        <f>IF(M1552="","",IF(M1552=nper,S1551+P1552,MIN(S1551+P1552,IF(O1552=O1551,Q1551,ROUND(-PMT(((1+O1552/CP)^(CP/periods_per_year))-1,nper-M1552+1,S1551),2)))))</f>
        <v/>
      </c>
      <c r="R1552" s="20" t="str">
        <f t="shared" si="190"/>
        <v/>
      </c>
      <c r="S1552" s="20" t="str">
        <f t="shared" si="191"/>
        <v/>
      </c>
    </row>
    <row r="1553" spans="1:19" x14ac:dyDescent="0.2">
      <c r="A1553" s="10" t="str">
        <f t="shared" si="184"/>
        <v/>
      </c>
      <c r="B1553" s="11" t="str">
        <f t="shared" si="185"/>
        <v/>
      </c>
      <c r="C1553" s="15" t="str">
        <f t="shared" si="186"/>
        <v/>
      </c>
      <c r="D1553" s="12" t="str">
        <f>IF(A1553="","",IF(variable,IF(OR(A1553=1,A1553&lt;$I$18*periods_per_year),start_rate,MIN($I$19,IF(MOD(A1553-1,$I$21)=0,MAX($I$20,D1552+$I$22),D1552))),start_rate))</f>
        <v/>
      </c>
      <c r="E1553" s="13" t="str">
        <f t="shared" si="187"/>
        <v/>
      </c>
      <c r="F1553" s="13" t="str">
        <f>IF(A1553="","",IF(A1553=nper,J1552+E1553,MIN(J1552+E1553,IF(D1553=D1552,F1552,IF($E$8="Acc Bi-Weekly",ROUND((-PMT(((1+D1553/CP)^(CP/12))-1,(nper-A1553+1)*12/26,J1552))/2,2),IF($E$8="Acc Weekly",ROUND((-PMT(((1+D1553/CP)^(CP/12))-1,(nper-A1553+1)*12/52,J1552))/4,2),ROUND(-PMT(((1+D1553/CP)^(CP/periods_per_year))-1,nper-A1553+1,J1552),2)))))))</f>
        <v/>
      </c>
      <c r="G1553" s="13" t="str">
        <f>IF(OR(A1553="",A1553&lt;$X$2),"",IF(J1552&lt;=F1553,0,IF(IF(AND(A1553&gt;=$X$2,MOD(A1553-$X$2,int)=0),$X$3,0)+F1553&gt;=J1552+E1553,J1552+E1553-F1553,IF(AND(A1553&gt;=$X$2,MOD(A1553-$X$2,int)=0),$X$3,0)+IF(IF(AND(A1553&gt;=$X$2,MOD(A1553-$X$2,int)=0),$X$3,0)+IF(MOD(A1553-$X$6,periods_per_year)=0,$X$5,0)+F1553&lt;J1552+E1553,IF(MOD(A1553-$X$6,periods_per_year)=0,$X$5,0),J1552+E1553-IF(AND(A1553&gt;=$X$2,MOD(A1553-$X$2,int)=0),$X$3,0)-F1553))))</f>
        <v/>
      </c>
      <c r="H1553" s="14"/>
      <c r="I1553" s="13" t="str">
        <f t="shared" si="188"/>
        <v/>
      </c>
      <c r="J1553" s="13" t="str">
        <f t="shared" si="189"/>
        <v/>
      </c>
      <c r="M1553" s="17" t="str">
        <f>IF(S1552="","",IF(OR(M1552&gt;=nper,ROUND(S1552,2)&lt;=0),"",M1552+1))</f>
        <v/>
      </c>
      <c r="N1553" s="18" t="str">
        <f>IF(M1553="","",IF(OR(periods_per_year=26,periods_per_year=52),IF(periods_per_year=26,IF(M1553=1,fpdate,N1552+14),IF(periods_per_year=52,IF(M1553=1,fpdate,N1552+7),"n/a")),IF(periods_per_year=24,DATE(YEAR(fpdate),MONTH(fpdate)+(M1553-1)/2+IF(AND(DAY(fpdate)&gt;=15,MOD(M1553,2)=0),1,0),IF(MOD(M1553,2)=0,IF(DAY(fpdate)&gt;=15,DAY(fpdate)-14,DAY(fpdate)+14),DAY(fpdate))),IF(DAY(DATE(YEAR(fpdate),MONTH(fpdate)+M1553-1,DAY(fpdate)))&lt;&gt;DAY(fpdate),DATE(YEAR(fpdate),MONTH(fpdate)+M1553,0),DATE(YEAR(fpdate),MONTH(fpdate)+M1553-1,DAY(fpdate))))))</f>
        <v/>
      </c>
      <c r="O1553" s="19" t="str">
        <f>IF(M1553="","",IF(variable,IF(M1553&lt;MortgageCalculator!$I$18*periods_per_year,start_rate,IF(MortgageCalculator!$I$22&gt;=0,MIN(MortgageCalculator!$I$19,start_rate+MortgageCalculator!$I$22*ROUNDUP((M1553-MortgageCalculator!$I$18*periods_per_year)/MortgageCalculator!$I$21,0)),MAX(MortgageCalculator!$I$20,start_rate+MortgageCalculator!$I$22*ROUNDUP((M1553-MortgageCalculator!$I$18*periods_per_year)/MortgageCalculator!$I$21,0)))),start_rate))</f>
        <v/>
      </c>
      <c r="P1553" s="20" t="str">
        <f>IF(M1553="","",ROUND((((1+O1553/CP)^(CP/periods_per_year))-1)*S1552,2))</f>
        <v/>
      </c>
      <c r="Q1553" s="20" t="str">
        <f>IF(M1553="","",IF(M1553=nper,S1552+P1553,MIN(S1552+P1553,IF(O1553=O1552,Q1552,ROUND(-PMT(((1+O1553/CP)^(CP/periods_per_year))-1,nper-M1553+1,S1552),2)))))</f>
        <v/>
      </c>
      <c r="R1553" s="20" t="str">
        <f t="shared" si="190"/>
        <v/>
      </c>
      <c r="S1553" s="20" t="str">
        <f t="shared" si="191"/>
        <v/>
      </c>
    </row>
    <row r="1554" spans="1:19" x14ac:dyDescent="0.2">
      <c r="A1554" s="10" t="str">
        <f t="shared" si="184"/>
        <v/>
      </c>
      <c r="B1554" s="11" t="str">
        <f t="shared" si="185"/>
        <v/>
      </c>
      <c r="C1554" s="15" t="str">
        <f t="shared" si="186"/>
        <v/>
      </c>
      <c r="D1554" s="12" t="str">
        <f>IF(A1554="","",IF(variable,IF(OR(A1554=1,A1554&lt;$I$18*periods_per_year),start_rate,MIN($I$19,IF(MOD(A1554-1,$I$21)=0,MAX($I$20,D1553+$I$22),D1553))),start_rate))</f>
        <v/>
      </c>
      <c r="E1554" s="13" t="str">
        <f t="shared" si="187"/>
        <v/>
      </c>
      <c r="F1554" s="13" t="str">
        <f>IF(A1554="","",IF(A1554=nper,J1553+E1554,MIN(J1553+E1554,IF(D1554=D1553,F1553,IF($E$8="Acc Bi-Weekly",ROUND((-PMT(((1+D1554/CP)^(CP/12))-1,(nper-A1554+1)*12/26,J1553))/2,2),IF($E$8="Acc Weekly",ROUND((-PMT(((1+D1554/CP)^(CP/12))-1,(nper-A1554+1)*12/52,J1553))/4,2),ROUND(-PMT(((1+D1554/CP)^(CP/periods_per_year))-1,nper-A1554+1,J1553),2)))))))</f>
        <v/>
      </c>
      <c r="G1554" s="13" t="str">
        <f>IF(OR(A1554="",A1554&lt;$X$2),"",IF(J1553&lt;=F1554,0,IF(IF(AND(A1554&gt;=$X$2,MOD(A1554-$X$2,int)=0),$X$3,0)+F1554&gt;=J1553+E1554,J1553+E1554-F1554,IF(AND(A1554&gt;=$X$2,MOD(A1554-$X$2,int)=0),$X$3,0)+IF(IF(AND(A1554&gt;=$X$2,MOD(A1554-$X$2,int)=0),$X$3,0)+IF(MOD(A1554-$X$6,periods_per_year)=0,$X$5,0)+F1554&lt;J1553+E1554,IF(MOD(A1554-$X$6,periods_per_year)=0,$X$5,0),J1553+E1554-IF(AND(A1554&gt;=$X$2,MOD(A1554-$X$2,int)=0),$X$3,0)-F1554))))</f>
        <v/>
      </c>
      <c r="H1554" s="14"/>
      <c r="I1554" s="13" t="str">
        <f t="shared" si="188"/>
        <v/>
      </c>
      <c r="J1554" s="13" t="str">
        <f t="shared" si="189"/>
        <v/>
      </c>
      <c r="M1554" s="17" t="str">
        <f>IF(S1553="","",IF(OR(M1553&gt;=nper,ROUND(S1553,2)&lt;=0),"",M1553+1))</f>
        <v/>
      </c>
      <c r="N1554" s="18" t="str">
        <f>IF(M1554="","",IF(OR(periods_per_year=26,periods_per_year=52),IF(periods_per_year=26,IF(M1554=1,fpdate,N1553+14),IF(periods_per_year=52,IF(M1554=1,fpdate,N1553+7),"n/a")),IF(periods_per_year=24,DATE(YEAR(fpdate),MONTH(fpdate)+(M1554-1)/2+IF(AND(DAY(fpdate)&gt;=15,MOD(M1554,2)=0),1,0),IF(MOD(M1554,2)=0,IF(DAY(fpdate)&gt;=15,DAY(fpdate)-14,DAY(fpdate)+14),DAY(fpdate))),IF(DAY(DATE(YEAR(fpdate),MONTH(fpdate)+M1554-1,DAY(fpdate)))&lt;&gt;DAY(fpdate),DATE(YEAR(fpdate),MONTH(fpdate)+M1554,0),DATE(YEAR(fpdate),MONTH(fpdate)+M1554-1,DAY(fpdate))))))</f>
        <v/>
      </c>
      <c r="O1554" s="19" t="str">
        <f>IF(M1554="","",IF(variable,IF(M1554&lt;MortgageCalculator!$I$18*periods_per_year,start_rate,IF(MortgageCalculator!$I$22&gt;=0,MIN(MortgageCalculator!$I$19,start_rate+MortgageCalculator!$I$22*ROUNDUP((M1554-MortgageCalculator!$I$18*periods_per_year)/MortgageCalculator!$I$21,0)),MAX(MortgageCalculator!$I$20,start_rate+MortgageCalculator!$I$22*ROUNDUP((M1554-MortgageCalculator!$I$18*periods_per_year)/MortgageCalculator!$I$21,0)))),start_rate))</f>
        <v/>
      </c>
      <c r="P1554" s="20" t="str">
        <f>IF(M1554="","",ROUND((((1+O1554/CP)^(CP/periods_per_year))-1)*S1553,2))</f>
        <v/>
      </c>
      <c r="Q1554" s="20" t="str">
        <f>IF(M1554="","",IF(M1554=nper,S1553+P1554,MIN(S1553+P1554,IF(O1554=O1553,Q1553,ROUND(-PMT(((1+O1554/CP)^(CP/periods_per_year))-1,nper-M1554+1,S1553),2)))))</f>
        <v/>
      </c>
      <c r="R1554" s="20" t="str">
        <f t="shared" si="190"/>
        <v/>
      </c>
      <c r="S1554" s="20" t="str">
        <f t="shared" si="191"/>
        <v/>
      </c>
    </row>
    <row r="1555" spans="1:19" x14ac:dyDescent="0.2">
      <c r="A1555" s="10" t="str">
        <f t="shared" si="184"/>
        <v/>
      </c>
      <c r="B1555" s="11" t="str">
        <f t="shared" si="185"/>
        <v/>
      </c>
      <c r="C1555" s="15" t="str">
        <f t="shared" si="186"/>
        <v/>
      </c>
      <c r="D1555" s="12" t="str">
        <f>IF(A1555="","",IF(variable,IF(OR(A1555=1,A1555&lt;$I$18*periods_per_year),start_rate,MIN($I$19,IF(MOD(A1555-1,$I$21)=0,MAX($I$20,D1554+$I$22),D1554))),start_rate))</f>
        <v/>
      </c>
      <c r="E1555" s="13" t="str">
        <f t="shared" si="187"/>
        <v/>
      </c>
      <c r="F1555" s="13" t="str">
        <f>IF(A1555="","",IF(A1555=nper,J1554+E1555,MIN(J1554+E1555,IF(D1555=D1554,F1554,IF($E$8="Acc Bi-Weekly",ROUND((-PMT(((1+D1555/CP)^(CP/12))-1,(nper-A1555+1)*12/26,J1554))/2,2),IF($E$8="Acc Weekly",ROUND((-PMT(((1+D1555/CP)^(CP/12))-1,(nper-A1555+1)*12/52,J1554))/4,2),ROUND(-PMT(((1+D1555/CP)^(CP/periods_per_year))-1,nper-A1555+1,J1554),2)))))))</f>
        <v/>
      </c>
      <c r="G1555" s="13" t="str">
        <f>IF(OR(A1555="",A1555&lt;$X$2),"",IF(J1554&lt;=F1555,0,IF(IF(AND(A1555&gt;=$X$2,MOD(A1555-$X$2,int)=0),$X$3,0)+F1555&gt;=J1554+E1555,J1554+E1555-F1555,IF(AND(A1555&gt;=$X$2,MOD(A1555-$X$2,int)=0),$X$3,0)+IF(IF(AND(A1555&gt;=$X$2,MOD(A1555-$X$2,int)=0),$X$3,0)+IF(MOD(A1555-$X$6,periods_per_year)=0,$X$5,0)+F1555&lt;J1554+E1555,IF(MOD(A1555-$X$6,periods_per_year)=0,$X$5,0),J1554+E1555-IF(AND(A1555&gt;=$X$2,MOD(A1555-$X$2,int)=0),$X$3,0)-F1555))))</f>
        <v/>
      </c>
      <c r="H1555" s="14"/>
      <c r="I1555" s="13" t="str">
        <f t="shared" si="188"/>
        <v/>
      </c>
      <c r="J1555" s="13" t="str">
        <f t="shared" si="189"/>
        <v/>
      </c>
      <c r="M1555" s="17" t="str">
        <f>IF(S1554="","",IF(OR(M1554&gt;=nper,ROUND(S1554,2)&lt;=0),"",M1554+1))</f>
        <v/>
      </c>
      <c r="N1555" s="18" t="str">
        <f>IF(M1555="","",IF(OR(periods_per_year=26,periods_per_year=52),IF(periods_per_year=26,IF(M1555=1,fpdate,N1554+14),IF(periods_per_year=52,IF(M1555=1,fpdate,N1554+7),"n/a")),IF(periods_per_year=24,DATE(YEAR(fpdate),MONTH(fpdate)+(M1555-1)/2+IF(AND(DAY(fpdate)&gt;=15,MOD(M1555,2)=0),1,0),IF(MOD(M1555,2)=0,IF(DAY(fpdate)&gt;=15,DAY(fpdate)-14,DAY(fpdate)+14),DAY(fpdate))),IF(DAY(DATE(YEAR(fpdate),MONTH(fpdate)+M1555-1,DAY(fpdate)))&lt;&gt;DAY(fpdate),DATE(YEAR(fpdate),MONTH(fpdate)+M1555,0),DATE(YEAR(fpdate),MONTH(fpdate)+M1555-1,DAY(fpdate))))))</f>
        <v/>
      </c>
      <c r="O1555" s="19" t="str">
        <f>IF(M1555="","",IF(variable,IF(M1555&lt;MortgageCalculator!$I$18*periods_per_year,start_rate,IF(MortgageCalculator!$I$22&gt;=0,MIN(MortgageCalculator!$I$19,start_rate+MortgageCalculator!$I$22*ROUNDUP((M1555-MortgageCalculator!$I$18*periods_per_year)/MortgageCalculator!$I$21,0)),MAX(MortgageCalculator!$I$20,start_rate+MortgageCalculator!$I$22*ROUNDUP((M1555-MortgageCalculator!$I$18*periods_per_year)/MortgageCalculator!$I$21,0)))),start_rate))</f>
        <v/>
      </c>
      <c r="P1555" s="20" t="str">
        <f>IF(M1555="","",ROUND((((1+O1555/CP)^(CP/periods_per_year))-1)*S1554,2))</f>
        <v/>
      </c>
      <c r="Q1555" s="20" t="str">
        <f>IF(M1555="","",IF(M1555=nper,S1554+P1555,MIN(S1554+P1555,IF(O1555=O1554,Q1554,ROUND(-PMT(((1+O1555/CP)^(CP/periods_per_year))-1,nper-M1555+1,S1554),2)))))</f>
        <v/>
      </c>
      <c r="R1555" s="20" t="str">
        <f t="shared" si="190"/>
        <v/>
      </c>
      <c r="S1555" s="20" t="str">
        <f t="shared" si="191"/>
        <v/>
      </c>
    </row>
    <row r="1556" spans="1:19" x14ac:dyDescent="0.2">
      <c r="A1556" s="10" t="str">
        <f t="shared" si="184"/>
        <v/>
      </c>
      <c r="B1556" s="11" t="str">
        <f t="shared" si="185"/>
        <v/>
      </c>
      <c r="C1556" s="15" t="str">
        <f t="shared" si="186"/>
        <v/>
      </c>
      <c r="D1556" s="12" t="str">
        <f>IF(A1556="","",IF(variable,IF(OR(A1556=1,A1556&lt;$I$18*periods_per_year),start_rate,MIN($I$19,IF(MOD(A1556-1,$I$21)=0,MAX($I$20,D1555+$I$22),D1555))),start_rate))</f>
        <v/>
      </c>
      <c r="E1556" s="13" t="str">
        <f t="shared" si="187"/>
        <v/>
      </c>
      <c r="F1556" s="13" t="str">
        <f>IF(A1556="","",IF(A1556=nper,J1555+E1556,MIN(J1555+E1556,IF(D1556=D1555,F1555,IF($E$8="Acc Bi-Weekly",ROUND((-PMT(((1+D1556/CP)^(CP/12))-1,(nper-A1556+1)*12/26,J1555))/2,2),IF($E$8="Acc Weekly",ROUND((-PMT(((1+D1556/CP)^(CP/12))-1,(nper-A1556+1)*12/52,J1555))/4,2),ROUND(-PMT(((1+D1556/CP)^(CP/periods_per_year))-1,nper-A1556+1,J1555),2)))))))</f>
        <v/>
      </c>
      <c r="G1556" s="13" t="str">
        <f>IF(OR(A1556="",A1556&lt;$X$2),"",IF(J1555&lt;=F1556,0,IF(IF(AND(A1556&gt;=$X$2,MOD(A1556-$X$2,int)=0),$X$3,0)+F1556&gt;=J1555+E1556,J1555+E1556-F1556,IF(AND(A1556&gt;=$X$2,MOD(A1556-$X$2,int)=0),$X$3,0)+IF(IF(AND(A1556&gt;=$X$2,MOD(A1556-$X$2,int)=0),$X$3,0)+IF(MOD(A1556-$X$6,periods_per_year)=0,$X$5,0)+F1556&lt;J1555+E1556,IF(MOD(A1556-$X$6,periods_per_year)=0,$X$5,0),J1555+E1556-IF(AND(A1556&gt;=$X$2,MOD(A1556-$X$2,int)=0),$X$3,0)-F1556))))</f>
        <v/>
      </c>
      <c r="H1556" s="14"/>
      <c r="I1556" s="13" t="str">
        <f t="shared" si="188"/>
        <v/>
      </c>
      <c r="J1556" s="13" t="str">
        <f t="shared" si="189"/>
        <v/>
      </c>
      <c r="M1556" s="17" t="str">
        <f>IF(S1555="","",IF(OR(M1555&gt;=nper,ROUND(S1555,2)&lt;=0),"",M1555+1))</f>
        <v/>
      </c>
      <c r="N1556" s="18" t="str">
        <f>IF(M1556="","",IF(OR(periods_per_year=26,periods_per_year=52),IF(periods_per_year=26,IF(M1556=1,fpdate,N1555+14),IF(periods_per_year=52,IF(M1556=1,fpdate,N1555+7),"n/a")),IF(periods_per_year=24,DATE(YEAR(fpdate),MONTH(fpdate)+(M1556-1)/2+IF(AND(DAY(fpdate)&gt;=15,MOD(M1556,2)=0),1,0),IF(MOD(M1556,2)=0,IF(DAY(fpdate)&gt;=15,DAY(fpdate)-14,DAY(fpdate)+14),DAY(fpdate))),IF(DAY(DATE(YEAR(fpdate),MONTH(fpdate)+M1556-1,DAY(fpdate)))&lt;&gt;DAY(fpdate),DATE(YEAR(fpdate),MONTH(fpdate)+M1556,0),DATE(YEAR(fpdate),MONTH(fpdate)+M1556-1,DAY(fpdate))))))</f>
        <v/>
      </c>
      <c r="O1556" s="19" t="str">
        <f>IF(M1556="","",IF(variable,IF(M1556&lt;MortgageCalculator!$I$18*periods_per_year,start_rate,IF(MortgageCalculator!$I$22&gt;=0,MIN(MortgageCalculator!$I$19,start_rate+MortgageCalculator!$I$22*ROUNDUP((M1556-MortgageCalculator!$I$18*periods_per_year)/MortgageCalculator!$I$21,0)),MAX(MortgageCalculator!$I$20,start_rate+MortgageCalculator!$I$22*ROUNDUP((M1556-MortgageCalculator!$I$18*periods_per_year)/MortgageCalculator!$I$21,0)))),start_rate))</f>
        <v/>
      </c>
      <c r="P1556" s="20" t="str">
        <f>IF(M1556="","",ROUND((((1+O1556/CP)^(CP/periods_per_year))-1)*S1555,2))</f>
        <v/>
      </c>
      <c r="Q1556" s="20" t="str">
        <f>IF(M1556="","",IF(M1556=nper,S1555+P1556,MIN(S1555+P1556,IF(O1556=O1555,Q1555,ROUND(-PMT(((1+O1556/CP)^(CP/periods_per_year))-1,nper-M1556+1,S1555),2)))))</f>
        <v/>
      </c>
      <c r="R1556" s="20" t="str">
        <f t="shared" si="190"/>
        <v/>
      </c>
      <c r="S1556" s="20" t="str">
        <f t="shared" si="191"/>
        <v/>
      </c>
    </row>
    <row r="1557" spans="1:19" x14ac:dyDescent="0.2">
      <c r="A1557" s="10" t="str">
        <f t="shared" si="184"/>
        <v/>
      </c>
      <c r="B1557" s="11" t="str">
        <f t="shared" si="185"/>
        <v/>
      </c>
      <c r="C1557" s="15" t="str">
        <f t="shared" si="186"/>
        <v/>
      </c>
      <c r="D1557" s="12" t="str">
        <f>IF(A1557="","",IF(variable,IF(OR(A1557=1,A1557&lt;$I$18*periods_per_year),start_rate,MIN($I$19,IF(MOD(A1557-1,$I$21)=0,MAX($I$20,D1556+$I$22),D1556))),start_rate))</f>
        <v/>
      </c>
      <c r="E1557" s="13" t="str">
        <f t="shared" si="187"/>
        <v/>
      </c>
      <c r="F1557" s="13" t="str">
        <f>IF(A1557="","",IF(A1557=nper,J1556+E1557,MIN(J1556+E1557,IF(D1557=D1556,F1556,IF($E$8="Acc Bi-Weekly",ROUND((-PMT(((1+D1557/CP)^(CP/12))-1,(nper-A1557+1)*12/26,J1556))/2,2),IF($E$8="Acc Weekly",ROUND((-PMT(((1+D1557/CP)^(CP/12))-1,(nper-A1557+1)*12/52,J1556))/4,2),ROUND(-PMT(((1+D1557/CP)^(CP/periods_per_year))-1,nper-A1557+1,J1556),2)))))))</f>
        <v/>
      </c>
      <c r="G1557" s="13" t="str">
        <f>IF(OR(A1557="",A1557&lt;$X$2),"",IF(J1556&lt;=F1557,0,IF(IF(AND(A1557&gt;=$X$2,MOD(A1557-$X$2,int)=0),$X$3,0)+F1557&gt;=J1556+E1557,J1556+E1557-F1557,IF(AND(A1557&gt;=$X$2,MOD(A1557-$X$2,int)=0),$X$3,0)+IF(IF(AND(A1557&gt;=$X$2,MOD(A1557-$X$2,int)=0),$X$3,0)+IF(MOD(A1557-$X$6,periods_per_year)=0,$X$5,0)+F1557&lt;J1556+E1557,IF(MOD(A1557-$X$6,periods_per_year)=0,$X$5,0),J1556+E1557-IF(AND(A1557&gt;=$X$2,MOD(A1557-$X$2,int)=0),$X$3,0)-F1557))))</f>
        <v/>
      </c>
      <c r="H1557" s="14"/>
      <c r="I1557" s="13" t="str">
        <f t="shared" si="188"/>
        <v/>
      </c>
      <c r="J1557" s="13" t="str">
        <f t="shared" si="189"/>
        <v/>
      </c>
      <c r="M1557" s="17" t="str">
        <f>IF(S1556="","",IF(OR(M1556&gt;=nper,ROUND(S1556,2)&lt;=0),"",M1556+1))</f>
        <v/>
      </c>
      <c r="N1557" s="18" t="str">
        <f>IF(M1557="","",IF(OR(periods_per_year=26,periods_per_year=52),IF(periods_per_year=26,IF(M1557=1,fpdate,N1556+14),IF(periods_per_year=52,IF(M1557=1,fpdate,N1556+7),"n/a")),IF(periods_per_year=24,DATE(YEAR(fpdate),MONTH(fpdate)+(M1557-1)/2+IF(AND(DAY(fpdate)&gt;=15,MOD(M1557,2)=0),1,0),IF(MOD(M1557,2)=0,IF(DAY(fpdate)&gt;=15,DAY(fpdate)-14,DAY(fpdate)+14),DAY(fpdate))),IF(DAY(DATE(YEAR(fpdate),MONTH(fpdate)+M1557-1,DAY(fpdate)))&lt;&gt;DAY(fpdate),DATE(YEAR(fpdate),MONTH(fpdate)+M1557,0),DATE(YEAR(fpdate),MONTH(fpdate)+M1557-1,DAY(fpdate))))))</f>
        <v/>
      </c>
      <c r="O1557" s="19" t="str">
        <f>IF(M1557="","",IF(variable,IF(M1557&lt;MortgageCalculator!$I$18*periods_per_year,start_rate,IF(MortgageCalculator!$I$22&gt;=0,MIN(MortgageCalculator!$I$19,start_rate+MortgageCalculator!$I$22*ROUNDUP((M1557-MortgageCalculator!$I$18*periods_per_year)/MortgageCalculator!$I$21,0)),MAX(MortgageCalculator!$I$20,start_rate+MortgageCalculator!$I$22*ROUNDUP((M1557-MortgageCalculator!$I$18*periods_per_year)/MortgageCalculator!$I$21,0)))),start_rate))</f>
        <v/>
      </c>
      <c r="P1557" s="20" t="str">
        <f>IF(M1557="","",ROUND((((1+O1557/CP)^(CP/periods_per_year))-1)*S1556,2))</f>
        <v/>
      </c>
      <c r="Q1557" s="20" t="str">
        <f>IF(M1557="","",IF(M1557=nper,S1556+P1557,MIN(S1556+P1557,IF(O1557=O1556,Q1556,ROUND(-PMT(((1+O1557/CP)^(CP/periods_per_year))-1,nper-M1557+1,S1556),2)))))</f>
        <v/>
      </c>
      <c r="R1557" s="20" t="str">
        <f t="shared" si="190"/>
        <v/>
      </c>
      <c r="S1557" s="20" t="str">
        <f t="shared" si="191"/>
        <v/>
      </c>
    </row>
    <row r="1558" spans="1:19" x14ac:dyDescent="0.2">
      <c r="A1558" s="10" t="str">
        <f t="shared" si="184"/>
        <v/>
      </c>
      <c r="B1558" s="11" t="str">
        <f t="shared" si="185"/>
        <v/>
      </c>
      <c r="C1558" s="15" t="str">
        <f t="shared" si="186"/>
        <v/>
      </c>
      <c r="D1558" s="12" t="str">
        <f>IF(A1558="","",IF(variable,IF(OR(A1558=1,A1558&lt;$I$18*periods_per_year),start_rate,MIN($I$19,IF(MOD(A1558-1,$I$21)=0,MAX($I$20,D1557+$I$22),D1557))),start_rate))</f>
        <v/>
      </c>
      <c r="E1558" s="13" t="str">
        <f t="shared" si="187"/>
        <v/>
      </c>
      <c r="F1558" s="13" t="str">
        <f>IF(A1558="","",IF(A1558=nper,J1557+E1558,MIN(J1557+E1558,IF(D1558=D1557,F1557,IF($E$8="Acc Bi-Weekly",ROUND((-PMT(((1+D1558/CP)^(CP/12))-1,(nper-A1558+1)*12/26,J1557))/2,2),IF($E$8="Acc Weekly",ROUND((-PMT(((1+D1558/CP)^(CP/12))-1,(nper-A1558+1)*12/52,J1557))/4,2),ROUND(-PMT(((1+D1558/CP)^(CP/periods_per_year))-1,nper-A1558+1,J1557),2)))))))</f>
        <v/>
      </c>
      <c r="G1558" s="13" t="str">
        <f>IF(OR(A1558="",A1558&lt;$X$2),"",IF(J1557&lt;=F1558,0,IF(IF(AND(A1558&gt;=$X$2,MOD(A1558-$X$2,int)=0),$X$3,0)+F1558&gt;=J1557+E1558,J1557+E1558-F1558,IF(AND(A1558&gt;=$X$2,MOD(A1558-$X$2,int)=0),$X$3,0)+IF(IF(AND(A1558&gt;=$X$2,MOD(A1558-$X$2,int)=0),$X$3,0)+IF(MOD(A1558-$X$6,periods_per_year)=0,$X$5,0)+F1558&lt;J1557+E1558,IF(MOD(A1558-$X$6,periods_per_year)=0,$X$5,0),J1557+E1558-IF(AND(A1558&gt;=$X$2,MOD(A1558-$X$2,int)=0),$X$3,0)-F1558))))</f>
        <v/>
      </c>
      <c r="H1558" s="14"/>
      <c r="I1558" s="13" t="str">
        <f t="shared" si="188"/>
        <v/>
      </c>
      <c r="J1558" s="13" t="str">
        <f t="shared" si="189"/>
        <v/>
      </c>
      <c r="M1558" s="17" t="str">
        <f>IF(S1557="","",IF(OR(M1557&gt;=nper,ROUND(S1557,2)&lt;=0),"",M1557+1))</f>
        <v/>
      </c>
      <c r="N1558" s="18" t="str">
        <f>IF(M1558="","",IF(OR(periods_per_year=26,periods_per_year=52),IF(periods_per_year=26,IF(M1558=1,fpdate,N1557+14),IF(periods_per_year=52,IF(M1558=1,fpdate,N1557+7),"n/a")),IF(periods_per_year=24,DATE(YEAR(fpdate),MONTH(fpdate)+(M1558-1)/2+IF(AND(DAY(fpdate)&gt;=15,MOD(M1558,2)=0),1,0),IF(MOD(M1558,2)=0,IF(DAY(fpdate)&gt;=15,DAY(fpdate)-14,DAY(fpdate)+14),DAY(fpdate))),IF(DAY(DATE(YEAR(fpdate),MONTH(fpdate)+M1558-1,DAY(fpdate)))&lt;&gt;DAY(fpdate),DATE(YEAR(fpdate),MONTH(fpdate)+M1558,0),DATE(YEAR(fpdate),MONTH(fpdate)+M1558-1,DAY(fpdate))))))</f>
        <v/>
      </c>
      <c r="O1558" s="19" t="str">
        <f>IF(M1558="","",IF(variable,IF(M1558&lt;MortgageCalculator!$I$18*periods_per_year,start_rate,IF(MortgageCalculator!$I$22&gt;=0,MIN(MortgageCalculator!$I$19,start_rate+MortgageCalculator!$I$22*ROUNDUP((M1558-MortgageCalculator!$I$18*periods_per_year)/MortgageCalculator!$I$21,0)),MAX(MortgageCalculator!$I$20,start_rate+MortgageCalculator!$I$22*ROUNDUP((M1558-MortgageCalculator!$I$18*periods_per_year)/MortgageCalculator!$I$21,0)))),start_rate))</f>
        <v/>
      </c>
      <c r="P1558" s="20" t="str">
        <f>IF(M1558="","",ROUND((((1+O1558/CP)^(CP/periods_per_year))-1)*S1557,2))</f>
        <v/>
      </c>
      <c r="Q1558" s="20" t="str">
        <f>IF(M1558="","",IF(M1558=nper,S1557+P1558,MIN(S1557+P1558,IF(O1558=O1557,Q1557,ROUND(-PMT(((1+O1558/CP)^(CP/periods_per_year))-1,nper-M1558+1,S1557),2)))))</f>
        <v/>
      </c>
      <c r="R1558" s="20" t="str">
        <f t="shared" si="190"/>
        <v/>
      </c>
      <c r="S1558" s="20" t="str">
        <f t="shared" si="191"/>
        <v/>
      </c>
    </row>
    <row r="1559" spans="1:19" x14ac:dyDescent="0.2">
      <c r="A1559" s="10" t="str">
        <f t="shared" si="184"/>
        <v/>
      </c>
      <c r="B1559" s="11" t="str">
        <f t="shared" si="185"/>
        <v/>
      </c>
      <c r="C1559" s="15" t="str">
        <f t="shared" si="186"/>
        <v/>
      </c>
      <c r="D1559" s="12" t="str">
        <f>IF(A1559="","",IF(variable,IF(OR(A1559=1,A1559&lt;$I$18*periods_per_year),start_rate,MIN($I$19,IF(MOD(A1559-1,$I$21)=0,MAX($I$20,D1558+$I$22),D1558))),start_rate))</f>
        <v/>
      </c>
      <c r="E1559" s="13" t="str">
        <f t="shared" si="187"/>
        <v/>
      </c>
      <c r="F1559" s="13" t="str">
        <f>IF(A1559="","",IF(A1559=nper,J1558+E1559,MIN(J1558+E1559,IF(D1559=D1558,F1558,IF($E$8="Acc Bi-Weekly",ROUND((-PMT(((1+D1559/CP)^(CP/12))-1,(nper-A1559+1)*12/26,J1558))/2,2),IF($E$8="Acc Weekly",ROUND((-PMT(((1+D1559/CP)^(CP/12))-1,(nper-A1559+1)*12/52,J1558))/4,2),ROUND(-PMT(((1+D1559/CP)^(CP/periods_per_year))-1,nper-A1559+1,J1558),2)))))))</f>
        <v/>
      </c>
      <c r="G1559" s="13" t="str">
        <f>IF(OR(A1559="",A1559&lt;$X$2),"",IF(J1558&lt;=F1559,0,IF(IF(AND(A1559&gt;=$X$2,MOD(A1559-$X$2,int)=0),$X$3,0)+F1559&gt;=J1558+E1559,J1558+E1559-F1559,IF(AND(A1559&gt;=$X$2,MOD(A1559-$X$2,int)=0),$X$3,0)+IF(IF(AND(A1559&gt;=$X$2,MOD(A1559-$X$2,int)=0),$X$3,0)+IF(MOD(A1559-$X$6,periods_per_year)=0,$X$5,0)+F1559&lt;J1558+E1559,IF(MOD(A1559-$X$6,periods_per_year)=0,$X$5,0),J1558+E1559-IF(AND(A1559&gt;=$X$2,MOD(A1559-$X$2,int)=0),$X$3,0)-F1559))))</f>
        <v/>
      </c>
      <c r="H1559" s="14"/>
      <c r="I1559" s="13" t="str">
        <f t="shared" si="188"/>
        <v/>
      </c>
      <c r="J1559" s="13" t="str">
        <f t="shared" si="189"/>
        <v/>
      </c>
      <c r="M1559" s="17" t="str">
        <f>IF(S1558="","",IF(OR(M1558&gt;=nper,ROUND(S1558,2)&lt;=0),"",M1558+1))</f>
        <v/>
      </c>
      <c r="N1559" s="18" t="str">
        <f>IF(M1559="","",IF(OR(periods_per_year=26,periods_per_year=52),IF(periods_per_year=26,IF(M1559=1,fpdate,N1558+14),IF(periods_per_year=52,IF(M1559=1,fpdate,N1558+7),"n/a")),IF(periods_per_year=24,DATE(YEAR(fpdate),MONTH(fpdate)+(M1559-1)/2+IF(AND(DAY(fpdate)&gt;=15,MOD(M1559,2)=0),1,0),IF(MOD(M1559,2)=0,IF(DAY(fpdate)&gt;=15,DAY(fpdate)-14,DAY(fpdate)+14),DAY(fpdate))),IF(DAY(DATE(YEAR(fpdate),MONTH(fpdate)+M1559-1,DAY(fpdate)))&lt;&gt;DAY(fpdate),DATE(YEAR(fpdate),MONTH(fpdate)+M1559,0),DATE(YEAR(fpdate),MONTH(fpdate)+M1559-1,DAY(fpdate))))))</f>
        <v/>
      </c>
      <c r="O1559" s="19" t="str">
        <f>IF(M1559="","",IF(variable,IF(M1559&lt;MortgageCalculator!$I$18*periods_per_year,start_rate,IF(MortgageCalculator!$I$22&gt;=0,MIN(MortgageCalculator!$I$19,start_rate+MortgageCalculator!$I$22*ROUNDUP((M1559-MortgageCalculator!$I$18*periods_per_year)/MortgageCalculator!$I$21,0)),MAX(MortgageCalculator!$I$20,start_rate+MortgageCalculator!$I$22*ROUNDUP((M1559-MortgageCalculator!$I$18*periods_per_year)/MortgageCalculator!$I$21,0)))),start_rate))</f>
        <v/>
      </c>
      <c r="P1559" s="20" t="str">
        <f>IF(M1559="","",ROUND((((1+O1559/CP)^(CP/periods_per_year))-1)*S1558,2))</f>
        <v/>
      </c>
      <c r="Q1559" s="20" t="str">
        <f>IF(M1559="","",IF(M1559=nper,S1558+P1559,MIN(S1558+P1559,IF(O1559=O1558,Q1558,ROUND(-PMT(((1+O1559/CP)^(CP/periods_per_year))-1,nper-M1559+1,S1558),2)))))</f>
        <v/>
      </c>
      <c r="R1559" s="20" t="str">
        <f t="shared" si="190"/>
        <v/>
      </c>
      <c r="S1559" s="20" t="str">
        <f t="shared" si="191"/>
        <v/>
      </c>
    </row>
    <row r="1560" spans="1:19" x14ac:dyDescent="0.2">
      <c r="A1560" s="10" t="str">
        <f t="shared" si="184"/>
        <v/>
      </c>
      <c r="B1560" s="11" t="str">
        <f t="shared" si="185"/>
        <v/>
      </c>
      <c r="C1560" s="15" t="str">
        <f t="shared" si="186"/>
        <v/>
      </c>
      <c r="D1560" s="12" t="str">
        <f>IF(A1560="","",IF(variable,IF(OR(A1560=1,A1560&lt;$I$18*periods_per_year),start_rate,MIN($I$19,IF(MOD(A1560-1,$I$21)=0,MAX($I$20,D1559+$I$22),D1559))),start_rate))</f>
        <v/>
      </c>
      <c r="E1560" s="13" t="str">
        <f t="shared" si="187"/>
        <v/>
      </c>
      <c r="F1560" s="13" t="str">
        <f>IF(A1560="","",IF(A1560=nper,J1559+E1560,MIN(J1559+E1560,IF(D1560=D1559,F1559,IF($E$8="Acc Bi-Weekly",ROUND((-PMT(((1+D1560/CP)^(CP/12))-1,(nper-A1560+1)*12/26,J1559))/2,2),IF($E$8="Acc Weekly",ROUND((-PMT(((1+D1560/CP)^(CP/12))-1,(nper-A1560+1)*12/52,J1559))/4,2),ROUND(-PMT(((1+D1560/CP)^(CP/periods_per_year))-1,nper-A1560+1,J1559),2)))))))</f>
        <v/>
      </c>
      <c r="G1560" s="13" t="str">
        <f>IF(OR(A1560="",A1560&lt;$X$2),"",IF(J1559&lt;=F1560,0,IF(IF(AND(A1560&gt;=$X$2,MOD(A1560-$X$2,int)=0),$X$3,0)+F1560&gt;=J1559+E1560,J1559+E1560-F1560,IF(AND(A1560&gt;=$X$2,MOD(A1560-$X$2,int)=0),$X$3,0)+IF(IF(AND(A1560&gt;=$X$2,MOD(A1560-$X$2,int)=0),$X$3,0)+IF(MOD(A1560-$X$6,periods_per_year)=0,$X$5,0)+F1560&lt;J1559+E1560,IF(MOD(A1560-$X$6,periods_per_year)=0,$X$5,0),J1559+E1560-IF(AND(A1560&gt;=$X$2,MOD(A1560-$X$2,int)=0),$X$3,0)-F1560))))</f>
        <v/>
      </c>
      <c r="H1560" s="14"/>
      <c r="I1560" s="13" t="str">
        <f t="shared" si="188"/>
        <v/>
      </c>
      <c r="J1560" s="13" t="str">
        <f t="shared" si="189"/>
        <v/>
      </c>
      <c r="M1560" s="17" t="str">
        <f>IF(S1559="","",IF(OR(M1559&gt;=nper,ROUND(S1559,2)&lt;=0),"",M1559+1))</f>
        <v/>
      </c>
      <c r="N1560" s="18" t="str">
        <f>IF(M1560="","",IF(OR(periods_per_year=26,periods_per_year=52),IF(periods_per_year=26,IF(M1560=1,fpdate,N1559+14),IF(periods_per_year=52,IF(M1560=1,fpdate,N1559+7),"n/a")),IF(periods_per_year=24,DATE(YEAR(fpdate),MONTH(fpdate)+(M1560-1)/2+IF(AND(DAY(fpdate)&gt;=15,MOD(M1560,2)=0),1,0),IF(MOD(M1560,2)=0,IF(DAY(fpdate)&gt;=15,DAY(fpdate)-14,DAY(fpdate)+14),DAY(fpdate))),IF(DAY(DATE(YEAR(fpdate),MONTH(fpdate)+M1560-1,DAY(fpdate)))&lt;&gt;DAY(fpdate),DATE(YEAR(fpdate),MONTH(fpdate)+M1560,0),DATE(YEAR(fpdate),MONTH(fpdate)+M1560-1,DAY(fpdate))))))</f>
        <v/>
      </c>
      <c r="O1560" s="19" t="str">
        <f>IF(M1560="","",IF(variable,IF(M1560&lt;MortgageCalculator!$I$18*periods_per_year,start_rate,IF(MortgageCalculator!$I$22&gt;=0,MIN(MortgageCalculator!$I$19,start_rate+MortgageCalculator!$I$22*ROUNDUP((M1560-MortgageCalculator!$I$18*periods_per_year)/MortgageCalculator!$I$21,0)),MAX(MortgageCalculator!$I$20,start_rate+MortgageCalculator!$I$22*ROUNDUP((M1560-MortgageCalculator!$I$18*periods_per_year)/MortgageCalculator!$I$21,0)))),start_rate))</f>
        <v/>
      </c>
      <c r="P1560" s="20" t="str">
        <f>IF(M1560="","",ROUND((((1+O1560/CP)^(CP/periods_per_year))-1)*S1559,2))</f>
        <v/>
      </c>
      <c r="Q1560" s="20" t="str">
        <f>IF(M1560="","",IF(M1560=nper,S1559+P1560,MIN(S1559+P1560,IF(O1560=O1559,Q1559,ROUND(-PMT(((1+O1560/CP)^(CP/periods_per_year))-1,nper-M1560+1,S1559),2)))))</f>
        <v/>
      </c>
      <c r="R1560" s="20" t="str">
        <f t="shared" si="190"/>
        <v/>
      </c>
      <c r="S1560" s="20" t="str">
        <f t="shared" si="191"/>
        <v/>
      </c>
    </row>
    <row r="1561" spans="1:19" x14ac:dyDescent="0.2">
      <c r="A1561" s="10" t="str">
        <f t="shared" si="184"/>
        <v/>
      </c>
      <c r="B1561" s="11" t="str">
        <f t="shared" si="185"/>
        <v/>
      </c>
      <c r="C1561" s="15" t="str">
        <f t="shared" si="186"/>
        <v/>
      </c>
      <c r="D1561" s="12" t="str">
        <f>IF(A1561="","",IF(variable,IF(OR(A1561=1,A1561&lt;$I$18*periods_per_year),start_rate,MIN($I$19,IF(MOD(A1561-1,$I$21)=0,MAX($I$20,D1560+$I$22),D1560))),start_rate))</f>
        <v/>
      </c>
      <c r="E1561" s="13" t="str">
        <f t="shared" si="187"/>
        <v/>
      </c>
      <c r="F1561" s="13" t="str">
        <f>IF(A1561="","",IF(A1561=nper,J1560+E1561,MIN(J1560+E1561,IF(D1561=D1560,F1560,IF($E$8="Acc Bi-Weekly",ROUND((-PMT(((1+D1561/CP)^(CP/12))-1,(nper-A1561+1)*12/26,J1560))/2,2),IF($E$8="Acc Weekly",ROUND((-PMT(((1+D1561/CP)^(CP/12))-1,(nper-A1561+1)*12/52,J1560))/4,2),ROUND(-PMT(((1+D1561/CP)^(CP/periods_per_year))-1,nper-A1561+1,J1560),2)))))))</f>
        <v/>
      </c>
      <c r="G1561" s="13" t="str">
        <f>IF(OR(A1561="",A1561&lt;$X$2),"",IF(J1560&lt;=F1561,0,IF(IF(AND(A1561&gt;=$X$2,MOD(A1561-$X$2,int)=0),$X$3,0)+F1561&gt;=J1560+E1561,J1560+E1561-F1561,IF(AND(A1561&gt;=$X$2,MOD(A1561-$X$2,int)=0),$X$3,0)+IF(IF(AND(A1561&gt;=$X$2,MOD(A1561-$X$2,int)=0),$X$3,0)+IF(MOD(A1561-$X$6,periods_per_year)=0,$X$5,0)+F1561&lt;J1560+E1561,IF(MOD(A1561-$X$6,periods_per_year)=0,$X$5,0),J1560+E1561-IF(AND(A1561&gt;=$X$2,MOD(A1561-$X$2,int)=0),$X$3,0)-F1561))))</f>
        <v/>
      </c>
      <c r="H1561" s="14"/>
      <c r="I1561" s="13" t="str">
        <f t="shared" si="188"/>
        <v/>
      </c>
      <c r="J1561" s="13" t="str">
        <f t="shared" si="189"/>
        <v/>
      </c>
      <c r="M1561" s="17" t="str">
        <f>IF(S1560="","",IF(OR(M1560&gt;=nper,ROUND(S1560,2)&lt;=0),"",M1560+1))</f>
        <v/>
      </c>
      <c r="N1561" s="18" t="str">
        <f>IF(M1561="","",IF(OR(periods_per_year=26,periods_per_year=52),IF(periods_per_year=26,IF(M1561=1,fpdate,N1560+14),IF(periods_per_year=52,IF(M1561=1,fpdate,N1560+7),"n/a")),IF(periods_per_year=24,DATE(YEAR(fpdate),MONTH(fpdate)+(M1561-1)/2+IF(AND(DAY(fpdate)&gt;=15,MOD(M1561,2)=0),1,0),IF(MOD(M1561,2)=0,IF(DAY(fpdate)&gt;=15,DAY(fpdate)-14,DAY(fpdate)+14),DAY(fpdate))),IF(DAY(DATE(YEAR(fpdate),MONTH(fpdate)+M1561-1,DAY(fpdate)))&lt;&gt;DAY(fpdate),DATE(YEAR(fpdate),MONTH(fpdate)+M1561,0),DATE(YEAR(fpdate),MONTH(fpdate)+M1561-1,DAY(fpdate))))))</f>
        <v/>
      </c>
      <c r="O1561" s="19" t="str">
        <f>IF(M1561="","",IF(variable,IF(M1561&lt;MortgageCalculator!$I$18*periods_per_year,start_rate,IF(MortgageCalculator!$I$22&gt;=0,MIN(MortgageCalculator!$I$19,start_rate+MortgageCalculator!$I$22*ROUNDUP((M1561-MortgageCalculator!$I$18*periods_per_year)/MortgageCalculator!$I$21,0)),MAX(MortgageCalculator!$I$20,start_rate+MortgageCalculator!$I$22*ROUNDUP((M1561-MortgageCalculator!$I$18*periods_per_year)/MortgageCalculator!$I$21,0)))),start_rate))</f>
        <v/>
      </c>
      <c r="P1561" s="20" t="str">
        <f>IF(M1561="","",ROUND((((1+O1561/CP)^(CP/periods_per_year))-1)*S1560,2))</f>
        <v/>
      </c>
      <c r="Q1561" s="20" t="str">
        <f>IF(M1561="","",IF(M1561=nper,S1560+P1561,MIN(S1560+P1561,IF(O1561=O1560,Q1560,ROUND(-PMT(((1+O1561/CP)^(CP/periods_per_year))-1,nper-M1561+1,S1560),2)))))</f>
        <v/>
      </c>
      <c r="R1561" s="20" t="str">
        <f t="shared" si="190"/>
        <v/>
      </c>
      <c r="S1561" s="20" t="str">
        <f t="shared" si="191"/>
        <v/>
      </c>
    </row>
    <row r="1562" spans="1:19" x14ac:dyDescent="0.2">
      <c r="A1562" s="10" t="str">
        <f t="shared" si="184"/>
        <v/>
      </c>
      <c r="B1562" s="11" t="str">
        <f t="shared" si="185"/>
        <v/>
      </c>
      <c r="C1562" s="15" t="str">
        <f t="shared" si="186"/>
        <v/>
      </c>
      <c r="D1562" s="12" t="str">
        <f>IF(A1562="","",IF(variable,IF(OR(A1562=1,A1562&lt;$I$18*periods_per_year),start_rate,MIN($I$19,IF(MOD(A1562-1,$I$21)=0,MAX($I$20,D1561+$I$22),D1561))),start_rate))</f>
        <v/>
      </c>
      <c r="E1562" s="13" t="str">
        <f t="shared" si="187"/>
        <v/>
      </c>
      <c r="F1562" s="13" t="str">
        <f>IF(A1562="","",IF(A1562=nper,J1561+E1562,MIN(J1561+E1562,IF(D1562=D1561,F1561,IF($E$8="Acc Bi-Weekly",ROUND((-PMT(((1+D1562/CP)^(CP/12))-1,(nper-A1562+1)*12/26,J1561))/2,2),IF($E$8="Acc Weekly",ROUND((-PMT(((1+D1562/CP)^(CP/12))-1,(nper-A1562+1)*12/52,J1561))/4,2),ROUND(-PMT(((1+D1562/CP)^(CP/periods_per_year))-1,nper-A1562+1,J1561),2)))))))</f>
        <v/>
      </c>
      <c r="G1562" s="13" t="str">
        <f>IF(OR(A1562="",A1562&lt;$X$2),"",IF(J1561&lt;=F1562,0,IF(IF(AND(A1562&gt;=$X$2,MOD(A1562-$X$2,int)=0),$X$3,0)+F1562&gt;=J1561+E1562,J1561+E1562-F1562,IF(AND(A1562&gt;=$X$2,MOD(A1562-$X$2,int)=0),$X$3,0)+IF(IF(AND(A1562&gt;=$X$2,MOD(A1562-$X$2,int)=0),$X$3,0)+IF(MOD(A1562-$X$6,periods_per_year)=0,$X$5,0)+F1562&lt;J1561+E1562,IF(MOD(A1562-$X$6,periods_per_year)=0,$X$5,0),J1561+E1562-IF(AND(A1562&gt;=$X$2,MOD(A1562-$X$2,int)=0),$X$3,0)-F1562))))</f>
        <v/>
      </c>
      <c r="H1562" s="14"/>
      <c r="I1562" s="13" t="str">
        <f t="shared" si="188"/>
        <v/>
      </c>
      <c r="J1562" s="13" t="str">
        <f t="shared" si="189"/>
        <v/>
      </c>
      <c r="M1562" s="17" t="str">
        <f>IF(S1561="","",IF(OR(M1561&gt;=nper,ROUND(S1561,2)&lt;=0),"",M1561+1))</f>
        <v/>
      </c>
      <c r="N1562" s="18" t="str">
        <f>IF(M1562="","",IF(OR(periods_per_year=26,periods_per_year=52),IF(periods_per_year=26,IF(M1562=1,fpdate,N1561+14),IF(periods_per_year=52,IF(M1562=1,fpdate,N1561+7),"n/a")),IF(periods_per_year=24,DATE(YEAR(fpdate),MONTH(fpdate)+(M1562-1)/2+IF(AND(DAY(fpdate)&gt;=15,MOD(M1562,2)=0),1,0),IF(MOD(M1562,2)=0,IF(DAY(fpdate)&gt;=15,DAY(fpdate)-14,DAY(fpdate)+14),DAY(fpdate))),IF(DAY(DATE(YEAR(fpdate),MONTH(fpdate)+M1562-1,DAY(fpdate)))&lt;&gt;DAY(fpdate),DATE(YEAR(fpdate),MONTH(fpdate)+M1562,0),DATE(YEAR(fpdate),MONTH(fpdate)+M1562-1,DAY(fpdate))))))</f>
        <v/>
      </c>
      <c r="O1562" s="19" t="str">
        <f>IF(M1562="","",IF(variable,IF(M1562&lt;MortgageCalculator!$I$18*periods_per_year,start_rate,IF(MortgageCalculator!$I$22&gt;=0,MIN(MortgageCalculator!$I$19,start_rate+MortgageCalculator!$I$22*ROUNDUP((M1562-MortgageCalculator!$I$18*periods_per_year)/MortgageCalculator!$I$21,0)),MAX(MortgageCalculator!$I$20,start_rate+MortgageCalculator!$I$22*ROUNDUP((M1562-MortgageCalculator!$I$18*periods_per_year)/MortgageCalculator!$I$21,0)))),start_rate))</f>
        <v/>
      </c>
      <c r="P1562" s="20" t="str">
        <f>IF(M1562="","",ROUND((((1+O1562/CP)^(CP/periods_per_year))-1)*S1561,2))</f>
        <v/>
      </c>
      <c r="Q1562" s="20" t="str">
        <f>IF(M1562="","",IF(M1562=nper,S1561+P1562,MIN(S1561+P1562,IF(O1562=O1561,Q1561,ROUND(-PMT(((1+O1562/CP)^(CP/periods_per_year))-1,nper-M1562+1,S1561),2)))))</f>
        <v/>
      </c>
      <c r="R1562" s="20" t="str">
        <f t="shared" si="190"/>
        <v/>
      </c>
      <c r="S1562" s="20" t="str">
        <f t="shared" si="191"/>
        <v/>
      </c>
    </row>
    <row r="1563" spans="1:19" x14ac:dyDescent="0.2">
      <c r="A1563" s="10" t="str">
        <f t="shared" si="184"/>
        <v/>
      </c>
      <c r="B1563" s="11" t="str">
        <f t="shared" si="185"/>
        <v/>
      </c>
      <c r="C1563" s="15" t="str">
        <f t="shared" si="186"/>
        <v/>
      </c>
      <c r="D1563" s="12" t="str">
        <f>IF(A1563="","",IF(variable,IF(OR(A1563=1,A1563&lt;$I$18*periods_per_year),start_rate,MIN($I$19,IF(MOD(A1563-1,$I$21)=0,MAX($I$20,D1562+$I$22),D1562))),start_rate))</f>
        <v/>
      </c>
      <c r="E1563" s="13" t="str">
        <f t="shared" si="187"/>
        <v/>
      </c>
      <c r="F1563" s="13" t="str">
        <f>IF(A1563="","",IF(A1563=nper,J1562+E1563,MIN(J1562+E1563,IF(D1563=D1562,F1562,IF($E$8="Acc Bi-Weekly",ROUND((-PMT(((1+D1563/CP)^(CP/12))-1,(nper-A1563+1)*12/26,J1562))/2,2),IF($E$8="Acc Weekly",ROUND((-PMT(((1+D1563/CP)^(CP/12))-1,(nper-A1563+1)*12/52,J1562))/4,2),ROUND(-PMT(((1+D1563/CP)^(CP/periods_per_year))-1,nper-A1563+1,J1562),2)))))))</f>
        <v/>
      </c>
      <c r="G1563" s="13" t="str">
        <f>IF(OR(A1563="",A1563&lt;$X$2),"",IF(J1562&lt;=F1563,0,IF(IF(AND(A1563&gt;=$X$2,MOD(A1563-$X$2,int)=0),$X$3,0)+F1563&gt;=J1562+E1563,J1562+E1563-F1563,IF(AND(A1563&gt;=$X$2,MOD(A1563-$X$2,int)=0),$X$3,0)+IF(IF(AND(A1563&gt;=$X$2,MOD(A1563-$X$2,int)=0),$X$3,0)+IF(MOD(A1563-$X$6,periods_per_year)=0,$X$5,0)+F1563&lt;J1562+E1563,IF(MOD(A1563-$X$6,periods_per_year)=0,$X$5,0),J1562+E1563-IF(AND(A1563&gt;=$X$2,MOD(A1563-$X$2,int)=0),$X$3,0)-F1563))))</f>
        <v/>
      </c>
      <c r="H1563" s="14"/>
      <c r="I1563" s="13" t="str">
        <f t="shared" si="188"/>
        <v/>
      </c>
      <c r="J1563" s="13" t="str">
        <f t="shared" si="189"/>
        <v/>
      </c>
      <c r="M1563" s="17" t="str">
        <f>IF(S1562="","",IF(OR(M1562&gt;=nper,ROUND(S1562,2)&lt;=0),"",M1562+1))</f>
        <v/>
      </c>
      <c r="N1563" s="18" t="str">
        <f>IF(M1563="","",IF(OR(periods_per_year=26,periods_per_year=52),IF(periods_per_year=26,IF(M1563=1,fpdate,N1562+14),IF(periods_per_year=52,IF(M1563=1,fpdate,N1562+7),"n/a")),IF(periods_per_year=24,DATE(YEAR(fpdate),MONTH(fpdate)+(M1563-1)/2+IF(AND(DAY(fpdate)&gt;=15,MOD(M1563,2)=0),1,0),IF(MOD(M1563,2)=0,IF(DAY(fpdate)&gt;=15,DAY(fpdate)-14,DAY(fpdate)+14),DAY(fpdate))),IF(DAY(DATE(YEAR(fpdate),MONTH(fpdate)+M1563-1,DAY(fpdate)))&lt;&gt;DAY(fpdate),DATE(YEAR(fpdate),MONTH(fpdate)+M1563,0),DATE(YEAR(fpdate),MONTH(fpdate)+M1563-1,DAY(fpdate))))))</f>
        <v/>
      </c>
      <c r="O1563" s="19" t="str">
        <f>IF(M1563="","",IF(variable,IF(M1563&lt;MortgageCalculator!$I$18*periods_per_year,start_rate,IF(MortgageCalculator!$I$22&gt;=0,MIN(MortgageCalculator!$I$19,start_rate+MortgageCalculator!$I$22*ROUNDUP((M1563-MortgageCalculator!$I$18*periods_per_year)/MortgageCalculator!$I$21,0)),MAX(MortgageCalculator!$I$20,start_rate+MortgageCalculator!$I$22*ROUNDUP((M1563-MortgageCalculator!$I$18*periods_per_year)/MortgageCalculator!$I$21,0)))),start_rate))</f>
        <v/>
      </c>
      <c r="P1563" s="20" t="str">
        <f>IF(M1563="","",ROUND((((1+O1563/CP)^(CP/periods_per_year))-1)*S1562,2))</f>
        <v/>
      </c>
      <c r="Q1563" s="20" t="str">
        <f>IF(M1563="","",IF(M1563=nper,S1562+P1563,MIN(S1562+P1563,IF(O1563=O1562,Q1562,ROUND(-PMT(((1+O1563/CP)^(CP/periods_per_year))-1,nper-M1563+1,S1562),2)))))</f>
        <v/>
      </c>
      <c r="R1563" s="20" t="str">
        <f t="shared" si="190"/>
        <v/>
      </c>
      <c r="S1563" s="20" t="str">
        <f t="shared" si="191"/>
        <v/>
      </c>
    </row>
    <row r="1564" spans="1:19" x14ac:dyDescent="0.2">
      <c r="A1564" s="10" t="str">
        <f t="shared" si="184"/>
        <v/>
      </c>
      <c r="B1564" s="11" t="str">
        <f t="shared" si="185"/>
        <v/>
      </c>
      <c r="C1564" s="15" t="str">
        <f t="shared" si="186"/>
        <v/>
      </c>
      <c r="D1564" s="12" t="str">
        <f>IF(A1564="","",IF(variable,IF(OR(A1564=1,A1564&lt;$I$18*periods_per_year),start_rate,MIN($I$19,IF(MOD(A1564-1,$I$21)=0,MAX($I$20,D1563+$I$22),D1563))),start_rate))</f>
        <v/>
      </c>
      <c r="E1564" s="13" t="str">
        <f t="shared" si="187"/>
        <v/>
      </c>
      <c r="F1564" s="13" t="str">
        <f>IF(A1564="","",IF(A1564=nper,J1563+E1564,MIN(J1563+E1564,IF(D1564=D1563,F1563,IF($E$8="Acc Bi-Weekly",ROUND((-PMT(((1+D1564/CP)^(CP/12))-1,(nper-A1564+1)*12/26,J1563))/2,2),IF($E$8="Acc Weekly",ROUND((-PMT(((1+D1564/CP)^(CP/12))-1,(nper-A1564+1)*12/52,J1563))/4,2),ROUND(-PMT(((1+D1564/CP)^(CP/periods_per_year))-1,nper-A1564+1,J1563),2)))))))</f>
        <v/>
      </c>
      <c r="G1564" s="13" t="str">
        <f>IF(OR(A1564="",A1564&lt;$X$2),"",IF(J1563&lt;=F1564,0,IF(IF(AND(A1564&gt;=$X$2,MOD(A1564-$X$2,int)=0),$X$3,0)+F1564&gt;=J1563+E1564,J1563+E1564-F1564,IF(AND(A1564&gt;=$X$2,MOD(A1564-$X$2,int)=0),$X$3,0)+IF(IF(AND(A1564&gt;=$X$2,MOD(A1564-$X$2,int)=0),$X$3,0)+IF(MOD(A1564-$X$6,periods_per_year)=0,$X$5,0)+F1564&lt;J1563+E1564,IF(MOD(A1564-$X$6,periods_per_year)=0,$X$5,0),J1563+E1564-IF(AND(A1564&gt;=$X$2,MOD(A1564-$X$2,int)=0),$X$3,0)-F1564))))</f>
        <v/>
      </c>
      <c r="H1564" s="14"/>
      <c r="I1564" s="13" t="str">
        <f t="shared" si="188"/>
        <v/>
      </c>
      <c r="J1564" s="13" t="str">
        <f t="shared" si="189"/>
        <v/>
      </c>
      <c r="M1564" s="17" t="str">
        <f>IF(S1563="","",IF(OR(M1563&gt;=nper,ROUND(S1563,2)&lt;=0),"",M1563+1))</f>
        <v/>
      </c>
      <c r="N1564" s="18" t="str">
        <f>IF(M1564="","",IF(OR(periods_per_year=26,periods_per_year=52),IF(periods_per_year=26,IF(M1564=1,fpdate,N1563+14),IF(periods_per_year=52,IF(M1564=1,fpdate,N1563+7),"n/a")),IF(periods_per_year=24,DATE(YEAR(fpdate),MONTH(fpdate)+(M1564-1)/2+IF(AND(DAY(fpdate)&gt;=15,MOD(M1564,2)=0),1,0),IF(MOD(M1564,2)=0,IF(DAY(fpdate)&gt;=15,DAY(fpdate)-14,DAY(fpdate)+14),DAY(fpdate))),IF(DAY(DATE(YEAR(fpdate),MONTH(fpdate)+M1564-1,DAY(fpdate)))&lt;&gt;DAY(fpdate),DATE(YEAR(fpdate),MONTH(fpdate)+M1564,0),DATE(YEAR(fpdate),MONTH(fpdate)+M1564-1,DAY(fpdate))))))</f>
        <v/>
      </c>
      <c r="O1564" s="19" t="str">
        <f>IF(M1564="","",IF(variable,IF(M1564&lt;MortgageCalculator!$I$18*periods_per_year,start_rate,IF(MortgageCalculator!$I$22&gt;=0,MIN(MortgageCalculator!$I$19,start_rate+MortgageCalculator!$I$22*ROUNDUP((M1564-MortgageCalculator!$I$18*periods_per_year)/MortgageCalculator!$I$21,0)),MAX(MortgageCalculator!$I$20,start_rate+MortgageCalculator!$I$22*ROUNDUP((M1564-MortgageCalculator!$I$18*periods_per_year)/MortgageCalculator!$I$21,0)))),start_rate))</f>
        <v/>
      </c>
      <c r="P1564" s="20" t="str">
        <f>IF(M1564="","",ROUND((((1+O1564/CP)^(CP/periods_per_year))-1)*S1563,2))</f>
        <v/>
      </c>
      <c r="Q1564" s="20" t="str">
        <f>IF(M1564="","",IF(M1564=nper,S1563+P1564,MIN(S1563+P1564,IF(O1564=O1563,Q1563,ROUND(-PMT(((1+O1564/CP)^(CP/periods_per_year))-1,nper-M1564+1,S1563),2)))))</f>
        <v/>
      </c>
      <c r="R1564" s="20" t="str">
        <f t="shared" si="190"/>
        <v/>
      </c>
      <c r="S1564" s="20" t="str">
        <f t="shared" si="191"/>
        <v/>
      </c>
    </row>
    <row r="1565" spans="1:19" x14ac:dyDescent="0.2">
      <c r="A1565" s="10" t="str">
        <f t="shared" si="184"/>
        <v/>
      </c>
      <c r="B1565" s="11" t="str">
        <f t="shared" si="185"/>
        <v/>
      </c>
      <c r="C1565" s="15" t="str">
        <f t="shared" si="186"/>
        <v/>
      </c>
      <c r="D1565" s="12" t="str">
        <f>IF(A1565="","",IF(variable,IF(OR(A1565=1,A1565&lt;$I$18*periods_per_year),start_rate,MIN($I$19,IF(MOD(A1565-1,$I$21)=0,MAX($I$20,D1564+$I$22),D1564))),start_rate))</f>
        <v/>
      </c>
      <c r="E1565" s="13" t="str">
        <f t="shared" si="187"/>
        <v/>
      </c>
      <c r="F1565" s="13" t="str">
        <f>IF(A1565="","",IF(A1565=nper,J1564+E1565,MIN(J1564+E1565,IF(D1565=D1564,F1564,IF($E$8="Acc Bi-Weekly",ROUND((-PMT(((1+D1565/CP)^(CP/12))-1,(nper-A1565+1)*12/26,J1564))/2,2),IF($E$8="Acc Weekly",ROUND((-PMT(((1+D1565/CP)^(CP/12))-1,(nper-A1565+1)*12/52,J1564))/4,2),ROUND(-PMT(((1+D1565/CP)^(CP/periods_per_year))-1,nper-A1565+1,J1564),2)))))))</f>
        <v/>
      </c>
      <c r="G1565" s="13" t="str">
        <f>IF(OR(A1565="",A1565&lt;$X$2),"",IF(J1564&lt;=F1565,0,IF(IF(AND(A1565&gt;=$X$2,MOD(A1565-$X$2,int)=0),$X$3,0)+F1565&gt;=J1564+E1565,J1564+E1565-F1565,IF(AND(A1565&gt;=$X$2,MOD(A1565-$X$2,int)=0),$X$3,0)+IF(IF(AND(A1565&gt;=$X$2,MOD(A1565-$X$2,int)=0),$X$3,0)+IF(MOD(A1565-$X$6,periods_per_year)=0,$X$5,0)+F1565&lt;J1564+E1565,IF(MOD(A1565-$X$6,periods_per_year)=0,$X$5,0),J1564+E1565-IF(AND(A1565&gt;=$X$2,MOD(A1565-$X$2,int)=0),$X$3,0)-F1565))))</f>
        <v/>
      </c>
      <c r="H1565" s="14"/>
      <c r="I1565" s="13" t="str">
        <f t="shared" si="188"/>
        <v/>
      </c>
      <c r="J1565" s="13" t="str">
        <f t="shared" si="189"/>
        <v/>
      </c>
      <c r="M1565" s="17" t="str">
        <f>IF(S1564="","",IF(OR(M1564&gt;=nper,ROUND(S1564,2)&lt;=0),"",M1564+1))</f>
        <v/>
      </c>
      <c r="N1565" s="18" t="str">
        <f>IF(M1565="","",IF(OR(periods_per_year=26,periods_per_year=52),IF(periods_per_year=26,IF(M1565=1,fpdate,N1564+14),IF(periods_per_year=52,IF(M1565=1,fpdate,N1564+7),"n/a")),IF(periods_per_year=24,DATE(YEAR(fpdate),MONTH(fpdate)+(M1565-1)/2+IF(AND(DAY(fpdate)&gt;=15,MOD(M1565,2)=0),1,0),IF(MOD(M1565,2)=0,IF(DAY(fpdate)&gt;=15,DAY(fpdate)-14,DAY(fpdate)+14),DAY(fpdate))),IF(DAY(DATE(YEAR(fpdate),MONTH(fpdate)+M1565-1,DAY(fpdate)))&lt;&gt;DAY(fpdate),DATE(YEAR(fpdate),MONTH(fpdate)+M1565,0),DATE(YEAR(fpdate),MONTH(fpdate)+M1565-1,DAY(fpdate))))))</f>
        <v/>
      </c>
      <c r="O1565" s="19" t="str">
        <f>IF(M1565="","",IF(variable,IF(M1565&lt;MortgageCalculator!$I$18*periods_per_year,start_rate,IF(MortgageCalculator!$I$22&gt;=0,MIN(MortgageCalculator!$I$19,start_rate+MortgageCalculator!$I$22*ROUNDUP((M1565-MortgageCalculator!$I$18*periods_per_year)/MortgageCalculator!$I$21,0)),MAX(MortgageCalculator!$I$20,start_rate+MortgageCalculator!$I$22*ROUNDUP((M1565-MortgageCalculator!$I$18*periods_per_year)/MortgageCalculator!$I$21,0)))),start_rate))</f>
        <v/>
      </c>
      <c r="P1565" s="20" t="str">
        <f>IF(M1565="","",ROUND((((1+O1565/CP)^(CP/periods_per_year))-1)*S1564,2))</f>
        <v/>
      </c>
      <c r="Q1565" s="20" t="str">
        <f>IF(M1565="","",IF(M1565=nper,S1564+P1565,MIN(S1564+P1565,IF(O1565=O1564,Q1564,ROUND(-PMT(((1+O1565/CP)^(CP/periods_per_year))-1,nper-M1565+1,S1564),2)))))</f>
        <v/>
      </c>
      <c r="R1565" s="20" t="str">
        <f t="shared" si="190"/>
        <v/>
      </c>
      <c r="S1565" s="20" t="str">
        <f t="shared" si="191"/>
        <v/>
      </c>
    </row>
    <row r="1566" spans="1:19" x14ac:dyDescent="0.2">
      <c r="A1566" s="10" t="str">
        <f t="shared" si="184"/>
        <v/>
      </c>
      <c r="B1566" s="11" t="str">
        <f t="shared" si="185"/>
        <v/>
      </c>
      <c r="C1566" s="15" t="str">
        <f t="shared" si="186"/>
        <v/>
      </c>
      <c r="D1566" s="12" t="str">
        <f>IF(A1566="","",IF(variable,IF(OR(A1566=1,A1566&lt;$I$18*periods_per_year),start_rate,MIN($I$19,IF(MOD(A1566-1,$I$21)=0,MAX($I$20,D1565+$I$22),D1565))),start_rate))</f>
        <v/>
      </c>
      <c r="E1566" s="13" t="str">
        <f t="shared" si="187"/>
        <v/>
      </c>
      <c r="F1566" s="13" t="str">
        <f>IF(A1566="","",IF(A1566=nper,J1565+E1566,MIN(J1565+E1566,IF(D1566=D1565,F1565,IF($E$8="Acc Bi-Weekly",ROUND((-PMT(((1+D1566/CP)^(CP/12))-1,(nper-A1566+1)*12/26,J1565))/2,2),IF($E$8="Acc Weekly",ROUND((-PMT(((1+D1566/CP)^(CP/12))-1,(nper-A1566+1)*12/52,J1565))/4,2),ROUND(-PMT(((1+D1566/CP)^(CP/periods_per_year))-1,nper-A1566+1,J1565),2)))))))</f>
        <v/>
      </c>
      <c r="G1566" s="13" t="str">
        <f>IF(OR(A1566="",A1566&lt;$X$2),"",IF(J1565&lt;=F1566,0,IF(IF(AND(A1566&gt;=$X$2,MOD(A1566-$X$2,int)=0),$X$3,0)+F1566&gt;=J1565+E1566,J1565+E1566-F1566,IF(AND(A1566&gt;=$X$2,MOD(A1566-$X$2,int)=0),$X$3,0)+IF(IF(AND(A1566&gt;=$X$2,MOD(A1566-$X$2,int)=0),$X$3,0)+IF(MOD(A1566-$X$6,periods_per_year)=0,$X$5,0)+F1566&lt;J1565+E1566,IF(MOD(A1566-$X$6,periods_per_year)=0,$X$5,0),J1565+E1566-IF(AND(A1566&gt;=$X$2,MOD(A1566-$X$2,int)=0),$X$3,0)-F1566))))</f>
        <v/>
      </c>
      <c r="H1566" s="14"/>
      <c r="I1566" s="13" t="str">
        <f t="shared" si="188"/>
        <v/>
      </c>
      <c r="J1566" s="13" t="str">
        <f t="shared" si="189"/>
        <v/>
      </c>
      <c r="M1566" s="17" t="str">
        <f>IF(S1565="","",IF(OR(M1565&gt;=nper,ROUND(S1565,2)&lt;=0),"",M1565+1))</f>
        <v/>
      </c>
      <c r="N1566" s="18" t="str">
        <f>IF(M1566="","",IF(OR(periods_per_year=26,periods_per_year=52),IF(periods_per_year=26,IF(M1566=1,fpdate,N1565+14),IF(periods_per_year=52,IF(M1566=1,fpdate,N1565+7),"n/a")),IF(periods_per_year=24,DATE(YEAR(fpdate),MONTH(fpdate)+(M1566-1)/2+IF(AND(DAY(fpdate)&gt;=15,MOD(M1566,2)=0),1,0),IF(MOD(M1566,2)=0,IF(DAY(fpdate)&gt;=15,DAY(fpdate)-14,DAY(fpdate)+14),DAY(fpdate))),IF(DAY(DATE(YEAR(fpdate),MONTH(fpdate)+M1566-1,DAY(fpdate)))&lt;&gt;DAY(fpdate),DATE(YEAR(fpdate),MONTH(fpdate)+M1566,0),DATE(YEAR(fpdate),MONTH(fpdate)+M1566-1,DAY(fpdate))))))</f>
        <v/>
      </c>
      <c r="O1566" s="19" t="str">
        <f>IF(M1566="","",IF(variable,IF(M1566&lt;MortgageCalculator!$I$18*periods_per_year,start_rate,IF(MortgageCalculator!$I$22&gt;=0,MIN(MortgageCalculator!$I$19,start_rate+MortgageCalculator!$I$22*ROUNDUP((M1566-MortgageCalculator!$I$18*periods_per_year)/MortgageCalculator!$I$21,0)),MAX(MortgageCalculator!$I$20,start_rate+MortgageCalculator!$I$22*ROUNDUP((M1566-MortgageCalculator!$I$18*periods_per_year)/MortgageCalculator!$I$21,0)))),start_rate))</f>
        <v/>
      </c>
      <c r="P1566" s="20" t="str">
        <f>IF(M1566="","",ROUND((((1+O1566/CP)^(CP/periods_per_year))-1)*S1565,2))</f>
        <v/>
      </c>
      <c r="Q1566" s="20" t="str">
        <f>IF(M1566="","",IF(M1566=nper,S1565+P1566,MIN(S1565+P1566,IF(O1566=O1565,Q1565,ROUND(-PMT(((1+O1566/CP)^(CP/periods_per_year))-1,nper-M1566+1,S1565),2)))))</f>
        <v/>
      </c>
      <c r="R1566" s="20" t="str">
        <f t="shared" si="190"/>
        <v/>
      </c>
      <c r="S1566" s="20" t="str">
        <f t="shared" si="191"/>
        <v/>
      </c>
    </row>
    <row r="1567" spans="1:19" x14ac:dyDescent="0.2">
      <c r="A1567" s="10" t="str">
        <f t="shared" si="184"/>
        <v/>
      </c>
      <c r="B1567" s="11" t="str">
        <f t="shared" si="185"/>
        <v/>
      </c>
      <c r="C1567" s="15" t="str">
        <f t="shared" si="186"/>
        <v/>
      </c>
      <c r="D1567" s="12" t="str">
        <f>IF(A1567="","",IF(variable,IF(OR(A1567=1,A1567&lt;$I$18*periods_per_year),start_rate,MIN($I$19,IF(MOD(A1567-1,$I$21)=0,MAX($I$20,D1566+$I$22),D1566))),start_rate))</f>
        <v/>
      </c>
      <c r="E1567" s="13" t="str">
        <f t="shared" si="187"/>
        <v/>
      </c>
      <c r="F1567" s="13" t="str">
        <f>IF(A1567="","",IF(A1567=nper,J1566+E1567,MIN(J1566+E1567,IF(D1567=D1566,F1566,IF($E$8="Acc Bi-Weekly",ROUND((-PMT(((1+D1567/CP)^(CP/12))-1,(nper-A1567+1)*12/26,J1566))/2,2),IF($E$8="Acc Weekly",ROUND((-PMT(((1+D1567/CP)^(CP/12))-1,(nper-A1567+1)*12/52,J1566))/4,2),ROUND(-PMT(((1+D1567/CP)^(CP/periods_per_year))-1,nper-A1567+1,J1566),2)))))))</f>
        <v/>
      </c>
      <c r="G1567" s="13" t="str">
        <f>IF(OR(A1567="",A1567&lt;$X$2),"",IF(J1566&lt;=F1567,0,IF(IF(AND(A1567&gt;=$X$2,MOD(A1567-$X$2,int)=0),$X$3,0)+F1567&gt;=J1566+E1567,J1566+E1567-F1567,IF(AND(A1567&gt;=$X$2,MOD(A1567-$X$2,int)=0),$X$3,0)+IF(IF(AND(A1567&gt;=$X$2,MOD(A1567-$X$2,int)=0),$X$3,0)+IF(MOD(A1567-$X$6,periods_per_year)=0,$X$5,0)+F1567&lt;J1566+E1567,IF(MOD(A1567-$X$6,periods_per_year)=0,$X$5,0),J1566+E1567-IF(AND(A1567&gt;=$X$2,MOD(A1567-$X$2,int)=0),$X$3,0)-F1567))))</f>
        <v/>
      </c>
      <c r="H1567" s="14"/>
      <c r="I1567" s="13" t="str">
        <f t="shared" si="188"/>
        <v/>
      </c>
      <c r="J1567" s="13" t="str">
        <f t="shared" si="189"/>
        <v/>
      </c>
      <c r="M1567" s="17" t="str">
        <f>IF(S1566="","",IF(OR(M1566&gt;=nper,ROUND(S1566,2)&lt;=0),"",M1566+1))</f>
        <v/>
      </c>
      <c r="N1567" s="18" t="str">
        <f>IF(M1567="","",IF(OR(periods_per_year=26,periods_per_year=52),IF(periods_per_year=26,IF(M1567=1,fpdate,N1566+14),IF(periods_per_year=52,IF(M1567=1,fpdate,N1566+7),"n/a")),IF(periods_per_year=24,DATE(YEAR(fpdate),MONTH(fpdate)+(M1567-1)/2+IF(AND(DAY(fpdate)&gt;=15,MOD(M1567,2)=0),1,0),IF(MOD(M1567,2)=0,IF(DAY(fpdate)&gt;=15,DAY(fpdate)-14,DAY(fpdate)+14),DAY(fpdate))),IF(DAY(DATE(YEAR(fpdate),MONTH(fpdate)+M1567-1,DAY(fpdate)))&lt;&gt;DAY(fpdate),DATE(YEAR(fpdate),MONTH(fpdate)+M1567,0),DATE(YEAR(fpdate),MONTH(fpdate)+M1567-1,DAY(fpdate))))))</f>
        <v/>
      </c>
      <c r="O1567" s="19" t="str">
        <f>IF(M1567="","",IF(variable,IF(M1567&lt;MortgageCalculator!$I$18*periods_per_year,start_rate,IF(MortgageCalculator!$I$22&gt;=0,MIN(MortgageCalculator!$I$19,start_rate+MortgageCalculator!$I$22*ROUNDUP((M1567-MortgageCalculator!$I$18*periods_per_year)/MortgageCalculator!$I$21,0)),MAX(MortgageCalculator!$I$20,start_rate+MortgageCalculator!$I$22*ROUNDUP((M1567-MortgageCalculator!$I$18*periods_per_year)/MortgageCalculator!$I$21,0)))),start_rate))</f>
        <v/>
      </c>
      <c r="P1567" s="20" t="str">
        <f>IF(M1567="","",ROUND((((1+O1567/CP)^(CP/periods_per_year))-1)*S1566,2))</f>
        <v/>
      </c>
      <c r="Q1567" s="20" t="str">
        <f>IF(M1567="","",IF(M1567=nper,S1566+P1567,MIN(S1566+P1567,IF(O1567=O1566,Q1566,ROUND(-PMT(((1+O1567/CP)^(CP/periods_per_year))-1,nper-M1567+1,S1566),2)))))</f>
        <v/>
      </c>
      <c r="R1567" s="20" t="str">
        <f t="shared" si="190"/>
        <v/>
      </c>
      <c r="S1567" s="20" t="str">
        <f t="shared" si="191"/>
        <v/>
      </c>
    </row>
    <row r="1568" spans="1:19" x14ac:dyDescent="0.2">
      <c r="A1568" s="10" t="str">
        <f t="shared" si="184"/>
        <v/>
      </c>
      <c r="B1568" s="11" t="str">
        <f t="shared" si="185"/>
        <v/>
      </c>
      <c r="C1568" s="15" t="str">
        <f t="shared" si="186"/>
        <v/>
      </c>
      <c r="D1568" s="12" t="str">
        <f>IF(A1568="","",IF(variable,IF(OR(A1568=1,A1568&lt;$I$18*periods_per_year),start_rate,MIN($I$19,IF(MOD(A1568-1,$I$21)=0,MAX($I$20,D1567+$I$22),D1567))),start_rate))</f>
        <v/>
      </c>
      <c r="E1568" s="13" t="str">
        <f t="shared" si="187"/>
        <v/>
      </c>
      <c r="F1568" s="13" t="str">
        <f>IF(A1568="","",IF(A1568=nper,J1567+E1568,MIN(J1567+E1568,IF(D1568=D1567,F1567,IF($E$8="Acc Bi-Weekly",ROUND((-PMT(((1+D1568/CP)^(CP/12))-1,(nper-A1568+1)*12/26,J1567))/2,2),IF($E$8="Acc Weekly",ROUND((-PMT(((1+D1568/CP)^(CP/12))-1,(nper-A1568+1)*12/52,J1567))/4,2),ROUND(-PMT(((1+D1568/CP)^(CP/periods_per_year))-1,nper-A1568+1,J1567),2)))))))</f>
        <v/>
      </c>
      <c r="G1568" s="13" t="str">
        <f>IF(OR(A1568="",A1568&lt;$X$2),"",IF(J1567&lt;=F1568,0,IF(IF(AND(A1568&gt;=$X$2,MOD(A1568-$X$2,int)=0),$X$3,0)+F1568&gt;=J1567+E1568,J1567+E1568-F1568,IF(AND(A1568&gt;=$X$2,MOD(A1568-$X$2,int)=0),$X$3,0)+IF(IF(AND(A1568&gt;=$X$2,MOD(A1568-$X$2,int)=0),$X$3,0)+IF(MOD(A1568-$X$6,periods_per_year)=0,$X$5,0)+F1568&lt;J1567+E1568,IF(MOD(A1568-$X$6,periods_per_year)=0,$X$5,0),J1567+E1568-IF(AND(A1568&gt;=$X$2,MOD(A1568-$X$2,int)=0),$X$3,0)-F1568))))</f>
        <v/>
      </c>
      <c r="H1568" s="14"/>
      <c r="I1568" s="13" t="str">
        <f t="shared" si="188"/>
        <v/>
      </c>
      <c r="J1568" s="13" t="str">
        <f t="shared" si="189"/>
        <v/>
      </c>
      <c r="M1568" s="17" t="str">
        <f>IF(S1567="","",IF(OR(M1567&gt;=nper,ROUND(S1567,2)&lt;=0),"",M1567+1))</f>
        <v/>
      </c>
      <c r="N1568" s="18" t="str">
        <f>IF(M1568="","",IF(OR(periods_per_year=26,periods_per_year=52),IF(periods_per_year=26,IF(M1568=1,fpdate,N1567+14),IF(periods_per_year=52,IF(M1568=1,fpdate,N1567+7),"n/a")),IF(periods_per_year=24,DATE(YEAR(fpdate),MONTH(fpdate)+(M1568-1)/2+IF(AND(DAY(fpdate)&gt;=15,MOD(M1568,2)=0),1,0),IF(MOD(M1568,2)=0,IF(DAY(fpdate)&gt;=15,DAY(fpdate)-14,DAY(fpdate)+14),DAY(fpdate))),IF(DAY(DATE(YEAR(fpdate),MONTH(fpdate)+M1568-1,DAY(fpdate)))&lt;&gt;DAY(fpdate),DATE(YEAR(fpdate),MONTH(fpdate)+M1568,0),DATE(YEAR(fpdate),MONTH(fpdate)+M1568-1,DAY(fpdate))))))</f>
        <v/>
      </c>
      <c r="O1568" s="19" t="str">
        <f>IF(M1568="","",IF(variable,IF(M1568&lt;MortgageCalculator!$I$18*periods_per_year,start_rate,IF(MortgageCalculator!$I$22&gt;=0,MIN(MortgageCalculator!$I$19,start_rate+MortgageCalculator!$I$22*ROUNDUP((M1568-MortgageCalculator!$I$18*periods_per_year)/MortgageCalculator!$I$21,0)),MAX(MortgageCalculator!$I$20,start_rate+MortgageCalculator!$I$22*ROUNDUP((M1568-MortgageCalculator!$I$18*periods_per_year)/MortgageCalculator!$I$21,0)))),start_rate))</f>
        <v/>
      </c>
      <c r="P1568" s="20" t="str">
        <f>IF(M1568="","",ROUND((((1+O1568/CP)^(CP/periods_per_year))-1)*S1567,2))</f>
        <v/>
      </c>
      <c r="Q1568" s="20" t="str">
        <f>IF(M1568="","",IF(M1568=nper,S1567+P1568,MIN(S1567+P1568,IF(O1568=O1567,Q1567,ROUND(-PMT(((1+O1568/CP)^(CP/periods_per_year))-1,nper-M1568+1,S1567),2)))))</f>
        <v/>
      </c>
      <c r="R1568" s="20" t="str">
        <f t="shared" si="190"/>
        <v/>
      </c>
      <c r="S1568" s="20" t="str">
        <f t="shared" si="191"/>
        <v/>
      </c>
    </row>
    <row r="1569" spans="1:19" x14ac:dyDescent="0.2">
      <c r="A1569" s="10" t="str">
        <f t="shared" si="184"/>
        <v/>
      </c>
      <c r="B1569" s="11" t="str">
        <f t="shared" si="185"/>
        <v/>
      </c>
      <c r="C1569" s="15" t="str">
        <f t="shared" si="186"/>
        <v/>
      </c>
      <c r="D1569" s="12" t="str">
        <f>IF(A1569="","",IF(variable,IF(OR(A1569=1,A1569&lt;$I$18*periods_per_year),start_rate,MIN($I$19,IF(MOD(A1569-1,$I$21)=0,MAX($I$20,D1568+$I$22),D1568))),start_rate))</f>
        <v/>
      </c>
      <c r="E1569" s="13" t="str">
        <f t="shared" si="187"/>
        <v/>
      </c>
      <c r="F1569" s="13" t="str">
        <f>IF(A1569="","",IF(A1569=nper,J1568+E1569,MIN(J1568+E1569,IF(D1569=D1568,F1568,IF($E$8="Acc Bi-Weekly",ROUND((-PMT(((1+D1569/CP)^(CP/12))-1,(nper-A1569+1)*12/26,J1568))/2,2),IF($E$8="Acc Weekly",ROUND((-PMT(((1+D1569/CP)^(CP/12))-1,(nper-A1569+1)*12/52,J1568))/4,2),ROUND(-PMT(((1+D1569/CP)^(CP/periods_per_year))-1,nper-A1569+1,J1568),2)))))))</f>
        <v/>
      </c>
      <c r="G1569" s="13" t="str">
        <f>IF(OR(A1569="",A1569&lt;$X$2),"",IF(J1568&lt;=F1569,0,IF(IF(AND(A1569&gt;=$X$2,MOD(A1569-$X$2,int)=0),$X$3,0)+F1569&gt;=J1568+E1569,J1568+E1569-F1569,IF(AND(A1569&gt;=$X$2,MOD(A1569-$X$2,int)=0),$X$3,0)+IF(IF(AND(A1569&gt;=$X$2,MOD(A1569-$X$2,int)=0),$X$3,0)+IF(MOD(A1569-$X$6,periods_per_year)=0,$X$5,0)+F1569&lt;J1568+E1569,IF(MOD(A1569-$X$6,periods_per_year)=0,$X$5,0),J1568+E1569-IF(AND(A1569&gt;=$X$2,MOD(A1569-$X$2,int)=0),$X$3,0)-F1569))))</f>
        <v/>
      </c>
      <c r="H1569" s="14"/>
      <c r="I1569" s="13" t="str">
        <f t="shared" si="188"/>
        <v/>
      </c>
      <c r="J1569" s="13" t="str">
        <f t="shared" si="189"/>
        <v/>
      </c>
      <c r="M1569" s="17" t="str">
        <f>IF(S1568="","",IF(OR(M1568&gt;=nper,ROUND(S1568,2)&lt;=0),"",M1568+1))</f>
        <v/>
      </c>
      <c r="N1569" s="18" t="str">
        <f>IF(M1569="","",IF(OR(periods_per_year=26,periods_per_year=52),IF(periods_per_year=26,IF(M1569=1,fpdate,N1568+14),IF(periods_per_year=52,IF(M1569=1,fpdate,N1568+7),"n/a")),IF(periods_per_year=24,DATE(YEAR(fpdate),MONTH(fpdate)+(M1569-1)/2+IF(AND(DAY(fpdate)&gt;=15,MOD(M1569,2)=0),1,0),IF(MOD(M1569,2)=0,IF(DAY(fpdate)&gt;=15,DAY(fpdate)-14,DAY(fpdate)+14),DAY(fpdate))),IF(DAY(DATE(YEAR(fpdate),MONTH(fpdate)+M1569-1,DAY(fpdate)))&lt;&gt;DAY(fpdate),DATE(YEAR(fpdate),MONTH(fpdate)+M1569,0),DATE(YEAR(fpdate),MONTH(fpdate)+M1569-1,DAY(fpdate))))))</f>
        <v/>
      </c>
      <c r="O1569" s="19" t="str">
        <f>IF(M1569="","",IF(variable,IF(M1569&lt;MortgageCalculator!$I$18*periods_per_year,start_rate,IF(MortgageCalculator!$I$22&gt;=0,MIN(MortgageCalculator!$I$19,start_rate+MortgageCalculator!$I$22*ROUNDUP((M1569-MortgageCalculator!$I$18*periods_per_year)/MortgageCalculator!$I$21,0)),MAX(MortgageCalculator!$I$20,start_rate+MortgageCalculator!$I$22*ROUNDUP((M1569-MortgageCalculator!$I$18*periods_per_year)/MortgageCalculator!$I$21,0)))),start_rate))</f>
        <v/>
      </c>
      <c r="P1569" s="20" t="str">
        <f>IF(M1569="","",ROUND((((1+O1569/CP)^(CP/periods_per_year))-1)*S1568,2))</f>
        <v/>
      </c>
      <c r="Q1569" s="20" t="str">
        <f>IF(M1569="","",IF(M1569=nper,S1568+P1569,MIN(S1568+P1569,IF(O1569=O1568,Q1568,ROUND(-PMT(((1+O1569/CP)^(CP/periods_per_year))-1,nper-M1569+1,S1568),2)))))</f>
        <v/>
      </c>
      <c r="R1569" s="20" t="str">
        <f t="shared" si="190"/>
        <v/>
      </c>
      <c r="S1569" s="20" t="str">
        <f t="shared" si="191"/>
        <v/>
      </c>
    </row>
    <row r="1570" spans="1:19" x14ac:dyDescent="0.2">
      <c r="A1570" s="10" t="str">
        <f t="shared" si="184"/>
        <v/>
      </c>
      <c r="B1570" s="11" t="str">
        <f t="shared" si="185"/>
        <v/>
      </c>
      <c r="C1570" s="15" t="str">
        <f t="shared" si="186"/>
        <v/>
      </c>
      <c r="D1570" s="12" t="str">
        <f>IF(A1570="","",IF(variable,IF(OR(A1570=1,A1570&lt;$I$18*periods_per_year),start_rate,MIN($I$19,IF(MOD(A1570-1,$I$21)=0,MAX($I$20,D1569+$I$22),D1569))),start_rate))</f>
        <v/>
      </c>
      <c r="E1570" s="13" t="str">
        <f t="shared" si="187"/>
        <v/>
      </c>
      <c r="F1570" s="13" t="str">
        <f>IF(A1570="","",IF(A1570=nper,J1569+E1570,MIN(J1569+E1570,IF(D1570=D1569,F1569,IF($E$8="Acc Bi-Weekly",ROUND((-PMT(((1+D1570/CP)^(CP/12))-1,(nper-A1570+1)*12/26,J1569))/2,2),IF($E$8="Acc Weekly",ROUND((-PMT(((1+D1570/CP)^(CP/12))-1,(nper-A1570+1)*12/52,J1569))/4,2),ROUND(-PMT(((1+D1570/CP)^(CP/periods_per_year))-1,nper-A1570+1,J1569),2)))))))</f>
        <v/>
      </c>
      <c r="G1570" s="13" t="str">
        <f>IF(OR(A1570="",A1570&lt;$X$2),"",IF(J1569&lt;=F1570,0,IF(IF(AND(A1570&gt;=$X$2,MOD(A1570-$X$2,int)=0),$X$3,0)+F1570&gt;=J1569+E1570,J1569+E1570-F1570,IF(AND(A1570&gt;=$X$2,MOD(A1570-$X$2,int)=0),$X$3,0)+IF(IF(AND(A1570&gt;=$X$2,MOD(A1570-$X$2,int)=0),$X$3,0)+IF(MOD(A1570-$X$6,periods_per_year)=0,$X$5,0)+F1570&lt;J1569+E1570,IF(MOD(A1570-$X$6,periods_per_year)=0,$X$5,0),J1569+E1570-IF(AND(A1570&gt;=$X$2,MOD(A1570-$X$2,int)=0),$X$3,0)-F1570))))</f>
        <v/>
      </c>
      <c r="H1570" s="14"/>
      <c r="I1570" s="13" t="str">
        <f t="shared" si="188"/>
        <v/>
      </c>
      <c r="J1570" s="13" t="str">
        <f t="shared" si="189"/>
        <v/>
      </c>
      <c r="M1570" s="17" t="str">
        <f>IF(S1569="","",IF(OR(M1569&gt;=nper,ROUND(S1569,2)&lt;=0),"",M1569+1))</f>
        <v/>
      </c>
      <c r="N1570" s="18" t="str">
        <f>IF(M1570="","",IF(OR(periods_per_year=26,periods_per_year=52),IF(periods_per_year=26,IF(M1570=1,fpdate,N1569+14),IF(periods_per_year=52,IF(M1570=1,fpdate,N1569+7),"n/a")),IF(periods_per_year=24,DATE(YEAR(fpdate),MONTH(fpdate)+(M1570-1)/2+IF(AND(DAY(fpdate)&gt;=15,MOD(M1570,2)=0),1,0),IF(MOD(M1570,2)=0,IF(DAY(fpdate)&gt;=15,DAY(fpdate)-14,DAY(fpdate)+14),DAY(fpdate))),IF(DAY(DATE(YEAR(fpdate),MONTH(fpdate)+M1570-1,DAY(fpdate)))&lt;&gt;DAY(fpdate),DATE(YEAR(fpdate),MONTH(fpdate)+M1570,0),DATE(YEAR(fpdate),MONTH(fpdate)+M1570-1,DAY(fpdate))))))</f>
        <v/>
      </c>
      <c r="O1570" s="19" t="str">
        <f>IF(M1570="","",IF(variable,IF(M1570&lt;MortgageCalculator!$I$18*periods_per_year,start_rate,IF(MortgageCalculator!$I$22&gt;=0,MIN(MortgageCalculator!$I$19,start_rate+MortgageCalculator!$I$22*ROUNDUP((M1570-MortgageCalculator!$I$18*periods_per_year)/MortgageCalculator!$I$21,0)),MAX(MortgageCalculator!$I$20,start_rate+MortgageCalculator!$I$22*ROUNDUP((M1570-MortgageCalculator!$I$18*periods_per_year)/MortgageCalculator!$I$21,0)))),start_rate))</f>
        <v/>
      </c>
      <c r="P1570" s="20" t="str">
        <f>IF(M1570="","",ROUND((((1+O1570/CP)^(CP/periods_per_year))-1)*S1569,2))</f>
        <v/>
      </c>
      <c r="Q1570" s="20" t="str">
        <f>IF(M1570="","",IF(M1570=nper,S1569+P1570,MIN(S1569+P1570,IF(O1570=O1569,Q1569,ROUND(-PMT(((1+O1570/CP)^(CP/periods_per_year))-1,nper-M1570+1,S1569),2)))))</f>
        <v/>
      </c>
      <c r="R1570" s="20" t="str">
        <f t="shared" si="190"/>
        <v/>
      </c>
      <c r="S1570" s="20" t="str">
        <f t="shared" si="191"/>
        <v/>
      </c>
    </row>
    <row r="1571" spans="1:19" x14ac:dyDescent="0.2">
      <c r="A1571" s="10" t="str">
        <f t="shared" si="184"/>
        <v/>
      </c>
      <c r="B1571" s="11" t="str">
        <f t="shared" si="185"/>
        <v/>
      </c>
      <c r="C1571" s="15" t="str">
        <f t="shared" si="186"/>
        <v/>
      </c>
      <c r="D1571" s="12" t="str">
        <f>IF(A1571="","",IF(variable,IF(OR(A1571=1,A1571&lt;$I$18*periods_per_year),start_rate,MIN($I$19,IF(MOD(A1571-1,$I$21)=0,MAX($I$20,D1570+$I$22),D1570))),start_rate))</f>
        <v/>
      </c>
      <c r="E1571" s="13" t="str">
        <f t="shared" si="187"/>
        <v/>
      </c>
      <c r="F1571" s="13" t="str">
        <f>IF(A1571="","",IF(A1571=nper,J1570+E1571,MIN(J1570+E1571,IF(D1571=D1570,F1570,IF($E$8="Acc Bi-Weekly",ROUND((-PMT(((1+D1571/CP)^(CP/12))-1,(nper-A1571+1)*12/26,J1570))/2,2),IF($E$8="Acc Weekly",ROUND((-PMT(((1+D1571/CP)^(CP/12))-1,(nper-A1571+1)*12/52,J1570))/4,2),ROUND(-PMT(((1+D1571/CP)^(CP/periods_per_year))-1,nper-A1571+1,J1570),2)))))))</f>
        <v/>
      </c>
      <c r="G1571" s="13" t="str">
        <f>IF(OR(A1571="",A1571&lt;$X$2),"",IF(J1570&lt;=F1571,0,IF(IF(AND(A1571&gt;=$X$2,MOD(A1571-$X$2,int)=0),$X$3,0)+F1571&gt;=J1570+E1571,J1570+E1571-F1571,IF(AND(A1571&gt;=$X$2,MOD(A1571-$X$2,int)=0),$X$3,0)+IF(IF(AND(A1571&gt;=$X$2,MOD(A1571-$X$2,int)=0),$X$3,0)+IF(MOD(A1571-$X$6,periods_per_year)=0,$X$5,0)+F1571&lt;J1570+E1571,IF(MOD(A1571-$X$6,periods_per_year)=0,$X$5,0),J1570+E1571-IF(AND(A1571&gt;=$X$2,MOD(A1571-$X$2,int)=0),$X$3,0)-F1571))))</f>
        <v/>
      </c>
      <c r="H1571" s="14"/>
      <c r="I1571" s="13" t="str">
        <f t="shared" si="188"/>
        <v/>
      </c>
      <c r="J1571" s="13" t="str">
        <f t="shared" si="189"/>
        <v/>
      </c>
      <c r="M1571" s="17" t="str">
        <f>IF(S1570="","",IF(OR(M1570&gt;=nper,ROUND(S1570,2)&lt;=0),"",M1570+1))</f>
        <v/>
      </c>
      <c r="N1571" s="18" t="str">
        <f>IF(M1571="","",IF(OR(periods_per_year=26,periods_per_year=52),IF(periods_per_year=26,IF(M1571=1,fpdate,N1570+14),IF(periods_per_year=52,IF(M1571=1,fpdate,N1570+7),"n/a")),IF(periods_per_year=24,DATE(YEAR(fpdate),MONTH(fpdate)+(M1571-1)/2+IF(AND(DAY(fpdate)&gt;=15,MOD(M1571,2)=0),1,0),IF(MOD(M1571,2)=0,IF(DAY(fpdate)&gt;=15,DAY(fpdate)-14,DAY(fpdate)+14),DAY(fpdate))),IF(DAY(DATE(YEAR(fpdate),MONTH(fpdate)+M1571-1,DAY(fpdate)))&lt;&gt;DAY(fpdate),DATE(YEAR(fpdate),MONTH(fpdate)+M1571,0),DATE(YEAR(fpdate),MONTH(fpdate)+M1571-1,DAY(fpdate))))))</f>
        <v/>
      </c>
      <c r="O1571" s="19" t="str">
        <f>IF(M1571="","",IF(variable,IF(M1571&lt;MortgageCalculator!$I$18*periods_per_year,start_rate,IF(MortgageCalculator!$I$22&gt;=0,MIN(MortgageCalculator!$I$19,start_rate+MortgageCalculator!$I$22*ROUNDUP((M1571-MortgageCalculator!$I$18*periods_per_year)/MortgageCalculator!$I$21,0)),MAX(MortgageCalculator!$I$20,start_rate+MortgageCalculator!$I$22*ROUNDUP((M1571-MortgageCalculator!$I$18*periods_per_year)/MortgageCalculator!$I$21,0)))),start_rate))</f>
        <v/>
      </c>
      <c r="P1571" s="20" t="str">
        <f>IF(M1571="","",ROUND((((1+O1571/CP)^(CP/periods_per_year))-1)*S1570,2))</f>
        <v/>
      </c>
      <c r="Q1571" s="20" t="str">
        <f>IF(M1571="","",IF(M1571=nper,S1570+P1571,MIN(S1570+P1571,IF(O1571=O1570,Q1570,ROUND(-PMT(((1+O1571/CP)^(CP/periods_per_year))-1,nper-M1571+1,S1570),2)))))</f>
        <v/>
      </c>
      <c r="R1571" s="20" t="str">
        <f t="shared" si="190"/>
        <v/>
      </c>
      <c r="S1571" s="20" t="str">
        <f t="shared" si="191"/>
        <v/>
      </c>
    </row>
    <row r="1572" spans="1:19" x14ac:dyDescent="0.2">
      <c r="A1572" s="10" t="str">
        <f t="shared" si="184"/>
        <v/>
      </c>
      <c r="B1572" s="11" t="str">
        <f t="shared" si="185"/>
        <v/>
      </c>
      <c r="C1572" s="15" t="str">
        <f t="shared" si="186"/>
        <v/>
      </c>
      <c r="D1572" s="12" t="str">
        <f>IF(A1572="","",IF(variable,IF(OR(A1572=1,A1572&lt;$I$18*periods_per_year),start_rate,MIN($I$19,IF(MOD(A1572-1,$I$21)=0,MAX($I$20,D1571+$I$22),D1571))),start_rate))</f>
        <v/>
      </c>
      <c r="E1572" s="13" t="str">
        <f t="shared" si="187"/>
        <v/>
      </c>
      <c r="F1572" s="13" t="str">
        <f>IF(A1572="","",IF(A1572=nper,J1571+E1572,MIN(J1571+E1572,IF(D1572=D1571,F1571,IF($E$8="Acc Bi-Weekly",ROUND((-PMT(((1+D1572/CP)^(CP/12))-1,(nper-A1572+1)*12/26,J1571))/2,2),IF($E$8="Acc Weekly",ROUND((-PMT(((1+D1572/CP)^(CP/12))-1,(nper-A1572+1)*12/52,J1571))/4,2),ROUND(-PMT(((1+D1572/CP)^(CP/periods_per_year))-1,nper-A1572+1,J1571),2)))))))</f>
        <v/>
      </c>
      <c r="G1572" s="13" t="str">
        <f>IF(OR(A1572="",A1572&lt;$X$2),"",IF(J1571&lt;=F1572,0,IF(IF(AND(A1572&gt;=$X$2,MOD(A1572-$X$2,int)=0),$X$3,0)+F1572&gt;=J1571+E1572,J1571+E1572-F1572,IF(AND(A1572&gt;=$X$2,MOD(A1572-$X$2,int)=0),$X$3,0)+IF(IF(AND(A1572&gt;=$X$2,MOD(A1572-$X$2,int)=0),$X$3,0)+IF(MOD(A1572-$X$6,periods_per_year)=0,$X$5,0)+F1572&lt;J1571+E1572,IF(MOD(A1572-$X$6,periods_per_year)=0,$X$5,0),J1571+E1572-IF(AND(A1572&gt;=$X$2,MOD(A1572-$X$2,int)=0),$X$3,0)-F1572))))</f>
        <v/>
      </c>
      <c r="H1572" s="14"/>
      <c r="I1572" s="13" t="str">
        <f t="shared" si="188"/>
        <v/>
      </c>
      <c r="J1572" s="13" t="str">
        <f t="shared" si="189"/>
        <v/>
      </c>
      <c r="M1572" s="17" t="str">
        <f>IF(S1571="","",IF(OR(M1571&gt;=nper,ROUND(S1571,2)&lt;=0),"",M1571+1))</f>
        <v/>
      </c>
      <c r="N1572" s="18" t="str">
        <f>IF(M1572="","",IF(OR(periods_per_year=26,periods_per_year=52),IF(periods_per_year=26,IF(M1572=1,fpdate,N1571+14),IF(periods_per_year=52,IF(M1572=1,fpdate,N1571+7),"n/a")),IF(periods_per_year=24,DATE(YEAR(fpdate),MONTH(fpdate)+(M1572-1)/2+IF(AND(DAY(fpdate)&gt;=15,MOD(M1572,2)=0),1,0),IF(MOD(M1572,2)=0,IF(DAY(fpdate)&gt;=15,DAY(fpdate)-14,DAY(fpdate)+14),DAY(fpdate))),IF(DAY(DATE(YEAR(fpdate),MONTH(fpdate)+M1572-1,DAY(fpdate)))&lt;&gt;DAY(fpdate),DATE(YEAR(fpdate),MONTH(fpdate)+M1572,0),DATE(YEAR(fpdate),MONTH(fpdate)+M1572-1,DAY(fpdate))))))</f>
        <v/>
      </c>
      <c r="O1572" s="19" t="str">
        <f>IF(M1572="","",IF(variable,IF(M1572&lt;MortgageCalculator!$I$18*periods_per_year,start_rate,IF(MortgageCalculator!$I$22&gt;=0,MIN(MortgageCalculator!$I$19,start_rate+MortgageCalculator!$I$22*ROUNDUP((M1572-MortgageCalculator!$I$18*periods_per_year)/MortgageCalculator!$I$21,0)),MAX(MortgageCalculator!$I$20,start_rate+MortgageCalculator!$I$22*ROUNDUP((M1572-MortgageCalculator!$I$18*periods_per_year)/MortgageCalculator!$I$21,0)))),start_rate))</f>
        <v/>
      </c>
      <c r="P1572" s="20" t="str">
        <f>IF(M1572="","",ROUND((((1+O1572/CP)^(CP/periods_per_year))-1)*S1571,2))</f>
        <v/>
      </c>
      <c r="Q1572" s="20" t="str">
        <f>IF(M1572="","",IF(M1572=nper,S1571+P1572,MIN(S1571+P1572,IF(O1572=O1571,Q1571,ROUND(-PMT(((1+O1572/CP)^(CP/periods_per_year))-1,nper-M1572+1,S1571),2)))))</f>
        <v/>
      </c>
      <c r="R1572" s="20" t="str">
        <f t="shared" si="190"/>
        <v/>
      </c>
      <c r="S1572" s="20" t="str">
        <f t="shared" si="191"/>
        <v/>
      </c>
    </row>
    <row r="1573" spans="1:19" x14ac:dyDescent="0.2">
      <c r="A1573" s="10" t="str">
        <f t="shared" si="184"/>
        <v/>
      </c>
      <c r="B1573" s="11" t="str">
        <f t="shared" si="185"/>
        <v/>
      </c>
      <c r="C1573" s="15" t="str">
        <f t="shared" si="186"/>
        <v/>
      </c>
      <c r="D1573" s="12" t="str">
        <f>IF(A1573="","",IF(variable,IF(OR(A1573=1,A1573&lt;$I$18*periods_per_year),start_rate,MIN($I$19,IF(MOD(A1573-1,$I$21)=0,MAX($I$20,D1572+$I$22),D1572))),start_rate))</f>
        <v/>
      </c>
      <c r="E1573" s="13" t="str">
        <f t="shared" si="187"/>
        <v/>
      </c>
      <c r="F1573" s="13" t="str">
        <f>IF(A1573="","",IF(A1573=nper,J1572+E1573,MIN(J1572+E1573,IF(D1573=D1572,F1572,IF($E$8="Acc Bi-Weekly",ROUND((-PMT(((1+D1573/CP)^(CP/12))-1,(nper-A1573+1)*12/26,J1572))/2,2),IF($E$8="Acc Weekly",ROUND((-PMT(((1+D1573/CP)^(CP/12))-1,(nper-A1573+1)*12/52,J1572))/4,2),ROUND(-PMT(((1+D1573/CP)^(CP/periods_per_year))-1,nper-A1573+1,J1572),2)))))))</f>
        <v/>
      </c>
      <c r="G1573" s="13" t="str">
        <f>IF(OR(A1573="",A1573&lt;$X$2),"",IF(J1572&lt;=F1573,0,IF(IF(AND(A1573&gt;=$X$2,MOD(A1573-$X$2,int)=0),$X$3,0)+F1573&gt;=J1572+E1573,J1572+E1573-F1573,IF(AND(A1573&gt;=$X$2,MOD(A1573-$X$2,int)=0),$X$3,0)+IF(IF(AND(A1573&gt;=$X$2,MOD(A1573-$X$2,int)=0),$X$3,0)+IF(MOD(A1573-$X$6,periods_per_year)=0,$X$5,0)+F1573&lt;J1572+E1573,IF(MOD(A1573-$X$6,periods_per_year)=0,$X$5,0),J1572+E1573-IF(AND(A1573&gt;=$X$2,MOD(A1573-$X$2,int)=0),$X$3,0)-F1573))))</f>
        <v/>
      </c>
      <c r="H1573" s="14"/>
      <c r="I1573" s="13" t="str">
        <f t="shared" si="188"/>
        <v/>
      </c>
      <c r="J1573" s="13" t="str">
        <f t="shared" si="189"/>
        <v/>
      </c>
      <c r="M1573" s="17" t="str">
        <f>IF(S1572="","",IF(OR(M1572&gt;=nper,ROUND(S1572,2)&lt;=0),"",M1572+1))</f>
        <v/>
      </c>
      <c r="N1573" s="18" t="str">
        <f>IF(M1573="","",IF(OR(periods_per_year=26,periods_per_year=52),IF(periods_per_year=26,IF(M1573=1,fpdate,N1572+14),IF(periods_per_year=52,IF(M1573=1,fpdate,N1572+7),"n/a")),IF(periods_per_year=24,DATE(YEAR(fpdate),MONTH(fpdate)+(M1573-1)/2+IF(AND(DAY(fpdate)&gt;=15,MOD(M1573,2)=0),1,0),IF(MOD(M1573,2)=0,IF(DAY(fpdate)&gt;=15,DAY(fpdate)-14,DAY(fpdate)+14),DAY(fpdate))),IF(DAY(DATE(YEAR(fpdate),MONTH(fpdate)+M1573-1,DAY(fpdate)))&lt;&gt;DAY(fpdate),DATE(YEAR(fpdate),MONTH(fpdate)+M1573,0),DATE(YEAR(fpdate),MONTH(fpdate)+M1573-1,DAY(fpdate))))))</f>
        <v/>
      </c>
      <c r="O1573" s="19" t="str">
        <f>IF(M1573="","",IF(variable,IF(M1573&lt;MortgageCalculator!$I$18*periods_per_year,start_rate,IF(MortgageCalculator!$I$22&gt;=0,MIN(MortgageCalculator!$I$19,start_rate+MortgageCalculator!$I$22*ROUNDUP((M1573-MortgageCalculator!$I$18*periods_per_year)/MortgageCalculator!$I$21,0)),MAX(MortgageCalculator!$I$20,start_rate+MortgageCalculator!$I$22*ROUNDUP((M1573-MortgageCalculator!$I$18*periods_per_year)/MortgageCalculator!$I$21,0)))),start_rate))</f>
        <v/>
      </c>
      <c r="P1573" s="20" t="str">
        <f>IF(M1573="","",ROUND((((1+O1573/CP)^(CP/periods_per_year))-1)*S1572,2))</f>
        <v/>
      </c>
      <c r="Q1573" s="20" t="str">
        <f>IF(M1573="","",IF(M1573=nper,S1572+P1573,MIN(S1572+P1573,IF(O1573=O1572,Q1572,ROUND(-PMT(((1+O1573/CP)^(CP/periods_per_year))-1,nper-M1573+1,S1572),2)))))</f>
        <v/>
      </c>
      <c r="R1573" s="20" t="str">
        <f t="shared" si="190"/>
        <v/>
      </c>
      <c r="S1573" s="20" t="str">
        <f t="shared" si="191"/>
        <v/>
      </c>
    </row>
    <row r="1574" spans="1:19" x14ac:dyDescent="0.2">
      <c r="A1574" s="10" t="str">
        <f t="shared" si="184"/>
        <v/>
      </c>
      <c r="B1574" s="11" t="str">
        <f t="shared" si="185"/>
        <v/>
      </c>
      <c r="C1574" s="15" t="str">
        <f t="shared" si="186"/>
        <v/>
      </c>
      <c r="D1574" s="12" t="str">
        <f>IF(A1574="","",IF(variable,IF(OR(A1574=1,A1574&lt;$I$18*periods_per_year),start_rate,MIN($I$19,IF(MOD(A1574-1,$I$21)=0,MAX($I$20,D1573+$I$22),D1573))),start_rate))</f>
        <v/>
      </c>
      <c r="E1574" s="13" t="str">
        <f t="shared" si="187"/>
        <v/>
      </c>
      <c r="F1574" s="13" t="str">
        <f>IF(A1574="","",IF(A1574=nper,J1573+E1574,MIN(J1573+E1574,IF(D1574=D1573,F1573,IF($E$8="Acc Bi-Weekly",ROUND((-PMT(((1+D1574/CP)^(CP/12))-1,(nper-A1574+1)*12/26,J1573))/2,2),IF($E$8="Acc Weekly",ROUND((-PMT(((1+D1574/CP)^(CP/12))-1,(nper-A1574+1)*12/52,J1573))/4,2),ROUND(-PMT(((1+D1574/CP)^(CP/periods_per_year))-1,nper-A1574+1,J1573),2)))))))</f>
        <v/>
      </c>
      <c r="G1574" s="13" t="str">
        <f>IF(OR(A1574="",A1574&lt;$X$2),"",IF(J1573&lt;=F1574,0,IF(IF(AND(A1574&gt;=$X$2,MOD(A1574-$X$2,int)=0),$X$3,0)+F1574&gt;=J1573+E1574,J1573+E1574-F1574,IF(AND(A1574&gt;=$X$2,MOD(A1574-$X$2,int)=0),$X$3,0)+IF(IF(AND(A1574&gt;=$X$2,MOD(A1574-$X$2,int)=0),$X$3,0)+IF(MOD(A1574-$X$6,periods_per_year)=0,$X$5,0)+F1574&lt;J1573+E1574,IF(MOD(A1574-$X$6,periods_per_year)=0,$X$5,0),J1573+E1574-IF(AND(A1574&gt;=$X$2,MOD(A1574-$X$2,int)=0),$X$3,0)-F1574))))</f>
        <v/>
      </c>
      <c r="H1574" s="14"/>
      <c r="I1574" s="13" t="str">
        <f t="shared" si="188"/>
        <v/>
      </c>
      <c r="J1574" s="13" t="str">
        <f t="shared" si="189"/>
        <v/>
      </c>
      <c r="M1574" s="17" t="str">
        <f>IF(S1573="","",IF(OR(M1573&gt;=nper,ROUND(S1573,2)&lt;=0),"",M1573+1))</f>
        <v/>
      </c>
      <c r="N1574" s="18" t="str">
        <f>IF(M1574="","",IF(OR(periods_per_year=26,periods_per_year=52),IF(periods_per_year=26,IF(M1574=1,fpdate,N1573+14),IF(periods_per_year=52,IF(M1574=1,fpdate,N1573+7),"n/a")),IF(periods_per_year=24,DATE(YEAR(fpdate),MONTH(fpdate)+(M1574-1)/2+IF(AND(DAY(fpdate)&gt;=15,MOD(M1574,2)=0),1,0),IF(MOD(M1574,2)=0,IF(DAY(fpdate)&gt;=15,DAY(fpdate)-14,DAY(fpdate)+14),DAY(fpdate))),IF(DAY(DATE(YEAR(fpdate),MONTH(fpdate)+M1574-1,DAY(fpdate)))&lt;&gt;DAY(fpdate),DATE(YEAR(fpdate),MONTH(fpdate)+M1574,0),DATE(YEAR(fpdate),MONTH(fpdate)+M1574-1,DAY(fpdate))))))</f>
        <v/>
      </c>
      <c r="O1574" s="19" t="str">
        <f>IF(M1574="","",IF(variable,IF(M1574&lt;MortgageCalculator!$I$18*periods_per_year,start_rate,IF(MortgageCalculator!$I$22&gt;=0,MIN(MortgageCalculator!$I$19,start_rate+MortgageCalculator!$I$22*ROUNDUP((M1574-MortgageCalculator!$I$18*periods_per_year)/MortgageCalculator!$I$21,0)),MAX(MortgageCalculator!$I$20,start_rate+MortgageCalculator!$I$22*ROUNDUP((M1574-MortgageCalculator!$I$18*periods_per_year)/MortgageCalculator!$I$21,0)))),start_rate))</f>
        <v/>
      </c>
      <c r="P1574" s="20" t="str">
        <f>IF(M1574="","",ROUND((((1+O1574/CP)^(CP/periods_per_year))-1)*S1573,2))</f>
        <v/>
      </c>
      <c r="Q1574" s="20" t="str">
        <f>IF(M1574="","",IF(M1574=nper,S1573+P1574,MIN(S1573+P1574,IF(O1574=O1573,Q1573,ROUND(-PMT(((1+O1574/CP)^(CP/periods_per_year))-1,nper-M1574+1,S1573),2)))))</f>
        <v/>
      </c>
      <c r="R1574" s="20" t="str">
        <f t="shared" si="190"/>
        <v/>
      </c>
      <c r="S1574" s="20" t="str">
        <f t="shared" si="191"/>
        <v/>
      </c>
    </row>
    <row r="1575" spans="1:19" x14ac:dyDescent="0.2">
      <c r="A1575" s="10" t="str">
        <f t="shared" si="184"/>
        <v/>
      </c>
      <c r="B1575" s="11" t="str">
        <f t="shared" si="185"/>
        <v/>
      </c>
      <c r="C1575" s="15" t="str">
        <f t="shared" si="186"/>
        <v/>
      </c>
      <c r="D1575" s="12" t="str">
        <f>IF(A1575="","",IF(variable,IF(OR(A1575=1,A1575&lt;$I$18*periods_per_year),start_rate,MIN($I$19,IF(MOD(A1575-1,$I$21)=0,MAX($I$20,D1574+$I$22),D1574))),start_rate))</f>
        <v/>
      </c>
      <c r="E1575" s="13" t="str">
        <f t="shared" si="187"/>
        <v/>
      </c>
      <c r="F1575" s="13" t="str">
        <f>IF(A1575="","",IF(A1575=nper,J1574+E1575,MIN(J1574+E1575,IF(D1575=D1574,F1574,IF($E$8="Acc Bi-Weekly",ROUND((-PMT(((1+D1575/CP)^(CP/12))-1,(nper-A1575+1)*12/26,J1574))/2,2),IF($E$8="Acc Weekly",ROUND((-PMT(((1+D1575/CP)^(CP/12))-1,(nper-A1575+1)*12/52,J1574))/4,2),ROUND(-PMT(((1+D1575/CP)^(CP/periods_per_year))-1,nper-A1575+1,J1574),2)))))))</f>
        <v/>
      </c>
      <c r="G1575" s="13" t="str">
        <f>IF(OR(A1575="",A1575&lt;$X$2),"",IF(J1574&lt;=F1575,0,IF(IF(AND(A1575&gt;=$X$2,MOD(A1575-$X$2,int)=0),$X$3,0)+F1575&gt;=J1574+E1575,J1574+E1575-F1575,IF(AND(A1575&gt;=$X$2,MOD(A1575-$X$2,int)=0),$X$3,0)+IF(IF(AND(A1575&gt;=$X$2,MOD(A1575-$X$2,int)=0),$X$3,0)+IF(MOD(A1575-$X$6,periods_per_year)=0,$X$5,0)+F1575&lt;J1574+E1575,IF(MOD(A1575-$X$6,periods_per_year)=0,$X$5,0),J1574+E1575-IF(AND(A1575&gt;=$X$2,MOD(A1575-$X$2,int)=0),$X$3,0)-F1575))))</f>
        <v/>
      </c>
      <c r="H1575" s="14"/>
      <c r="I1575" s="13" t="str">
        <f t="shared" si="188"/>
        <v/>
      </c>
      <c r="J1575" s="13" t="str">
        <f t="shared" si="189"/>
        <v/>
      </c>
      <c r="M1575" s="17" t="str">
        <f>IF(S1574="","",IF(OR(M1574&gt;=nper,ROUND(S1574,2)&lt;=0),"",M1574+1))</f>
        <v/>
      </c>
      <c r="N1575" s="18" t="str">
        <f>IF(M1575="","",IF(OR(periods_per_year=26,periods_per_year=52),IF(periods_per_year=26,IF(M1575=1,fpdate,N1574+14),IF(periods_per_year=52,IF(M1575=1,fpdate,N1574+7),"n/a")),IF(periods_per_year=24,DATE(YEAR(fpdate),MONTH(fpdate)+(M1575-1)/2+IF(AND(DAY(fpdate)&gt;=15,MOD(M1575,2)=0),1,0),IF(MOD(M1575,2)=0,IF(DAY(fpdate)&gt;=15,DAY(fpdate)-14,DAY(fpdate)+14),DAY(fpdate))),IF(DAY(DATE(YEAR(fpdate),MONTH(fpdate)+M1575-1,DAY(fpdate)))&lt;&gt;DAY(fpdate),DATE(YEAR(fpdate),MONTH(fpdate)+M1575,0),DATE(YEAR(fpdate),MONTH(fpdate)+M1575-1,DAY(fpdate))))))</f>
        <v/>
      </c>
      <c r="O1575" s="19" t="str">
        <f>IF(M1575="","",IF(variable,IF(M1575&lt;MortgageCalculator!$I$18*periods_per_year,start_rate,IF(MortgageCalculator!$I$22&gt;=0,MIN(MortgageCalculator!$I$19,start_rate+MortgageCalculator!$I$22*ROUNDUP((M1575-MortgageCalculator!$I$18*periods_per_year)/MortgageCalculator!$I$21,0)),MAX(MortgageCalculator!$I$20,start_rate+MortgageCalculator!$I$22*ROUNDUP((M1575-MortgageCalculator!$I$18*periods_per_year)/MortgageCalculator!$I$21,0)))),start_rate))</f>
        <v/>
      </c>
      <c r="P1575" s="20" t="str">
        <f>IF(M1575="","",ROUND((((1+O1575/CP)^(CP/periods_per_year))-1)*S1574,2))</f>
        <v/>
      </c>
      <c r="Q1575" s="20" t="str">
        <f>IF(M1575="","",IF(M1575=nper,S1574+P1575,MIN(S1574+P1575,IF(O1575=O1574,Q1574,ROUND(-PMT(((1+O1575/CP)^(CP/periods_per_year))-1,nper-M1575+1,S1574),2)))))</f>
        <v/>
      </c>
      <c r="R1575" s="20" t="str">
        <f t="shared" si="190"/>
        <v/>
      </c>
      <c r="S1575" s="20" t="str">
        <f t="shared" si="191"/>
        <v/>
      </c>
    </row>
    <row r="1576" spans="1:19" x14ac:dyDescent="0.2">
      <c r="A1576" s="10" t="str">
        <f t="shared" si="184"/>
        <v/>
      </c>
      <c r="B1576" s="11" t="str">
        <f t="shared" si="185"/>
        <v/>
      </c>
      <c r="C1576" s="15" t="str">
        <f t="shared" si="186"/>
        <v/>
      </c>
      <c r="D1576" s="12" t="str">
        <f>IF(A1576="","",IF(variable,IF(OR(A1576=1,A1576&lt;$I$18*periods_per_year),start_rate,MIN($I$19,IF(MOD(A1576-1,$I$21)=0,MAX($I$20,D1575+$I$22),D1575))),start_rate))</f>
        <v/>
      </c>
      <c r="E1576" s="13" t="str">
        <f t="shared" si="187"/>
        <v/>
      </c>
      <c r="F1576" s="13" t="str">
        <f>IF(A1576="","",IF(A1576=nper,J1575+E1576,MIN(J1575+E1576,IF(D1576=D1575,F1575,IF($E$8="Acc Bi-Weekly",ROUND((-PMT(((1+D1576/CP)^(CP/12))-1,(nper-A1576+1)*12/26,J1575))/2,2),IF($E$8="Acc Weekly",ROUND((-PMT(((1+D1576/CP)^(CP/12))-1,(nper-A1576+1)*12/52,J1575))/4,2),ROUND(-PMT(((1+D1576/CP)^(CP/periods_per_year))-1,nper-A1576+1,J1575),2)))))))</f>
        <v/>
      </c>
      <c r="G1576" s="13" t="str">
        <f>IF(OR(A1576="",A1576&lt;$X$2),"",IF(J1575&lt;=F1576,0,IF(IF(AND(A1576&gt;=$X$2,MOD(A1576-$X$2,int)=0),$X$3,0)+F1576&gt;=J1575+E1576,J1575+E1576-F1576,IF(AND(A1576&gt;=$X$2,MOD(A1576-$X$2,int)=0),$X$3,0)+IF(IF(AND(A1576&gt;=$X$2,MOD(A1576-$X$2,int)=0),$X$3,0)+IF(MOD(A1576-$X$6,periods_per_year)=0,$X$5,0)+F1576&lt;J1575+E1576,IF(MOD(A1576-$X$6,periods_per_year)=0,$X$5,0),J1575+E1576-IF(AND(A1576&gt;=$X$2,MOD(A1576-$X$2,int)=0),$X$3,0)-F1576))))</f>
        <v/>
      </c>
      <c r="H1576" s="14"/>
      <c r="I1576" s="13" t="str">
        <f t="shared" si="188"/>
        <v/>
      </c>
      <c r="J1576" s="13" t="str">
        <f t="shared" si="189"/>
        <v/>
      </c>
      <c r="M1576" s="17" t="str">
        <f>IF(S1575="","",IF(OR(M1575&gt;=nper,ROUND(S1575,2)&lt;=0),"",M1575+1))</f>
        <v/>
      </c>
      <c r="N1576" s="18" t="str">
        <f>IF(M1576="","",IF(OR(periods_per_year=26,periods_per_year=52),IF(periods_per_year=26,IF(M1576=1,fpdate,N1575+14),IF(periods_per_year=52,IF(M1576=1,fpdate,N1575+7),"n/a")),IF(periods_per_year=24,DATE(YEAR(fpdate),MONTH(fpdate)+(M1576-1)/2+IF(AND(DAY(fpdate)&gt;=15,MOD(M1576,2)=0),1,0),IF(MOD(M1576,2)=0,IF(DAY(fpdate)&gt;=15,DAY(fpdate)-14,DAY(fpdate)+14),DAY(fpdate))),IF(DAY(DATE(YEAR(fpdate),MONTH(fpdate)+M1576-1,DAY(fpdate)))&lt;&gt;DAY(fpdate),DATE(YEAR(fpdate),MONTH(fpdate)+M1576,0),DATE(YEAR(fpdate),MONTH(fpdate)+M1576-1,DAY(fpdate))))))</f>
        <v/>
      </c>
      <c r="O1576" s="19" t="str">
        <f>IF(M1576="","",IF(variable,IF(M1576&lt;MortgageCalculator!$I$18*periods_per_year,start_rate,IF(MortgageCalculator!$I$22&gt;=0,MIN(MortgageCalculator!$I$19,start_rate+MortgageCalculator!$I$22*ROUNDUP((M1576-MortgageCalculator!$I$18*periods_per_year)/MortgageCalculator!$I$21,0)),MAX(MortgageCalculator!$I$20,start_rate+MortgageCalculator!$I$22*ROUNDUP((M1576-MortgageCalculator!$I$18*periods_per_year)/MortgageCalculator!$I$21,0)))),start_rate))</f>
        <v/>
      </c>
      <c r="P1576" s="20" t="str">
        <f>IF(M1576="","",ROUND((((1+O1576/CP)^(CP/periods_per_year))-1)*S1575,2))</f>
        <v/>
      </c>
      <c r="Q1576" s="20" t="str">
        <f>IF(M1576="","",IF(M1576=nper,S1575+P1576,MIN(S1575+P1576,IF(O1576=O1575,Q1575,ROUND(-PMT(((1+O1576/CP)^(CP/periods_per_year))-1,nper-M1576+1,S1575),2)))))</f>
        <v/>
      </c>
      <c r="R1576" s="20" t="str">
        <f t="shared" si="190"/>
        <v/>
      </c>
      <c r="S1576" s="20" t="str">
        <f t="shared" si="191"/>
        <v/>
      </c>
    </row>
    <row r="1577" spans="1:19" x14ac:dyDescent="0.2">
      <c r="A1577" s="10" t="str">
        <f t="shared" si="184"/>
        <v/>
      </c>
      <c r="B1577" s="11" t="str">
        <f t="shared" si="185"/>
        <v/>
      </c>
      <c r="C1577" s="15" t="str">
        <f t="shared" si="186"/>
        <v/>
      </c>
      <c r="D1577" s="12" t="str">
        <f>IF(A1577="","",IF(variable,IF(OR(A1577=1,A1577&lt;$I$18*periods_per_year),start_rate,MIN($I$19,IF(MOD(A1577-1,$I$21)=0,MAX($I$20,D1576+$I$22),D1576))),start_rate))</f>
        <v/>
      </c>
      <c r="E1577" s="13" t="str">
        <f t="shared" si="187"/>
        <v/>
      </c>
      <c r="F1577" s="13" t="str">
        <f>IF(A1577="","",IF(A1577=nper,J1576+E1577,MIN(J1576+E1577,IF(D1577=D1576,F1576,IF($E$8="Acc Bi-Weekly",ROUND((-PMT(((1+D1577/CP)^(CP/12))-1,(nper-A1577+1)*12/26,J1576))/2,2),IF($E$8="Acc Weekly",ROUND((-PMT(((1+D1577/CP)^(CP/12))-1,(nper-A1577+1)*12/52,J1576))/4,2),ROUND(-PMT(((1+D1577/CP)^(CP/periods_per_year))-1,nper-A1577+1,J1576),2)))))))</f>
        <v/>
      </c>
      <c r="G1577" s="13" t="str">
        <f>IF(OR(A1577="",A1577&lt;$X$2),"",IF(J1576&lt;=F1577,0,IF(IF(AND(A1577&gt;=$X$2,MOD(A1577-$X$2,int)=0),$X$3,0)+F1577&gt;=J1576+E1577,J1576+E1577-F1577,IF(AND(A1577&gt;=$X$2,MOD(A1577-$X$2,int)=0),$X$3,0)+IF(IF(AND(A1577&gt;=$X$2,MOD(A1577-$X$2,int)=0),$X$3,0)+IF(MOD(A1577-$X$6,periods_per_year)=0,$X$5,0)+F1577&lt;J1576+E1577,IF(MOD(A1577-$X$6,periods_per_year)=0,$X$5,0),J1576+E1577-IF(AND(A1577&gt;=$X$2,MOD(A1577-$X$2,int)=0),$X$3,0)-F1577))))</f>
        <v/>
      </c>
      <c r="H1577" s="14"/>
      <c r="I1577" s="13" t="str">
        <f t="shared" si="188"/>
        <v/>
      </c>
      <c r="J1577" s="13" t="str">
        <f t="shared" si="189"/>
        <v/>
      </c>
      <c r="M1577" s="17" t="str">
        <f>IF(S1576="","",IF(OR(M1576&gt;=nper,ROUND(S1576,2)&lt;=0),"",M1576+1))</f>
        <v/>
      </c>
      <c r="N1577" s="18" t="str">
        <f>IF(M1577="","",IF(OR(periods_per_year=26,periods_per_year=52),IF(periods_per_year=26,IF(M1577=1,fpdate,N1576+14),IF(periods_per_year=52,IF(M1577=1,fpdate,N1576+7),"n/a")),IF(periods_per_year=24,DATE(YEAR(fpdate),MONTH(fpdate)+(M1577-1)/2+IF(AND(DAY(fpdate)&gt;=15,MOD(M1577,2)=0),1,0),IF(MOD(M1577,2)=0,IF(DAY(fpdate)&gt;=15,DAY(fpdate)-14,DAY(fpdate)+14),DAY(fpdate))),IF(DAY(DATE(YEAR(fpdate),MONTH(fpdate)+M1577-1,DAY(fpdate)))&lt;&gt;DAY(fpdate),DATE(YEAR(fpdate),MONTH(fpdate)+M1577,0),DATE(YEAR(fpdate),MONTH(fpdate)+M1577-1,DAY(fpdate))))))</f>
        <v/>
      </c>
      <c r="O1577" s="19" t="str">
        <f>IF(M1577="","",IF(variable,IF(M1577&lt;MortgageCalculator!$I$18*periods_per_year,start_rate,IF(MortgageCalculator!$I$22&gt;=0,MIN(MortgageCalculator!$I$19,start_rate+MortgageCalculator!$I$22*ROUNDUP((M1577-MortgageCalculator!$I$18*periods_per_year)/MortgageCalculator!$I$21,0)),MAX(MortgageCalculator!$I$20,start_rate+MortgageCalculator!$I$22*ROUNDUP((M1577-MortgageCalculator!$I$18*periods_per_year)/MortgageCalculator!$I$21,0)))),start_rate))</f>
        <v/>
      </c>
      <c r="P1577" s="20" t="str">
        <f>IF(M1577="","",ROUND((((1+O1577/CP)^(CP/periods_per_year))-1)*S1576,2))</f>
        <v/>
      </c>
      <c r="Q1577" s="20" t="str">
        <f>IF(M1577="","",IF(M1577=nper,S1576+P1577,MIN(S1576+P1577,IF(O1577=O1576,Q1576,ROUND(-PMT(((1+O1577/CP)^(CP/periods_per_year))-1,nper-M1577+1,S1576),2)))))</f>
        <v/>
      </c>
      <c r="R1577" s="20" t="str">
        <f t="shared" si="190"/>
        <v/>
      </c>
      <c r="S1577" s="20" t="str">
        <f t="shared" si="191"/>
        <v/>
      </c>
    </row>
    <row r="1578" spans="1:19" x14ac:dyDescent="0.2">
      <c r="A1578" s="10" t="str">
        <f t="shared" si="184"/>
        <v/>
      </c>
      <c r="B1578" s="11" t="str">
        <f t="shared" si="185"/>
        <v/>
      </c>
      <c r="C1578" s="15" t="str">
        <f t="shared" si="186"/>
        <v/>
      </c>
      <c r="D1578" s="12" t="str">
        <f>IF(A1578="","",IF(variable,IF(OR(A1578=1,A1578&lt;$I$18*periods_per_year),start_rate,MIN($I$19,IF(MOD(A1578-1,$I$21)=0,MAX($I$20,D1577+$I$22),D1577))),start_rate))</f>
        <v/>
      </c>
      <c r="E1578" s="13" t="str">
        <f t="shared" si="187"/>
        <v/>
      </c>
      <c r="F1578" s="13" t="str">
        <f>IF(A1578="","",IF(A1578=nper,J1577+E1578,MIN(J1577+E1578,IF(D1578=D1577,F1577,IF($E$8="Acc Bi-Weekly",ROUND((-PMT(((1+D1578/CP)^(CP/12))-1,(nper-A1578+1)*12/26,J1577))/2,2),IF($E$8="Acc Weekly",ROUND((-PMT(((1+D1578/CP)^(CP/12))-1,(nper-A1578+1)*12/52,J1577))/4,2),ROUND(-PMT(((1+D1578/CP)^(CP/periods_per_year))-1,nper-A1578+1,J1577),2)))))))</f>
        <v/>
      </c>
      <c r="G1578" s="13" t="str">
        <f>IF(OR(A1578="",A1578&lt;$X$2),"",IF(J1577&lt;=F1578,0,IF(IF(AND(A1578&gt;=$X$2,MOD(A1578-$X$2,int)=0),$X$3,0)+F1578&gt;=J1577+E1578,J1577+E1578-F1578,IF(AND(A1578&gt;=$X$2,MOD(A1578-$X$2,int)=0),$X$3,0)+IF(IF(AND(A1578&gt;=$X$2,MOD(A1578-$X$2,int)=0),$X$3,0)+IF(MOD(A1578-$X$6,periods_per_year)=0,$X$5,0)+F1578&lt;J1577+E1578,IF(MOD(A1578-$X$6,periods_per_year)=0,$X$5,0),J1577+E1578-IF(AND(A1578&gt;=$X$2,MOD(A1578-$X$2,int)=0),$X$3,0)-F1578))))</f>
        <v/>
      </c>
      <c r="H1578" s="14"/>
      <c r="I1578" s="13" t="str">
        <f t="shared" si="188"/>
        <v/>
      </c>
      <c r="J1578" s="13" t="str">
        <f t="shared" si="189"/>
        <v/>
      </c>
      <c r="M1578" s="17" t="str">
        <f>IF(S1577="","",IF(OR(M1577&gt;=nper,ROUND(S1577,2)&lt;=0),"",M1577+1))</f>
        <v/>
      </c>
      <c r="N1578" s="18" t="str">
        <f>IF(M1578="","",IF(OR(periods_per_year=26,periods_per_year=52),IF(periods_per_year=26,IF(M1578=1,fpdate,N1577+14),IF(periods_per_year=52,IF(M1578=1,fpdate,N1577+7),"n/a")),IF(periods_per_year=24,DATE(YEAR(fpdate),MONTH(fpdate)+(M1578-1)/2+IF(AND(DAY(fpdate)&gt;=15,MOD(M1578,2)=0),1,0),IF(MOD(M1578,2)=0,IF(DAY(fpdate)&gt;=15,DAY(fpdate)-14,DAY(fpdate)+14),DAY(fpdate))),IF(DAY(DATE(YEAR(fpdate),MONTH(fpdate)+M1578-1,DAY(fpdate)))&lt;&gt;DAY(fpdate),DATE(YEAR(fpdate),MONTH(fpdate)+M1578,0),DATE(YEAR(fpdate),MONTH(fpdate)+M1578-1,DAY(fpdate))))))</f>
        <v/>
      </c>
      <c r="O1578" s="19" t="str">
        <f>IF(M1578="","",IF(variable,IF(M1578&lt;MortgageCalculator!$I$18*periods_per_year,start_rate,IF(MortgageCalculator!$I$22&gt;=0,MIN(MortgageCalculator!$I$19,start_rate+MortgageCalculator!$I$22*ROUNDUP((M1578-MortgageCalculator!$I$18*periods_per_year)/MortgageCalculator!$I$21,0)),MAX(MortgageCalculator!$I$20,start_rate+MortgageCalculator!$I$22*ROUNDUP((M1578-MortgageCalculator!$I$18*periods_per_year)/MortgageCalculator!$I$21,0)))),start_rate))</f>
        <v/>
      </c>
      <c r="P1578" s="20" t="str">
        <f>IF(M1578="","",ROUND((((1+O1578/CP)^(CP/periods_per_year))-1)*S1577,2))</f>
        <v/>
      </c>
      <c r="Q1578" s="20" t="str">
        <f>IF(M1578="","",IF(M1578=nper,S1577+P1578,MIN(S1577+P1578,IF(O1578=O1577,Q1577,ROUND(-PMT(((1+O1578/CP)^(CP/periods_per_year))-1,nper-M1578+1,S1577),2)))))</f>
        <v/>
      </c>
      <c r="R1578" s="20" t="str">
        <f t="shared" si="190"/>
        <v/>
      </c>
      <c r="S1578" s="20" t="str">
        <f t="shared" si="191"/>
        <v/>
      </c>
    </row>
    <row r="1579" spans="1:19" x14ac:dyDescent="0.2">
      <c r="A1579" s="10" t="str">
        <f t="shared" si="184"/>
        <v/>
      </c>
      <c r="B1579" s="11" t="str">
        <f t="shared" si="185"/>
        <v/>
      </c>
      <c r="C1579" s="15" t="str">
        <f t="shared" si="186"/>
        <v/>
      </c>
      <c r="D1579" s="12" t="str">
        <f>IF(A1579="","",IF(variable,IF(OR(A1579=1,A1579&lt;$I$18*periods_per_year),start_rate,MIN($I$19,IF(MOD(A1579-1,$I$21)=0,MAX($I$20,D1578+$I$22),D1578))),start_rate))</f>
        <v/>
      </c>
      <c r="E1579" s="13" t="str">
        <f t="shared" si="187"/>
        <v/>
      </c>
      <c r="F1579" s="13" t="str">
        <f>IF(A1579="","",IF(A1579=nper,J1578+E1579,MIN(J1578+E1579,IF(D1579=D1578,F1578,IF($E$8="Acc Bi-Weekly",ROUND((-PMT(((1+D1579/CP)^(CP/12))-1,(nper-A1579+1)*12/26,J1578))/2,2),IF($E$8="Acc Weekly",ROUND((-PMT(((1+D1579/CP)^(CP/12))-1,(nper-A1579+1)*12/52,J1578))/4,2),ROUND(-PMT(((1+D1579/CP)^(CP/periods_per_year))-1,nper-A1579+1,J1578),2)))))))</f>
        <v/>
      </c>
      <c r="G1579" s="13" t="str">
        <f>IF(OR(A1579="",A1579&lt;$X$2),"",IF(J1578&lt;=F1579,0,IF(IF(AND(A1579&gt;=$X$2,MOD(A1579-$X$2,int)=0),$X$3,0)+F1579&gt;=J1578+E1579,J1578+E1579-F1579,IF(AND(A1579&gt;=$X$2,MOD(A1579-$X$2,int)=0),$X$3,0)+IF(IF(AND(A1579&gt;=$X$2,MOD(A1579-$X$2,int)=0),$X$3,0)+IF(MOD(A1579-$X$6,periods_per_year)=0,$X$5,0)+F1579&lt;J1578+E1579,IF(MOD(A1579-$X$6,periods_per_year)=0,$X$5,0),J1578+E1579-IF(AND(A1579&gt;=$X$2,MOD(A1579-$X$2,int)=0),$X$3,0)-F1579))))</f>
        <v/>
      </c>
      <c r="H1579" s="14"/>
      <c r="I1579" s="13" t="str">
        <f t="shared" si="188"/>
        <v/>
      </c>
      <c r="J1579" s="13" t="str">
        <f t="shared" si="189"/>
        <v/>
      </c>
      <c r="M1579" s="17" t="str">
        <f>IF(S1578="","",IF(OR(M1578&gt;=nper,ROUND(S1578,2)&lt;=0),"",M1578+1))</f>
        <v/>
      </c>
      <c r="N1579" s="18" t="str">
        <f>IF(M1579="","",IF(OR(periods_per_year=26,periods_per_year=52),IF(periods_per_year=26,IF(M1579=1,fpdate,N1578+14),IF(periods_per_year=52,IF(M1579=1,fpdate,N1578+7),"n/a")),IF(periods_per_year=24,DATE(YEAR(fpdate),MONTH(fpdate)+(M1579-1)/2+IF(AND(DAY(fpdate)&gt;=15,MOD(M1579,2)=0),1,0),IF(MOD(M1579,2)=0,IF(DAY(fpdate)&gt;=15,DAY(fpdate)-14,DAY(fpdate)+14),DAY(fpdate))),IF(DAY(DATE(YEAR(fpdate),MONTH(fpdate)+M1579-1,DAY(fpdate)))&lt;&gt;DAY(fpdate),DATE(YEAR(fpdate),MONTH(fpdate)+M1579,0),DATE(YEAR(fpdate),MONTH(fpdate)+M1579-1,DAY(fpdate))))))</f>
        <v/>
      </c>
      <c r="O1579" s="19" t="str">
        <f>IF(M1579="","",IF(variable,IF(M1579&lt;MortgageCalculator!$I$18*periods_per_year,start_rate,IF(MortgageCalculator!$I$22&gt;=0,MIN(MortgageCalculator!$I$19,start_rate+MortgageCalculator!$I$22*ROUNDUP((M1579-MortgageCalculator!$I$18*periods_per_year)/MortgageCalculator!$I$21,0)),MAX(MortgageCalculator!$I$20,start_rate+MortgageCalculator!$I$22*ROUNDUP((M1579-MortgageCalculator!$I$18*periods_per_year)/MortgageCalculator!$I$21,0)))),start_rate))</f>
        <v/>
      </c>
      <c r="P1579" s="20" t="str">
        <f>IF(M1579="","",ROUND((((1+O1579/CP)^(CP/periods_per_year))-1)*S1578,2))</f>
        <v/>
      </c>
      <c r="Q1579" s="20" t="str">
        <f>IF(M1579="","",IF(M1579=nper,S1578+P1579,MIN(S1578+P1579,IF(O1579=O1578,Q1578,ROUND(-PMT(((1+O1579/CP)^(CP/periods_per_year))-1,nper-M1579+1,S1578),2)))))</f>
        <v/>
      </c>
      <c r="R1579" s="20" t="str">
        <f t="shared" si="190"/>
        <v/>
      </c>
      <c r="S1579" s="20" t="str">
        <f t="shared" si="191"/>
        <v/>
      </c>
    </row>
    <row r="1580" spans="1:19" x14ac:dyDescent="0.2">
      <c r="A1580" s="10" t="str">
        <f t="shared" ref="A1580:A1603" si="192">IF(J1579="","",IF(OR(A1579&gt;=nper,ROUND(J1579,2)&lt;=0),"",A1579+1))</f>
        <v/>
      </c>
      <c r="B1580" s="11" t="str">
        <f t="shared" ref="B1580:B1603" si="193">IF(A1580="","",IF(OR(periods_per_year=26,periods_per_year=52),IF(periods_per_year=26,IF(A1580=1,fpdate,B1579+14),IF(periods_per_year=52,IF(A1580=1,fpdate,B1579+7),"n/a")),IF(periods_per_year=24,DATE(YEAR(fpdate),MONTH(fpdate)+(A1580-1)/2+IF(AND(DAY(fpdate)&gt;=15,MOD(A1580,2)=0),1,0),IF(MOD(A1580,2)=0,IF(DAY(fpdate)&gt;=15,DAY(fpdate)-14,DAY(fpdate)+14),DAY(fpdate))),IF(DAY(DATE(YEAR(fpdate),MONTH(fpdate)+A1580-1,DAY(fpdate)))&lt;&gt;DAY(fpdate),DATE(YEAR(fpdate),MONTH(fpdate)+A1580,0),DATE(YEAR(fpdate),MONTH(fpdate)+A1580-1,DAY(fpdate))))))</f>
        <v/>
      </c>
      <c r="C1580" s="15" t="str">
        <f t="shared" ref="C1580:C1603" si="194">IF(A1580="","",IF(MOD(A1580,periods_per_year)=0,A1580/periods_per_year,""))</f>
        <v/>
      </c>
      <c r="D1580" s="12" t="str">
        <f>IF(A1580="","",IF(variable,IF(OR(A1580=1,A1580&lt;$I$18*periods_per_year),start_rate,MIN($I$19,IF(MOD(A1580-1,$I$21)=0,MAX($I$20,D1579+$I$22),D1579))),start_rate))</f>
        <v/>
      </c>
      <c r="E1580" s="13" t="str">
        <f t="shared" ref="E1580:E1603" si="195">IF(A1580="","",ROUND((((1+D1580/CP)^(CP/periods_per_year))-1)*J1579,2))</f>
        <v/>
      </c>
      <c r="F1580" s="13" t="str">
        <f>IF(A1580="","",IF(A1580=nper,J1579+E1580,MIN(J1579+E1580,IF(D1580=D1579,F1579,IF($E$8="Acc Bi-Weekly",ROUND((-PMT(((1+D1580/CP)^(CP/12))-1,(nper-A1580+1)*12/26,J1579))/2,2),IF($E$8="Acc Weekly",ROUND((-PMT(((1+D1580/CP)^(CP/12))-1,(nper-A1580+1)*12/52,J1579))/4,2),ROUND(-PMT(((1+D1580/CP)^(CP/periods_per_year))-1,nper-A1580+1,J1579),2)))))))</f>
        <v/>
      </c>
      <c r="G1580" s="13" t="str">
        <f>IF(OR(A1580="",A1580&lt;$X$2),"",IF(J1579&lt;=F1580,0,IF(IF(AND(A1580&gt;=$X$2,MOD(A1580-$X$2,int)=0),$X$3,0)+F1580&gt;=J1579+E1580,J1579+E1580-F1580,IF(AND(A1580&gt;=$X$2,MOD(A1580-$X$2,int)=0),$X$3,0)+IF(IF(AND(A1580&gt;=$X$2,MOD(A1580-$X$2,int)=0),$X$3,0)+IF(MOD(A1580-$X$6,periods_per_year)=0,$X$5,0)+F1580&lt;J1579+E1580,IF(MOD(A1580-$X$6,periods_per_year)=0,$X$5,0),J1579+E1580-IF(AND(A1580&gt;=$X$2,MOD(A1580-$X$2,int)=0),$X$3,0)-F1580))))</f>
        <v/>
      </c>
      <c r="H1580" s="14"/>
      <c r="I1580" s="13" t="str">
        <f t="shared" ref="I1580:I1603" si="196">IF(A1580="","",F1580-E1580+H1580+IF(G1580="",0,G1580))</f>
        <v/>
      </c>
      <c r="J1580" s="13" t="str">
        <f t="shared" ref="J1580:J1603" si="197">IF(A1580="","",J1579-I1580)</f>
        <v/>
      </c>
      <c r="M1580" s="17" t="str">
        <f>IF(S1579="","",IF(OR(M1579&gt;=nper,ROUND(S1579,2)&lt;=0),"",M1579+1))</f>
        <v/>
      </c>
      <c r="N1580" s="18" t="str">
        <f>IF(M1580="","",IF(OR(periods_per_year=26,periods_per_year=52),IF(periods_per_year=26,IF(M1580=1,fpdate,N1579+14),IF(periods_per_year=52,IF(M1580=1,fpdate,N1579+7),"n/a")),IF(periods_per_year=24,DATE(YEAR(fpdate),MONTH(fpdate)+(M1580-1)/2+IF(AND(DAY(fpdate)&gt;=15,MOD(M1580,2)=0),1,0),IF(MOD(M1580,2)=0,IF(DAY(fpdate)&gt;=15,DAY(fpdate)-14,DAY(fpdate)+14),DAY(fpdate))),IF(DAY(DATE(YEAR(fpdate),MONTH(fpdate)+M1580-1,DAY(fpdate)))&lt;&gt;DAY(fpdate),DATE(YEAR(fpdate),MONTH(fpdate)+M1580,0),DATE(YEAR(fpdate),MONTH(fpdate)+M1580-1,DAY(fpdate))))))</f>
        <v/>
      </c>
      <c r="O1580" s="19" t="str">
        <f>IF(M1580="","",IF(variable,IF(M1580&lt;MortgageCalculator!$I$18*periods_per_year,start_rate,IF(MortgageCalculator!$I$22&gt;=0,MIN(MortgageCalculator!$I$19,start_rate+MortgageCalculator!$I$22*ROUNDUP((M1580-MortgageCalculator!$I$18*periods_per_year)/MortgageCalculator!$I$21,0)),MAX(MortgageCalculator!$I$20,start_rate+MortgageCalculator!$I$22*ROUNDUP((M1580-MortgageCalculator!$I$18*periods_per_year)/MortgageCalculator!$I$21,0)))),start_rate))</f>
        <v/>
      </c>
      <c r="P1580" s="20" t="str">
        <f>IF(M1580="","",ROUND((((1+O1580/CP)^(CP/periods_per_year))-1)*S1579,2))</f>
        <v/>
      </c>
      <c r="Q1580" s="20" t="str">
        <f>IF(M1580="","",IF(M1580=nper,S1579+P1580,MIN(S1579+P1580,IF(O1580=O1579,Q1579,ROUND(-PMT(((1+O1580/CP)^(CP/periods_per_year))-1,nper-M1580+1,S1579),2)))))</f>
        <v/>
      </c>
      <c r="R1580" s="20" t="str">
        <f t="shared" ref="R1580:R1603" si="198">IF(M1580="","",Q1580-P1580)</f>
        <v/>
      </c>
      <c r="S1580" s="20" t="str">
        <f t="shared" ref="S1580:S1603" si="199">IF(M1580="","",S1579-R1580)</f>
        <v/>
      </c>
    </row>
    <row r="1581" spans="1:19" x14ac:dyDescent="0.2">
      <c r="A1581" s="10" t="str">
        <f t="shared" si="192"/>
        <v/>
      </c>
      <c r="B1581" s="11" t="str">
        <f t="shared" si="193"/>
        <v/>
      </c>
      <c r="C1581" s="15" t="str">
        <f t="shared" si="194"/>
        <v/>
      </c>
      <c r="D1581" s="12" t="str">
        <f>IF(A1581="","",IF(variable,IF(OR(A1581=1,A1581&lt;$I$18*periods_per_year),start_rate,MIN($I$19,IF(MOD(A1581-1,$I$21)=0,MAX($I$20,D1580+$I$22),D1580))),start_rate))</f>
        <v/>
      </c>
      <c r="E1581" s="13" t="str">
        <f t="shared" si="195"/>
        <v/>
      </c>
      <c r="F1581" s="13" t="str">
        <f>IF(A1581="","",IF(A1581=nper,J1580+E1581,MIN(J1580+E1581,IF(D1581=D1580,F1580,IF($E$8="Acc Bi-Weekly",ROUND((-PMT(((1+D1581/CP)^(CP/12))-1,(nper-A1581+1)*12/26,J1580))/2,2),IF($E$8="Acc Weekly",ROUND((-PMT(((1+D1581/CP)^(CP/12))-1,(nper-A1581+1)*12/52,J1580))/4,2),ROUND(-PMT(((1+D1581/CP)^(CP/periods_per_year))-1,nper-A1581+1,J1580),2)))))))</f>
        <v/>
      </c>
      <c r="G1581" s="13" t="str">
        <f>IF(OR(A1581="",A1581&lt;$X$2),"",IF(J1580&lt;=F1581,0,IF(IF(AND(A1581&gt;=$X$2,MOD(A1581-$X$2,int)=0),$X$3,0)+F1581&gt;=J1580+E1581,J1580+E1581-F1581,IF(AND(A1581&gt;=$X$2,MOD(A1581-$X$2,int)=0),$X$3,0)+IF(IF(AND(A1581&gt;=$X$2,MOD(A1581-$X$2,int)=0),$X$3,0)+IF(MOD(A1581-$X$6,periods_per_year)=0,$X$5,0)+F1581&lt;J1580+E1581,IF(MOD(A1581-$X$6,periods_per_year)=0,$X$5,0),J1580+E1581-IF(AND(A1581&gt;=$X$2,MOD(A1581-$X$2,int)=0),$X$3,0)-F1581))))</f>
        <v/>
      </c>
      <c r="H1581" s="14"/>
      <c r="I1581" s="13" t="str">
        <f t="shared" si="196"/>
        <v/>
      </c>
      <c r="J1581" s="13" t="str">
        <f t="shared" si="197"/>
        <v/>
      </c>
      <c r="M1581" s="17" t="str">
        <f>IF(S1580="","",IF(OR(M1580&gt;=nper,ROUND(S1580,2)&lt;=0),"",M1580+1))</f>
        <v/>
      </c>
      <c r="N1581" s="18" t="str">
        <f>IF(M1581="","",IF(OR(periods_per_year=26,periods_per_year=52),IF(periods_per_year=26,IF(M1581=1,fpdate,N1580+14),IF(periods_per_year=52,IF(M1581=1,fpdate,N1580+7),"n/a")),IF(periods_per_year=24,DATE(YEAR(fpdate),MONTH(fpdate)+(M1581-1)/2+IF(AND(DAY(fpdate)&gt;=15,MOD(M1581,2)=0),1,0),IF(MOD(M1581,2)=0,IF(DAY(fpdate)&gt;=15,DAY(fpdate)-14,DAY(fpdate)+14),DAY(fpdate))),IF(DAY(DATE(YEAR(fpdate),MONTH(fpdate)+M1581-1,DAY(fpdate)))&lt;&gt;DAY(fpdate),DATE(YEAR(fpdate),MONTH(fpdate)+M1581,0),DATE(YEAR(fpdate),MONTH(fpdate)+M1581-1,DAY(fpdate))))))</f>
        <v/>
      </c>
      <c r="O1581" s="19" t="str">
        <f>IF(M1581="","",IF(variable,IF(M1581&lt;MortgageCalculator!$I$18*periods_per_year,start_rate,IF(MortgageCalculator!$I$22&gt;=0,MIN(MortgageCalculator!$I$19,start_rate+MortgageCalculator!$I$22*ROUNDUP((M1581-MortgageCalculator!$I$18*periods_per_year)/MortgageCalculator!$I$21,0)),MAX(MortgageCalculator!$I$20,start_rate+MortgageCalculator!$I$22*ROUNDUP((M1581-MortgageCalculator!$I$18*periods_per_year)/MortgageCalculator!$I$21,0)))),start_rate))</f>
        <v/>
      </c>
      <c r="P1581" s="20" t="str">
        <f>IF(M1581="","",ROUND((((1+O1581/CP)^(CP/periods_per_year))-1)*S1580,2))</f>
        <v/>
      </c>
      <c r="Q1581" s="20" t="str">
        <f>IF(M1581="","",IF(M1581=nper,S1580+P1581,MIN(S1580+P1581,IF(O1581=O1580,Q1580,ROUND(-PMT(((1+O1581/CP)^(CP/periods_per_year))-1,nper-M1581+1,S1580),2)))))</f>
        <v/>
      </c>
      <c r="R1581" s="20" t="str">
        <f t="shared" si="198"/>
        <v/>
      </c>
      <c r="S1581" s="20" t="str">
        <f t="shared" si="199"/>
        <v/>
      </c>
    </row>
    <row r="1582" spans="1:19" x14ac:dyDescent="0.2">
      <c r="A1582" s="10" t="str">
        <f t="shared" si="192"/>
        <v/>
      </c>
      <c r="B1582" s="11" t="str">
        <f t="shared" si="193"/>
        <v/>
      </c>
      <c r="C1582" s="15" t="str">
        <f t="shared" si="194"/>
        <v/>
      </c>
      <c r="D1582" s="12" t="str">
        <f>IF(A1582="","",IF(variable,IF(OR(A1582=1,A1582&lt;$I$18*periods_per_year),start_rate,MIN($I$19,IF(MOD(A1582-1,$I$21)=0,MAX($I$20,D1581+$I$22),D1581))),start_rate))</f>
        <v/>
      </c>
      <c r="E1582" s="13" t="str">
        <f t="shared" si="195"/>
        <v/>
      </c>
      <c r="F1582" s="13" t="str">
        <f>IF(A1582="","",IF(A1582=nper,J1581+E1582,MIN(J1581+E1582,IF(D1582=D1581,F1581,IF($E$8="Acc Bi-Weekly",ROUND((-PMT(((1+D1582/CP)^(CP/12))-1,(nper-A1582+1)*12/26,J1581))/2,2),IF($E$8="Acc Weekly",ROUND((-PMT(((1+D1582/CP)^(CP/12))-1,(nper-A1582+1)*12/52,J1581))/4,2),ROUND(-PMT(((1+D1582/CP)^(CP/periods_per_year))-1,nper-A1582+1,J1581),2)))))))</f>
        <v/>
      </c>
      <c r="G1582" s="13" t="str">
        <f>IF(OR(A1582="",A1582&lt;$X$2),"",IF(J1581&lt;=F1582,0,IF(IF(AND(A1582&gt;=$X$2,MOD(A1582-$X$2,int)=0),$X$3,0)+F1582&gt;=J1581+E1582,J1581+E1582-F1582,IF(AND(A1582&gt;=$X$2,MOD(A1582-$X$2,int)=0),$X$3,0)+IF(IF(AND(A1582&gt;=$X$2,MOD(A1582-$X$2,int)=0),$X$3,0)+IF(MOD(A1582-$X$6,periods_per_year)=0,$X$5,0)+F1582&lt;J1581+E1582,IF(MOD(A1582-$X$6,periods_per_year)=0,$X$5,0),J1581+E1582-IF(AND(A1582&gt;=$X$2,MOD(A1582-$X$2,int)=0),$X$3,0)-F1582))))</f>
        <v/>
      </c>
      <c r="H1582" s="14"/>
      <c r="I1582" s="13" t="str">
        <f t="shared" si="196"/>
        <v/>
      </c>
      <c r="J1582" s="13" t="str">
        <f t="shared" si="197"/>
        <v/>
      </c>
      <c r="M1582" s="17" t="str">
        <f>IF(S1581="","",IF(OR(M1581&gt;=nper,ROUND(S1581,2)&lt;=0),"",M1581+1))</f>
        <v/>
      </c>
      <c r="N1582" s="18" t="str">
        <f>IF(M1582="","",IF(OR(periods_per_year=26,periods_per_year=52),IF(periods_per_year=26,IF(M1582=1,fpdate,N1581+14),IF(periods_per_year=52,IF(M1582=1,fpdate,N1581+7),"n/a")),IF(periods_per_year=24,DATE(YEAR(fpdate),MONTH(fpdate)+(M1582-1)/2+IF(AND(DAY(fpdate)&gt;=15,MOD(M1582,2)=0),1,0),IF(MOD(M1582,2)=0,IF(DAY(fpdate)&gt;=15,DAY(fpdate)-14,DAY(fpdate)+14),DAY(fpdate))),IF(DAY(DATE(YEAR(fpdate),MONTH(fpdate)+M1582-1,DAY(fpdate)))&lt;&gt;DAY(fpdate),DATE(YEAR(fpdate),MONTH(fpdate)+M1582,0),DATE(YEAR(fpdate),MONTH(fpdate)+M1582-1,DAY(fpdate))))))</f>
        <v/>
      </c>
      <c r="O1582" s="19" t="str">
        <f>IF(M1582="","",IF(variable,IF(M1582&lt;MortgageCalculator!$I$18*periods_per_year,start_rate,IF(MortgageCalculator!$I$22&gt;=0,MIN(MortgageCalculator!$I$19,start_rate+MortgageCalculator!$I$22*ROUNDUP((M1582-MortgageCalculator!$I$18*periods_per_year)/MortgageCalculator!$I$21,0)),MAX(MortgageCalculator!$I$20,start_rate+MortgageCalculator!$I$22*ROUNDUP((M1582-MortgageCalculator!$I$18*periods_per_year)/MortgageCalculator!$I$21,0)))),start_rate))</f>
        <v/>
      </c>
      <c r="P1582" s="20" t="str">
        <f>IF(M1582="","",ROUND((((1+O1582/CP)^(CP/periods_per_year))-1)*S1581,2))</f>
        <v/>
      </c>
      <c r="Q1582" s="20" t="str">
        <f>IF(M1582="","",IF(M1582=nper,S1581+P1582,MIN(S1581+P1582,IF(O1582=O1581,Q1581,ROUND(-PMT(((1+O1582/CP)^(CP/periods_per_year))-1,nper-M1582+1,S1581),2)))))</f>
        <v/>
      </c>
      <c r="R1582" s="20" t="str">
        <f t="shared" si="198"/>
        <v/>
      </c>
      <c r="S1582" s="20" t="str">
        <f t="shared" si="199"/>
        <v/>
      </c>
    </row>
    <row r="1583" spans="1:19" x14ac:dyDescent="0.2">
      <c r="A1583" s="10" t="str">
        <f t="shared" si="192"/>
        <v/>
      </c>
      <c r="B1583" s="11" t="str">
        <f t="shared" si="193"/>
        <v/>
      </c>
      <c r="C1583" s="15" t="str">
        <f t="shared" si="194"/>
        <v/>
      </c>
      <c r="D1583" s="12" t="str">
        <f>IF(A1583="","",IF(variable,IF(OR(A1583=1,A1583&lt;$I$18*periods_per_year),start_rate,MIN($I$19,IF(MOD(A1583-1,$I$21)=0,MAX($I$20,D1582+$I$22),D1582))),start_rate))</f>
        <v/>
      </c>
      <c r="E1583" s="13" t="str">
        <f t="shared" si="195"/>
        <v/>
      </c>
      <c r="F1583" s="13" t="str">
        <f>IF(A1583="","",IF(A1583=nper,J1582+E1583,MIN(J1582+E1583,IF(D1583=D1582,F1582,IF($E$8="Acc Bi-Weekly",ROUND((-PMT(((1+D1583/CP)^(CP/12))-1,(nper-A1583+1)*12/26,J1582))/2,2),IF($E$8="Acc Weekly",ROUND((-PMT(((1+D1583/CP)^(CP/12))-1,(nper-A1583+1)*12/52,J1582))/4,2),ROUND(-PMT(((1+D1583/CP)^(CP/periods_per_year))-1,nper-A1583+1,J1582),2)))))))</f>
        <v/>
      </c>
      <c r="G1583" s="13" t="str">
        <f>IF(OR(A1583="",A1583&lt;$X$2),"",IF(J1582&lt;=F1583,0,IF(IF(AND(A1583&gt;=$X$2,MOD(A1583-$X$2,int)=0),$X$3,0)+F1583&gt;=J1582+E1583,J1582+E1583-F1583,IF(AND(A1583&gt;=$X$2,MOD(A1583-$X$2,int)=0),$X$3,0)+IF(IF(AND(A1583&gt;=$X$2,MOD(A1583-$X$2,int)=0),$X$3,0)+IF(MOD(A1583-$X$6,periods_per_year)=0,$X$5,0)+F1583&lt;J1582+E1583,IF(MOD(A1583-$X$6,periods_per_year)=0,$X$5,0),J1582+E1583-IF(AND(A1583&gt;=$X$2,MOD(A1583-$X$2,int)=0),$X$3,0)-F1583))))</f>
        <v/>
      </c>
      <c r="H1583" s="14"/>
      <c r="I1583" s="13" t="str">
        <f t="shared" si="196"/>
        <v/>
      </c>
      <c r="J1583" s="13" t="str">
        <f t="shared" si="197"/>
        <v/>
      </c>
      <c r="M1583" s="17" t="str">
        <f>IF(S1582="","",IF(OR(M1582&gt;=nper,ROUND(S1582,2)&lt;=0),"",M1582+1))</f>
        <v/>
      </c>
      <c r="N1583" s="18" t="str">
        <f>IF(M1583="","",IF(OR(periods_per_year=26,periods_per_year=52),IF(periods_per_year=26,IF(M1583=1,fpdate,N1582+14),IF(periods_per_year=52,IF(M1583=1,fpdate,N1582+7),"n/a")),IF(periods_per_year=24,DATE(YEAR(fpdate),MONTH(fpdate)+(M1583-1)/2+IF(AND(DAY(fpdate)&gt;=15,MOD(M1583,2)=0),1,0),IF(MOD(M1583,2)=0,IF(DAY(fpdate)&gt;=15,DAY(fpdate)-14,DAY(fpdate)+14),DAY(fpdate))),IF(DAY(DATE(YEAR(fpdate),MONTH(fpdate)+M1583-1,DAY(fpdate)))&lt;&gt;DAY(fpdate),DATE(YEAR(fpdate),MONTH(fpdate)+M1583,0),DATE(YEAR(fpdate),MONTH(fpdate)+M1583-1,DAY(fpdate))))))</f>
        <v/>
      </c>
      <c r="O1583" s="19" t="str">
        <f>IF(M1583="","",IF(variable,IF(M1583&lt;MortgageCalculator!$I$18*periods_per_year,start_rate,IF(MortgageCalculator!$I$22&gt;=0,MIN(MortgageCalculator!$I$19,start_rate+MortgageCalculator!$I$22*ROUNDUP((M1583-MortgageCalculator!$I$18*periods_per_year)/MortgageCalculator!$I$21,0)),MAX(MortgageCalculator!$I$20,start_rate+MortgageCalculator!$I$22*ROUNDUP((M1583-MortgageCalculator!$I$18*periods_per_year)/MortgageCalculator!$I$21,0)))),start_rate))</f>
        <v/>
      </c>
      <c r="P1583" s="20" t="str">
        <f>IF(M1583="","",ROUND((((1+O1583/CP)^(CP/periods_per_year))-1)*S1582,2))</f>
        <v/>
      </c>
      <c r="Q1583" s="20" t="str">
        <f>IF(M1583="","",IF(M1583=nper,S1582+P1583,MIN(S1582+P1583,IF(O1583=O1582,Q1582,ROUND(-PMT(((1+O1583/CP)^(CP/periods_per_year))-1,nper-M1583+1,S1582),2)))))</f>
        <v/>
      </c>
      <c r="R1583" s="20" t="str">
        <f t="shared" si="198"/>
        <v/>
      </c>
      <c r="S1583" s="20" t="str">
        <f t="shared" si="199"/>
        <v/>
      </c>
    </row>
    <row r="1584" spans="1:19" x14ac:dyDescent="0.2">
      <c r="A1584" s="10" t="str">
        <f t="shared" si="192"/>
        <v/>
      </c>
      <c r="B1584" s="11" t="str">
        <f t="shared" si="193"/>
        <v/>
      </c>
      <c r="C1584" s="15" t="str">
        <f t="shared" si="194"/>
        <v/>
      </c>
      <c r="D1584" s="12" t="str">
        <f>IF(A1584="","",IF(variable,IF(OR(A1584=1,A1584&lt;$I$18*periods_per_year),start_rate,MIN($I$19,IF(MOD(A1584-1,$I$21)=0,MAX($I$20,D1583+$I$22),D1583))),start_rate))</f>
        <v/>
      </c>
      <c r="E1584" s="13" t="str">
        <f t="shared" si="195"/>
        <v/>
      </c>
      <c r="F1584" s="13" t="str">
        <f>IF(A1584="","",IF(A1584=nper,J1583+E1584,MIN(J1583+E1584,IF(D1584=D1583,F1583,IF($E$8="Acc Bi-Weekly",ROUND((-PMT(((1+D1584/CP)^(CP/12))-1,(nper-A1584+1)*12/26,J1583))/2,2),IF($E$8="Acc Weekly",ROUND((-PMT(((1+D1584/CP)^(CP/12))-1,(nper-A1584+1)*12/52,J1583))/4,2),ROUND(-PMT(((1+D1584/CP)^(CP/periods_per_year))-1,nper-A1584+1,J1583),2)))))))</f>
        <v/>
      </c>
      <c r="G1584" s="13" t="str">
        <f>IF(OR(A1584="",A1584&lt;$X$2),"",IF(J1583&lt;=F1584,0,IF(IF(AND(A1584&gt;=$X$2,MOD(A1584-$X$2,int)=0),$X$3,0)+F1584&gt;=J1583+E1584,J1583+E1584-F1584,IF(AND(A1584&gt;=$X$2,MOD(A1584-$X$2,int)=0),$X$3,0)+IF(IF(AND(A1584&gt;=$X$2,MOD(A1584-$X$2,int)=0),$X$3,0)+IF(MOD(A1584-$X$6,periods_per_year)=0,$X$5,0)+F1584&lt;J1583+E1584,IF(MOD(A1584-$X$6,periods_per_year)=0,$X$5,0),J1583+E1584-IF(AND(A1584&gt;=$X$2,MOD(A1584-$X$2,int)=0),$X$3,0)-F1584))))</f>
        <v/>
      </c>
      <c r="H1584" s="14"/>
      <c r="I1584" s="13" t="str">
        <f t="shared" si="196"/>
        <v/>
      </c>
      <c r="J1584" s="13" t="str">
        <f t="shared" si="197"/>
        <v/>
      </c>
      <c r="M1584" s="17" t="str">
        <f>IF(S1583="","",IF(OR(M1583&gt;=nper,ROUND(S1583,2)&lt;=0),"",M1583+1))</f>
        <v/>
      </c>
      <c r="N1584" s="18" t="str">
        <f>IF(M1584="","",IF(OR(periods_per_year=26,periods_per_year=52),IF(periods_per_year=26,IF(M1584=1,fpdate,N1583+14),IF(periods_per_year=52,IF(M1584=1,fpdate,N1583+7),"n/a")),IF(periods_per_year=24,DATE(YEAR(fpdate),MONTH(fpdate)+(M1584-1)/2+IF(AND(DAY(fpdate)&gt;=15,MOD(M1584,2)=0),1,0),IF(MOD(M1584,2)=0,IF(DAY(fpdate)&gt;=15,DAY(fpdate)-14,DAY(fpdate)+14),DAY(fpdate))),IF(DAY(DATE(YEAR(fpdate),MONTH(fpdate)+M1584-1,DAY(fpdate)))&lt;&gt;DAY(fpdate),DATE(YEAR(fpdate),MONTH(fpdate)+M1584,0),DATE(YEAR(fpdate),MONTH(fpdate)+M1584-1,DAY(fpdate))))))</f>
        <v/>
      </c>
      <c r="O1584" s="19" t="str">
        <f>IF(M1584="","",IF(variable,IF(M1584&lt;MortgageCalculator!$I$18*periods_per_year,start_rate,IF(MortgageCalculator!$I$22&gt;=0,MIN(MortgageCalculator!$I$19,start_rate+MortgageCalculator!$I$22*ROUNDUP((M1584-MortgageCalculator!$I$18*periods_per_year)/MortgageCalculator!$I$21,0)),MAX(MortgageCalculator!$I$20,start_rate+MortgageCalculator!$I$22*ROUNDUP((M1584-MortgageCalculator!$I$18*periods_per_year)/MortgageCalculator!$I$21,0)))),start_rate))</f>
        <v/>
      </c>
      <c r="P1584" s="20" t="str">
        <f>IF(M1584="","",ROUND((((1+O1584/CP)^(CP/periods_per_year))-1)*S1583,2))</f>
        <v/>
      </c>
      <c r="Q1584" s="20" t="str">
        <f>IF(M1584="","",IF(M1584=nper,S1583+P1584,MIN(S1583+P1584,IF(O1584=O1583,Q1583,ROUND(-PMT(((1+O1584/CP)^(CP/periods_per_year))-1,nper-M1584+1,S1583),2)))))</f>
        <v/>
      </c>
      <c r="R1584" s="20" t="str">
        <f t="shared" si="198"/>
        <v/>
      </c>
      <c r="S1584" s="20" t="str">
        <f t="shared" si="199"/>
        <v/>
      </c>
    </row>
    <row r="1585" spans="1:19" x14ac:dyDescent="0.2">
      <c r="A1585" s="10" t="str">
        <f t="shared" si="192"/>
        <v/>
      </c>
      <c r="B1585" s="11" t="str">
        <f t="shared" si="193"/>
        <v/>
      </c>
      <c r="C1585" s="15" t="str">
        <f t="shared" si="194"/>
        <v/>
      </c>
      <c r="D1585" s="12" t="str">
        <f>IF(A1585="","",IF(variable,IF(OR(A1585=1,A1585&lt;$I$18*periods_per_year),start_rate,MIN($I$19,IF(MOD(A1585-1,$I$21)=0,MAX($I$20,D1584+$I$22),D1584))),start_rate))</f>
        <v/>
      </c>
      <c r="E1585" s="13" t="str">
        <f t="shared" si="195"/>
        <v/>
      </c>
      <c r="F1585" s="13" t="str">
        <f>IF(A1585="","",IF(A1585=nper,J1584+E1585,MIN(J1584+E1585,IF(D1585=D1584,F1584,IF($E$8="Acc Bi-Weekly",ROUND((-PMT(((1+D1585/CP)^(CP/12))-1,(nper-A1585+1)*12/26,J1584))/2,2),IF($E$8="Acc Weekly",ROUND((-PMT(((1+D1585/CP)^(CP/12))-1,(nper-A1585+1)*12/52,J1584))/4,2),ROUND(-PMT(((1+D1585/CP)^(CP/periods_per_year))-1,nper-A1585+1,J1584),2)))))))</f>
        <v/>
      </c>
      <c r="G1585" s="13" t="str">
        <f>IF(OR(A1585="",A1585&lt;$X$2),"",IF(J1584&lt;=F1585,0,IF(IF(AND(A1585&gt;=$X$2,MOD(A1585-$X$2,int)=0),$X$3,0)+F1585&gt;=J1584+E1585,J1584+E1585-F1585,IF(AND(A1585&gt;=$X$2,MOD(A1585-$X$2,int)=0),$X$3,0)+IF(IF(AND(A1585&gt;=$X$2,MOD(A1585-$X$2,int)=0),$X$3,0)+IF(MOD(A1585-$X$6,periods_per_year)=0,$X$5,0)+F1585&lt;J1584+E1585,IF(MOD(A1585-$X$6,periods_per_year)=0,$X$5,0),J1584+E1585-IF(AND(A1585&gt;=$X$2,MOD(A1585-$X$2,int)=0),$X$3,0)-F1585))))</f>
        <v/>
      </c>
      <c r="H1585" s="14"/>
      <c r="I1585" s="13" t="str">
        <f t="shared" si="196"/>
        <v/>
      </c>
      <c r="J1585" s="13" t="str">
        <f t="shared" si="197"/>
        <v/>
      </c>
      <c r="M1585" s="17" t="str">
        <f>IF(S1584="","",IF(OR(M1584&gt;=nper,ROUND(S1584,2)&lt;=0),"",M1584+1))</f>
        <v/>
      </c>
      <c r="N1585" s="18" t="str">
        <f>IF(M1585="","",IF(OR(periods_per_year=26,periods_per_year=52),IF(periods_per_year=26,IF(M1585=1,fpdate,N1584+14),IF(periods_per_year=52,IF(M1585=1,fpdate,N1584+7),"n/a")),IF(periods_per_year=24,DATE(YEAR(fpdate),MONTH(fpdate)+(M1585-1)/2+IF(AND(DAY(fpdate)&gt;=15,MOD(M1585,2)=0),1,0),IF(MOD(M1585,2)=0,IF(DAY(fpdate)&gt;=15,DAY(fpdate)-14,DAY(fpdate)+14),DAY(fpdate))),IF(DAY(DATE(YEAR(fpdate),MONTH(fpdate)+M1585-1,DAY(fpdate)))&lt;&gt;DAY(fpdate),DATE(YEAR(fpdate),MONTH(fpdate)+M1585,0),DATE(YEAR(fpdate),MONTH(fpdate)+M1585-1,DAY(fpdate))))))</f>
        <v/>
      </c>
      <c r="O1585" s="19" t="str">
        <f>IF(M1585="","",IF(variable,IF(M1585&lt;MortgageCalculator!$I$18*periods_per_year,start_rate,IF(MortgageCalculator!$I$22&gt;=0,MIN(MortgageCalculator!$I$19,start_rate+MortgageCalculator!$I$22*ROUNDUP((M1585-MortgageCalculator!$I$18*periods_per_year)/MortgageCalculator!$I$21,0)),MAX(MortgageCalculator!$I$20,start_rate+MortgageCalculator!$I$22*ROUNDUP((M1585-MortgageCalculator!$I$18*periods_per_year)/MortgageCalculator!$I$21,0)))),start_rate))</f>
        <v/>
      </c>
      <c r="P1585" s="20" t="str">
        <f>IF(M1585="","",ROUND((((1+O1585/CP)^(CP/periods_per_year))-1)*S1584,2))</f>
        <v/>
      </c>
      <c r="Q1585" s="20" t="str">
        <f>IF(M1585="","",IF(M1585=nper,S1584+P1585,MIN(S1584+P1585,IF(O1585=O1584,Q1584,ROUND(-PMT(((1+O1585/CP)^(CP/periods_per_year))-1,nper-M1585+1,S1584),2)))))</f>
        <v/>
      </c>
      <c r="R1585" s="20" t="str">
        <f t="shared" si="198"/>
        <v/>
      </c>
      <c r="S1585" s="20" t="str">
        <f t="shared" si="199"/>
        <v/>
      </c>
    </row>
    <row r="1586" spans="1:19" x14ac:dyDescent="0.2">
      <c r="A1586" s="10" t="str">
        <f t="shared" si="192"/>
        <v/>
      </c>
      <c r="B1586" s="11" t="str">
        <f t="shared" si="193"/>
        <v/>
      </c>
      <c r="C1586" s="15" t="str">
        <f t="shared" si="194"/>
        <v/>
      </c>
      <c r="D1586" s="12" t="str">
        <f>IF(A1586="","",IF(variable,IF(OR(A1586=1,A1586&lt;$I$18*periods_per_year),start_rate,MIN($I$19,IF(MOD(A1586-1,$I$21)=0,MAX($I$20,D1585+$I$22),D1585))),start_rate))</f>
        <v/>
      </c>
      <c r="E1586" s="13" t="str">
        <f t="shared" si="195"/>
        <v/>
      </c>
      <c r="F1586" s="13" t="str">
        <f>IF(A1586="","",IF(A1586=nper,J1585+E1586,MIN(J1585+E1586,IF(D1586=D1585,F1585,IF($E$8="Acc Bi-Weekly",ROUND((-PMT(((1+D1586/CP)^(CP/12))-1,(nper-A1586+1)*12/26,J1585))/2,2),IF($E$8="Acc Weekly",ROUND((-PMT(((1+D1586/CP)^(CP/12))-1,(nper-A1586+1)*12/52,J1585))/4,2),ROUND(-PMT(((1+D1586/CP)^(CP/periods_per_year))-1,nper-A1586+1,J1585),2)))))))</f>
        <v/>
      </c>
      <c r="G1586" s="13" t="str">
        <f>IF(OR(A1586="",A1586&lt;$X$2),"",IF(J1585&lt;=F1586,0,IF(IF(AND(A1586&gt;=$X$2,MOD(A1586-$X$2,int)=0),$X$3,0)+F1586&gt;=J1585+E1586,J1585+E1586-F1586,IF(AND(A1586&gt;=$X$2,MOD(A1586-$X$2,int)=0),$X$3,0)+IF(IF(AND(A1586&gt;=$X$2,MOD(A1586-$X$2,int)=0),$X$3,0)+IF(MOD(A1586-$X$6,periods_per_year)=0,$X$5,0)+F1586&lt;J1585+E1586,IF(MOD(A1586-$X$6,periods_per_year)=0,$X$5,0),J1585+E1586-IF(AND(A1586&gt;=$X$2,MOD(A1586-$X$2,int)=0),$X$3,0)-F1586))))</f>
        <v/>
      </c>
      <c r="H1586" s="14"/>
      <c r="I1586" s="13" t="str">
        <f t="shared" si="196"/>
        <v/>
      </c>
      <c r="J1586" s="13" t="str">
        <f t="shared" si="197"/>
        <v/>
      </c>
      <c r="M1586" s="17" t="str">
        <f>IF(S1585="","",IF(OR(M1585&gt;=nper,ROUND(S1585,2)&lt;=0),"",M1585+1))</f>
        <v/>
      </c>
      <c r="N1586" s="18" t="str">
        <f>IF(M1586="","",IF(OR(periods_per_year=26,periods_per_year=52),IF(periods_per_year=26,IF(M1586=1,fpdate,N1585+14),IF(periods_per_year=52,IF(M1586=1,fpdate,N1585+7),"n/a")),IF(periods_per_year=24,DATE(YEAR(fpdate),MONTH(fpdate)+(M1586-1)/2+IF(AND(DAY(fpdate)&gt;=15,MOD(M1586,2)=0),1,0),IF(MOD(M1586,2)=0,IF(DAY(fpdate)&gt;=15,DAY(fpdate)-14,DAY(fpdate)+14),DAY(fpdate))),IF(DAY(DATE(YEAR(fpdate),MONTH(fpdate)+M1586-1,DAY(fpdate)))&lt;&gt;DAY(fpdate),DATE(YEAR(fpdate),MONTH(fpdate)+M1586,0),DATE(YEAR(fpdate),MONTH(fpdate)+M1586-1,DAY(fpdate))))))</f>
        <v/>
      </c>
      <c r="O1586" s="19" t="str">
        <f>IF(M1586="","",IF(variable,IF(M1586&lt;MortgageCalculator!$I$18*periods_per_year,start_rate,IF(MortgageCalculator!$I$22&gt;=0,MIN(MortgageCalculator!$I$19,start_rate+MortgageCalculator!$I$22*ROUNDUP((M1586-MortgageCalculator!$I$18*periods_per_year)/MortgageCalculator!$I$21,0)),MAX(MortgageCalculator!$I$20,start_rate+MortgageCalculator!$I$22*ROUNDUP((M1586-MortgageCalculator!$I$18*periods_per_year)/MortgageCalculator!$I$21,0)))),start_rate))</f>
        <v/>
      </c>
      <c r="P1586" s="20" t="str">
        <f>IF(M1586="","",ROUND((((1+O1586/CP)^(CP/periods_per_year))-1)*S1585,2))</f>
        <v/>
      </c>
      <c r="Q1586" s="20" t="str">
        <f>IF(M1586="","",IF(M1586=nper,S1585+P1586,MIN(S1585+P1586,IF(O1586=O1585,Q1585,ROUND(-PMT(((1+O1586/CP)^(CP/periods_per_year))-1,nper-M1586+1,S1585),2)))))</f>
        <v/>
      </c>
      <c r="R1586" s="20" t="str">
        <f t="shared" si="198"/>
        <v/>
      </c>
      <c r="S1586" s="20" t="str">
        <f t="shared" si="199"/>
        <v/>
      </c>
    </row>
    <row r="1587" spans="1:19" x14ac:dyDescent="0.2">
      <c r="A1587" s="10" t="str">
        <f t="shared" si="192"/>
        <v/>
      </c>
      <c r="B1587" s="11" t="str">
        <f t="shared" si="193"/>
        <v/>
      </c>
      <c r="C1587" s="15" t="str">
        <f t="shared" si="194"/>
        <v/>
      </c>
      <c r="D1587" s="12" t="str">
        <f>IF(A1587="","",IF(variable,IF(OR(A1587=1,A1587&lt;$I$18*periods_per_year),start_rate,MIN($I$19,IF(MOD(A1587-1,$I$21)=0,MAX($I$20,D1586+$I$22),D1586))),start_rate))</f>
        <v/>
      </c>
      <c r="E1587" s="13" t="str">
        <f t="shared" si="195"/>
        <v/>
      </c>
      <c r="F1587" s="13" t="str">
        <f>IF(A1587="","",IF(A1587=nper,J1586+E1587,MIN(J1586+E1587,IF(D1587=D1586,F1586,IF($E$8="Acc Bi-Weekly",ROUND((-PMT(((1+D1587/CP)^(CP/12))-1,(nper-A1587+1)*12/26,J1586))/2,2),IF($E$8="Acc Weekly",ROUND((-PMT(((1+D1587/CP)^(CP/12))-1,(nper-A1587+1)*12/52,J1586))/4,2),ROUND(-PMT(((1+D1587/CP)^(CP/periods_per_year))-1,nper-A1587+1,J1586),2)))))))</f>
        <v/>
      </c>
      <c r="G1587" s="13" t="str">
        <f>IF(OR(A1587="",A1587&lt;$X$2),"",IF(J1586&lt;=F1587,0,IF(IF(AND(A1587&gt;=$X$2,MOD(A1587-$X$2,int)=0),$X$3,0)+F1587&gt;=J1586+E1587,J1586+E1587-F1587,IF(AND(A1587&gt;=$X$2,MOD(A1587-$X$2,int)=0),$X$3,0)+IF(IF(AND(A1587&gt;=$X$2,MOD(A1587-$X$2,int)=0),$X$3,0)+IF(MOD(A1587-$X$6,periods_per_year)=0,$X$5,0)+F1587&lt;J1586+E1587,IF(MOD(A1587-$X$6,periods_per_year)=0,$X$5,0),J1586+E1587-IF(AND(A1587&gt;=$X$2,MOD(A1587-$X$2,int)=0),$X$3,0)-F1587))))</f>
        <v/>
      </c>
      <c r="H1587" s="14"/>
      <c r="I1587" s="13" t="str">
        <f t="shared" si="196"/>
        <v/>
      </c>
      <c r="J1587" s="13" t="str">
        <f t="shared" si="197"/>
        <v/>
      </c>
      <c r="M1587" s="17" t="str">
        <f>IF(S1586="","",IF(OR(M1586&gt;=nper,ROUND(S1586,2)&lt;=0),"",M1586+1))</f>
        <v/>
      </c>
      <c r="N1587" s="18" t="str">
        <f>IF(M1587="","",IF(OR(periods_per_year=26,periods_per_year=52),IF(periods_per_year=26,IF(M1587=1,fpdate,N1586+14),IF(periods_per_year=52,IF(M1587=1,fpdate,N1586+7),"n/a")),IF(periods_per_year=24,DATE(YEAR(fpdate),MONTH(fpdate)+(M1587-1)/2+IF(AND(DAY(fpdate)&gt;=15,MOD(M1587,2)=0),1,0),IF(MOD(M1587,2)=0,IF(DAY(fpdate)&gt;=15,DAY(fpdate)-14,DAY(fpdate)+14),DAY(fpdate))),IF(DAY(DATE(YEAR(fpdate),MONTH(fpdate)+M1587-1,DAY(fpdate)))&lt;&gt;DAY(fpdate),DATE(YEAR(fpdate),MONTH(fpdate)+M1587,0),DATE(YEAR(fpdate),MONTH(fpdate)+M1587-1,DAY(fpdate))))))</f>
        <v/>
      </c>
      <c r="O1587" s="19" t="str">
        <f>IF(M1587="","",IF(variable,IF(M1587&lt;MortgageCalculator!$I$18*periods_per_year,start_rate,IF(MortgageCalculator!$I$22&gt;=0,MIN(MortgageCalculator!$I$19,start_rate+MortgageCalculator!$I$22*ROUNDUP((M1587-MortgageCalculator!$I$18*periods_per_year)/MortgageCalculator!$I$21,0)),MAX(MortgageCalculator!$I$20,start_rate+MortgageCalculator!$I$22*ROUNDUP((M1587-MortgageCalculator!$I$18*periods_per_year)/MortgageCalculator!$I$21,0)))),start_rate))</f>
        <v/>
      </c>
      <c r="P1587" s="20" t="str">
        <f>IF(M1587="","",ROUND((((1+O1587/CP)^(CP/periods_per_year))-1)*S1586,2))</f>
        <v/>
      </c>
      <c r="Q1587" s="20" t="str">
        <f>IF(M1587="","",IF(M1587=nper,S1586+P1587,MIN(S1586+P1587,IF(O1587=O1586,Q1586,ROUND(-PMT(((1+O1587/CP)^(CP/periods_per_year))-1,nper-M1587+1,S1586),2)))))</f>
        <v/>
      </c>
      <c r="R1587" s="20" t="str">
        <f t="shared" si="198"/>
        <v/>
      </c>
      <c r="S1587" s="20" t="str">
        <f t="shared" si="199"/>
        <v/>
      </c>
    </row>
    <row r="1588" spans="1:19" x14ac:dyDescent="0.2">
      <c r="A1588" s="10" t="str">
        <f t="shared" si="192"/>
        <v/>
      </c>
      <c r="B1588" s="11" t="str">
        <f t="shared" si="193"/>
        <v/>
      </c>
      <c r="C1588" s="15" t="str">
        <f t="shared" si="194"/>
        <v/>
      </c>
      <c r="D1588" s="12" t="str">
        <f>IF(A1588="","",IF(variable,IF(OR(A1588=1,A1588&lt;$I$18*periods_per_year),start_rate,MIN($I$19,IF(MOD(A1588-1,$I$21)=0,MAX($I$20,D1587+$I$22),D1587))),start_rate))</f>
        <v/>
      </c>
      <c r="E1588" s="13" t="str">
        <f t="shared" si="195"/>
        <v/>
      </c>
      <c r="F1588" s="13" t="str">
        <f>IF(A1588="","",IF(A1588=nper,J1587+E1588,MIN(J1587+E1588,IF(D1588=D1587,F1587,IF($E$8="Acc Bi-Weekly",ROUND((-PMT(((1+D1588/CP)^(CP/12))-1,(nper-A1588+1)*12/26,J1587))/2,2),IF($E$8="Acc Weekly",ROUND((-PMT(((1+D1588/CP)^(CP/12))-1,(nper-A1588+1)*12/52,J1587))/4,2),ROUND(-PMT(((1+D1588/CP)^(CP/periods_per_year))-1,nper-A1588+1,J1587),2)))))))</f>
        <v/>
      </c>
      <c r="G1588" s="13" t="str">
        <f>IF(OR(A1588="",A1588&lt;$X$2),"",IF(J1587&lt;=F1588,0,IF(IF(AND(A1588&gt;=$X$2,MOD(A1588-$X$2,int)=0),$X$3,0)+F1588&gt;=J1587+E1588,J1587+E1588-F1588,IF(AND(A1588&gt;=$X$2,MOD(A1588-$X$2,int)=0),$X$3,0)+IF(IF(AND(A1588&gt;=$X$2,MOD(A1588-$X$2,int)=0),$X$3,0)+IF(MOD(A1588-$X$6,periods_per_year)=0,$X$5,0)+F1588&lt;J1587+E1588,IF(MOD(A1588-$X$6,periods_per_year)=0,$X$5,0),J1587+E1588-IF(AND(A1588&gt;=$X$2,MOD(A1588-$X$2,int)=0),$X$3,0)-F1588))))</f>
        <v/>
      </c>
      <c r="H1588" s="14"/>
      <c r="I1588" s="13" t="str">
        <f t="shared" si="196"/>
        <v/>
      </c>
      <c r="J1588" s="13" t="str">
        <f t="shared" si="197"/>
        <v/>
      </c>
      <c r="M1588" s="17" t="str">
        <f>IF(S1587="","",IF(OR(M1587&gt;=nper,ROUND(S1587,2)&lt;=0),"",M1587+1))</f>
        <v/>
      </c>
      <c r="N1588" s="18" t="str">
        <f>IF(M1588="","",IF(OR(periods_per_year=26,periods_per_year=52),IF(periods_per_year=26,IF(M1588=1,fpdate,N1587+14),IF(periods_per_year=52,IF(M1588=1,fpdate,N1587+7),"n/a")),IF(periods_per_year=24,DATE(YEAR(fpdate),MONTH(fpdate)+(M1588-1)/2+IF(AND(DAY(fpdate)&gt;=15,MOD(M1588,2)=0),1,0),IF(MOD(M1588,2)=0,IF(DAY(fpdate)&gt;=15,DAY(fpdate)-14,DAY(fpdate)+14),DAY(fpdate))),IF(DAY(DATE(YEAR(fpdate),MONTH(fpdate)+M1588-1,DAY(fpdate)))&lt;&gt;DAY(fpdate),DATE(YEAR(fpdate),MONTH(fpdate)+M1588,0),DATE(YEAR(fpdate),MONTH(fpdate)+M1588-1,DAY(fpdate))))))</f>
        <v/>
      </c>
      <c r="O1588" s="19" t="str">
        <f>IF(M1588="","",IF(variable,IF(M1588&lt;MortgageCalculator!$I$18*periods_per_year,start_rate,IF(MortgageCalculator!$I$22&gt;=0,MIN(MortgageCalculator!$I$19,start_rate+MortgageCalculator!$I$22*ROUNDUP((M1588-MortgageCalculator!$I$18*periods_per_year)/MortgageCalculator!$I$21,0)),MAX(MortgageCalculator!$I$20,start_rate+MortgageCalculator!$I$22*ROUNDUP((M1588-MortgageCalculator!$I$18*periods_per_year)/MortgageCalculator!$I$21,0)))),start_rate))</f>
        <v/>
      </c>
      <c r="P1588" s="20" t="str">
        <f>IF(M1588="","",ROUND((((1+O1588/CP)^(CP/periods_per_year))-1)*S1587,2))</f>
        <v/>
      </c>
      <c r="Q1588" s="20" t="str">
        <f>IF(M1588="","",IF(M1588=nper,S1587+P1588,MIN(S1587+P1588,IF(O1588=O1587,Q1587,ROUND(-PMT(((1+O1588/CP)^(CP/periods_per_year))-1,nper-M1588+1,S1587),2)))))</f>
        <v/>
      </c>
      <c r="R1588" s="20" t="str">
        <f t="shared" si="198"/>
        <v/>
      </c>
      <c r="S1588" s="20" t="str">
        <f t="shared" si="199"/>
        <v/>
      </c>
    </row>
    <row r="1589" spans="1:19" x14ac:dyDescent="0.2">
      <c r="A1589" s="10" t="str">
        <f t="shared" si="192"/>
        <v/>
      </c>
      <c r="B1589" s="11" t="str">
        <f t="shared" si="193"/>
        <v/>
      </c>
      <c r="C1589" s="15" t="str">
        <f t="shared" si="194"/>
        <v/>
      </c>
      <c r="D1589" s="12" t="str">
        <f>IF(A1589="","",IF(variable,IF(OR(A1589=1,A1589&lt;$I$18*periods_per_year),start_rate,MIN($I$19,IF(MOD(A1589-1,$I$21)=0,MAX($I$20,D1588+$I$22),D1588))),start_rate))</f>
        <v/>
      </c>
      <c r="E1589" s="13" t="str">
        <f t="shared" si="195"/>
        <v/>
      </c>
      <c r="F1589" s="13" t="str">
        <f>IF(A1589="","",IF(A1589=nper,J1588+E1589,MIN(J1588+E1589,IF(D1589=D1588,F1588,IF($E$8="Acc Bi-Weekly",ROUND((-PMT(((1+D1589/CP)^(CP/12))-1,(nper-A1589+1)*12/26,J1588))/2,2),IF($E$8="Acc Weekly",ROUND((-PMT(((1+D1589/CP)^(CP/12))-1,(nper-A1589+1)*12/52,J1588))/4,2),ROUND(-PMT(((1+D1589/CP)^(CP/periods_per_year))-1,nper-A1589+1,J1588),2)))))))</f>
        <v/>
      </c>
      <c r="G1589" s="13" t="str">
        <f>IF(OR(A1589="",A1589&lt;$X$2),"",IF(J1588&lt;=F1589,0,IF(IF(AND(A1589&gt;=$X$2,MOD(A1589-$X$2,int)=0),$X$3,0)+F1589&gt;=J1588+E1589,J1588+E1589-F1589,IF(AND(A1589&gt;=$X$2,MOD(A1589-$X$2,int)=0),$X$3,0)+IF(IF(AND(A1589&gt;=$X$2,MOD(A1589-$X$2,int)=0),$X$3,0)+IF(MOD(A1589-$X$6,periods_per_year)=0,$X$5,0)+F1589&lt;J1588+E1589,IF(MOD(A1589-$X$6,periods_per_year)=0,$X$5,0),J1588+E1589-IF(AND(A1589&gt;=$X$2,MOD(A1589-$X$2,int)=0),$X$3,0)-F1589))))</f>
        <v/>
      </c>
      <c r="H1589" s="14"/>
      <c r="I1589" s="13" t="str">
        <f t="shared" si="196"/>
        <v/>
      </c>
      <c r="J1589" s="13" t="str">
        <f t="shared" si="197"/>
        <v/>
      </c>
      <c r="M1589" s="17" t="str">
        <f>IF(S1588="","",IF(OR(M1588&gt;=nper,ROUND(S1588,2)&lt;=0),"",M1588+1))</f>
        <v/>
      </c>
      <c r="N1589" s="18" t="str">
        <f>IF(M1589="","",IF(OR(periods_per_year=26,periods_per_year=52),IF(periods_per_year=26,IF(M1589=1,fpdate,N1588+14),IF(periods_per_year=52,IF(M1589=1,fpdate,N1588+7),"n/a")),IF(periods_per_year=24,DATE(YEAR(fpdate),MONTH(fpdate)+(M1589-1)/2+IF(AND(DAY(fpdate)&gt;=15,MOD(M1589,2)=0),1,0),IF(MOD(M1589,2)=0,IF(DAY(fpdate)&gt;=15,DAY(fpdate)-14,DAY(fpdate)+14),DAY(fpdate))),IF(DAY(DATE(YEAR(fpdate),MONTH(fpdate)+M1589-1,DAY(fpdate)))&lt;&gt;DAY(fpdate),DATE(YEAR(fpdate),MONTH(fpdate)+M1589,0),DATE(YEAR(fpdate),MONTH(fpdate)+M1589-1,DAY(fpdate))))))</f>
        <v/>
      </c>
      <c r="O1589" s="19" t="str">
        <f>IF(M1589="","",IF(variable,IF(M1589&lt;MortgageCalculator!$I$18*periods_per_year,start_rate,IF(MortgageCalculator!$I$22&gt;=0,MIN(MortgageCalculator!$I$19,start_rate+MortgageCalculator!$I$22*ROUNDUP((M1589-MortgageCalculator!$I$18*periods_per_year)/MortgageCalculator!$I$21,0)),MAX(MortgageCalculator!$I$20,start_rate+MortgageCalculator!$I$22*ROUNDUP((M1589-MortgageCalculator!$I$18*periods_per_year)/MortgageCalculator!$I$21,0)))),start_rate))</f>
        <v/>
      </c>
      <c r="P1589" s="20" t="str">
        <f>IF(M1589="","",ROUND((((1+O1589/CP)^(CP/periods_per_year))-1)*S1588,2))</f>
        <v/>
      </c>
      <c r="Q1589" s="20" t="str">
        <f>IF(M1589="","",IF(M1589=nper,S1588+P1589,MIN(S1588+P1589,IF(O1589=O1588,Q1588,ROUND(-PMT(((1+O1589/CP)^(CP/periods_per_year))-1,nper-M1589+1,S1588),2)))))</f>
        <v/>
      </c>
      <c r="R1589" s="20" t="str">
        <f t="shared" si="198"/>
        <v/>
      </c>
      <c r="S1589" s="20" t="str">
        <f t="shared" si="199"/>
        <v/>
      </c>
    </row>
    <row r="1590" spans="1:19" x14ac:dyDescent="0.2">
      <c r="A1590" s="10" t="str">
        <f t="shared" si="192"/>
        <v/>
      </c>
      <c r="B1590" s="11" t="str">
        <f t="shared" si="193"/>
        <v/>
      </c>
      <c r="C1590" s="15" t="str">
        <f t="shared" si="194"/>
        <v/>
      </c>
      <c r="D1590" s="12" t="str">
        <f>IF(A1590="","",IF(variable,IF(OR(A1590=1,A1590&lt;$I$18*periods_per_year),start_rate,MIN($I$19,IF(MOD(A1590-1,$I$21)=0,MAX($I$20,D1589+$I$22),D1589))),start_rate))</f>
        <v/>
      </c>
      <c r="E1590" s="13" t="str">
        <f t="shared" si="195"/>
        <v/>
      </c>
      <c r="F1590" s="13" t="str">
        <f>IF(A1590="","",IF(A1590=nper,J1589+E1590,MIN(J1589+E1590,IF(D1590=D1589,F1589,IF($E$8="Acc Bi-Weekly",ROUND((-PMT(((1+D1590/CP)^(CP/12))-1,(nper-A1590+1)*12/26,J1589))/2,2),IF($E$8="Acc Weekly",ROUND((-PMT(((1+D1590/CP)^(CP/12))-1,(nper-A1590+1)*12/52,J1589))/4,2),ROUND(-PMT(((1+D1590/CP)^(CP/periods_per_year))-1,nper-A1590+1,J1589),2)))))))</f>
        <v/>
      </c>
      <c r="G1590" s="13" t="str">
        <f>IF(OR(A1590="",A1590&lt;$X$2),"",IF(J1589&lt;=F1590,0,IF(IF(AND(A1590&gt;=$X$2,MOD(A1590-$X$2,int)=0),$X$3,0)+F1590&gt;=J1589+E1590,J1589+E1590-F1590,IF(AND(A1590&gt;=$X$2,MOD(A1590-$X$2,int)=0),$X$3,0)+IF(IF(AND(A1590&gt;=$X$2,MOD(A1590-$X$2,int)=0),$X$3,0)+IF(MOD(A1590-$X$6,periods_per_year)=0,$X$5,0)+F1590&lt;J1589+E1590,IF(MOD(A1590-$X$6,periods_per_year)=0,$X$5,0),J1589+E1590-IF(AND(A1590&gt;=$X$2,MOD(A1590-$X$2,int)=0),$X$3,0)-F1590))))</f>
        <v/>
      </c>
      <c r="H1590" s="14"/>
      <c r="I1590" s="13" t="str">
        <f t="shared" si="196"/>
        <v/>
      </c>
      <c r="J1590" s="13" t="str">
        <f t="shared" si="197"/>
        <v/>
      </c>
      <c r="M1590" s="17" t="str">
        <f>IF(S1589="","",IF(OR(M1589&gt;=nper,ROUND(S1589,2)&lt;=0),"",M1589+1))</f>
        <v/>
      </c>
      <c r="N1590" s="18" t="str">
        <f>IF(M1590="","",IF(OR(periods_per_year=26,periods_per_year=52),IF(periods_per_year=26,IF(M1590=1,fpdate,N1589+14),IF(periods_per_year=52,IF(M1590=1,fpdate,N1589+7),"n/a")),IF(periods_per_year=24,DATE(YEAR(fpdate),MONTH(fpdate)+(M1590-1)/2+IF(AND(DAY(fpdate)&gt;=15,MOD(M1590,2)=0),1,0),IF(MOD(M1590,2)=0,IF(DAY(fpdate)&gt;=15,DAY(fpdate)-14,DAY(fpdate)+14),DAY(fpdate))),IF(DAY(DATE(YEAR(fpdate),MONTH(fpdate)+M1590-1,DAY(fpdate)))&lt;&gt;DAY(fpdate),DATE(YEAR(fpdate),MONTH(fpdate)+M1590,0),DATE(YEAR(fpdate),MONTH(fpdate)+M1590-1,DAY(fpdate))))))</f>
        <v/>
      </c>
      <c r="O1590" s="19" t="str">
        <f>IF(M1590="","",IF(variable,IF(M1590&lt;MortgageCalculator!$I$18*periods_per_year,start_rate,IF(MortgageCalculator!$I$22&gt;=0,MIN(MortgageCalculator!$I$19,start_rate+MortgageCalculator!$I$22*ROUNDUP((M1590-MortgageCalculator!$I$18*periods_per_year)/MortgageCalculator!$I$21,0)),MAX(MortgageCalculator!$I$20,start_rate+MortgageCalculator!$I$22*ROUNDUP((M1590-MortgageCalculator!$I$18*periods_per_year)/MortgageCalculator!$I$21,0)))),start_rate))</f>
        <v/>
      </c>
      <c r="P1590" s="20" t="str">
        <f>IF(M1590="","",ROUND((((1+O1590/CP)^(CP/periods_per_year))-1)*S1589,2))</f>
        <v/>
      </c>
      <c r="Q1590" s="20" t="str">
        <f>IF(M1590="","",IF(M1590=nper,S1589+P1590,MIN(S1589+P1590,IF(O1590=O1589,Q1589,ROUND(-PMT(((1+O1590/CP)^(CP/periods_per_year))-1,nper-M1590+1,S1589),2)))))</f>
        <v/>
      </c>
      <c r="R1590" s="20" t="str">
        <f t="shared" si="198"/>
        <v/>
      </c>
      <c r="S1590" s="20" t="str">
        <f t="shared" si="199"/>
        <v/>
      </c>
    </row>
    <row r="1591" spans="1:19" x14ac:dyDescent="0.2">
      <c r="A1591" s="10" t="str">
        <f t="shared" si="192"/>
        <v/>
      </c>
      <c r="B1591" s="11" t="str">
        <f t="shared" si="193"/>
        <v/>
      </c>
      <c r="C1591" s="15" t="str">
        <f t="shared" si="194"/>
        <v/>
      </c>
      <c r="D1591" s="12" t="str">
        <f>IF(A1591="","",IF(variable,IF(OR(A1591=1,A1591&lt;$I$18*periods_per_year),start_rate,MIN($I$19,IF(MOD(A1591-1,$I$21)=0,MAX($I$20,D1590+$I$22),D1590))),start_rate))</f>
        <v/>
      </c>
      <c r="E1591" s="13" t="str">
        <f t="shared" si="195"/>
        <v/>
      </c>
      <c r="F1591" s="13" t="str">
        <f>IF(A1591="","",IF(A1591=nper,J1590+E1591,MIN(J1590+E1591,IF(D1591=D1590,F1590,IF($E$8="Acc Bi-Weekly",ROUND((-PMT(((1+D1591/CP)^(CP/12))-1,(nper-A1591+1)*12/26,J1590))/2,2),IF($E$8="Acc Weekly",ROUND((-PMT(((1+D1591/CP)^(CP/12))-1,(nper-A1591+1)*12/52,J1590))/4,2),ROUND(-PMT(((1+D1591/CP)^(CP/periods_per_year))-1,nper-A1591+1,J1590),2)))))))</f>
        <v/>
      </c>
      <c r="G1591" s="13" t="str">
        <f>IF(OR(A1591="",A1591&lt;$X$2),"",IF(J1590&lt;=F1591,0,IF(IF(AND(A1591&gt;=$X$2,MOD(A1591-$X$2,int)=0),$X$3,0)+F1591&gt;=J1590+E1591,J1590+E1591-F1591,IF(AND(A1591&gt;=$X$2,MOD(A1591-$X$2,int)=0),$X$3,0)+IF(IF(AND(A1591&gt;=$X$2,MOD(A1591-$X$2,int)=0),$X$3,0)+IF(MOD(A1591-$X$6,periods_per_year)=0,$X$5,0)+F1591&lt;J1590+E1591,IF(MOD(A1591-$X$6,periods_per_year)=0,$X$5,0),J1590+E1591-IF(AND(A1591&gt;=$X$2,MOD(A1591-$X$2,int)=0),$X$3,0)-F1591))))</f>
        <v/>
      </c>
      <c r="H1591" s="14"/>
      <c r="I1591" s="13" t="str">
        <f t="shared" si="196"/>
        <v/>
      </c>
      <c r="J1591" s="13" t="str">
        <f t="shared" si="197"/>
        <v/>
      </c>
      <c r="M1591" s="17" t="str">
        <f>IF(S1590="","",IF(OR(M1590&gt;=nper,ROUND(S1590,2)&lt;=0),"",M1590+1))</f>
        <v/>
      </c>
      <c r="N1591" s="18" t="str">
        <f>IF(M1591="","",IF(OR(periods_per_year=26,periods_per_year=52),IF(periods_per_year=26,IF(M1591=1,fpdate,N1590+14),IF(periods_per_year=52,IF(M1591=1,fpdate,N1590+7),"n/a")),IF(periods_per_year=24,DATE(YEAR(fpdate),MONTH(fpdate)+(M1591-1)/2+IF(AND(DAY(fpdate)&gt;=15,MOD(M1591,2)=0),1,0),IF(MOD(M1591,2)=0,IF(DAY(fpdate)&gt;=15,DAY(fpdate)-14,DAY(fpdate)+14),DAY(fpdate))),IF(DAY(DATE(YEAR(fpdate),MONTH(fpdate)+M1591-1,DAY(fpdate)))&lt;&gt;DAY(fpdate),DATE(YEAR(fpdate),MONTH(fpdate)+M1591,0),DATE(YEAR(fpdate),MONTH(fpdate)+M1591-1,DAY(fpdate))))))</f>
        <v/>
      </c>
      <c r="O1591" s="19" t="str">
        <f>IF(M1591="","",IF(variable,IF(M1591&lt;MortgageCalculator!$I$18*periods_per_year,start_rate,IF(MortgageCalculator!$I$22&gt;=0,MIN(MortgageCalculator!$I$19,start_rate+MortgageCalculator!$I$22*ROUNDUP((M1591-MortgageCalculator!$I$18*periods_per_year)/MortgageCalculator!$I$21,0)),MAX(MortgageCalculator!$I$20,start_rate+MortgageCalculator!$I$22*ROUNDUP((M1591-MortgageCalculator!$I$18*periods_per_year)/MortgageCalculator!$I$21,0)))),start_rate))</f>
        <v/>
      </c>
      <c r="P1591" s="20" t="str">
        <f>IF(M1591="","",ROUND((((1+O1591/CP)^(CP/periods_per_year))-1)*S1590,2))</f>
        <v/>
      </c>
      <c r="Q1591" s="20" t="str">
        <f>IF(M1591="","",IF(M1591=nper,S1590+P1591,MIN(S1590+P1591,IF(O1591=O1590,Q1590,ROUND(-PMT(((1+O1591/CP)^(CP/periods_per_year))-1,nper-M1591+1,S1590),2)))))</f>
        <v/>
      </c>
      <c r="R1591" s="20" t="str">
        <f t="shared" si="198"/>
        <v/>
      </c>
      <c r="S1591" s="20" t="str">
        <f t="shared" si="199"/>
        <v/>
      </c>
    </row>
    <row r="1592" spans="1:19" x14ac:dyDescent="0.2">
      <c r="A1592" s="10" t="str">
        <f t="shared" si="192"/>
        <v/>
      </c>
      <c r="B1592" s="11" t="str">
        <f t="shared" si="193"/>
        <v/>
      </c>
      <c r="C1592" s="15" t="str">
        <f t="shared" si="194"/>
        <v/>
      </c>
      <c r="D1592" s="12" t="str">
        <f>IF(A1592="","",IF(variable,IF(OR(A1592=1,A1592&lt;$I$18*periods_per_year),start_rate,MIN($I$19,IF(MOD(A1592-1,$I$21)=0,MAX($I$20,D1591+$I$22),D1591))),start_rate))</f>
        <v/>
      </c>
      <c r="E1592" s="13" t="str">
        <f t="shared" si="195"/>
        <v/>
      </c>
      <c r="F1592" s="13" t="str">
        <f>IF(A1592="","",IF(A1592=nper,J1591+E1592,MIN(J1591+E1592,IF(D1592=D1591,F1591,IF($E$8="Acc Bi-Weekly",ROUND((-PMT(((1+D1592/CP)^(CP/12))-1,(nper-A1592+1)*12/26,J1591))/2,2),IF($E$8="Acc Weekly",ROUND((-PMT(((1+D1592/CP)^(CP/12))-1,(nper-A1592+1)*12/52,J1591))/4,2),ROUND(-PMT(((1+D1592/CP)^(CP/periods_per_year))-1,nper-A1592+1,J1591),2)))))))</f>
        <v/>
      </c>
      <c r="G1592" s="13" t="str">
        <f>IF(OR(A1592="",A1592&lt;$X$2),"",IF(J1591&lt;=F1592,0,IF(IF(AND(A1592&gt;=$X$2,MOD(A1592-$X$2,int)=0),$X$3,0)+F1592&gt;=J1591+E1592,J1591+E1592-F1592,IF(AND(A1592&gt;=$X$2,MOD(A1592-$X$2,int)=0),$X$3,0)+IF(IF(AND(A1592&gt;=$X$2,MOD(A1592-$X$2,int)=0),$X$3,0)+IF(MOD(A1592-$X$6,periods_per_year)=0,$X$5,0)+F1592&lt;J1591+E1592,IF(MOD(A1592-$X$6,periods_per_year)=0,$X$5,0),J1591+E1592-IF(AND(A1592&gt;=$X$2,MOD(A1592-$X$2,int)=0),$X$3,0)-F1592))))</f>
        <v/>
      </c>
      <c r="H1592" s="14"/>
      <c r="I1592" s="13" t="str">
        <f t="shared" si="196"/>
        <v/>
      </c>
      <c r="J1592" s="13" t="str">
        <f t="shared" si="197"/>
        <v/>
      </c>
      <c r="M1592" s="17" t="str">
        <f>IF(S1591="","",IF(OR(M1591&gt;=nper,ROUND(S1591,2)&lt;=0),"",M1591+1))</f>
        <v/>
      </c>
      <c r="N1592" s="18" t="str">
        <f>IF(M1592="","",IF(OR(periods_per_year=26,periods_per_year=52),IF(periods_per_year=26,IF(M1592=1,fpdate,N1591+14),IF(periods_per_year=52,IF(M1592=1,fpdate,N1591+7),"n/a")),IF(periods_per_year=24,DATE(YEAR(fpdate),MONTH(fpdate)+(M1592-1)/2+IF(AND(DAY(fpdate)&gt;=15,MOD(M1592,2)=0),1,0),IF(MOD(M1592,2)=0,IF(DAY(fpdate)&gt;=15,DAY(fpdate)-14,DAY(fpdate)+14),DAY(fpdate))),IF(DAY(DATE(YEAR(fpdate),MONTH(fpdate)+M1592-1,DAY(fpdate)))&lt;&gt;DAY(fpdate),DATE(YEAR(fpdate),MONTH(fpdate)+M1592,0),DATE(YEAR(fpdate),MONTH(fpdate)+M1592-1,DAY(fpdate))))))</f>
        <v/>
      </c>
      <c r="O1592" s="19" t="str">
        <f>IF(M1592="","",IF(variable,IF(M1592&lt;MortgageCalculator!$I$18*periods_per_year,start_rate,IF(MortgageCalculator!$I$22&gt;=0,MIN(MortgageCalculator!$I$19,start_rate+MortgageCalculator!$I$22*ROUNDUP((M1592-MortgageCalculator!$I$18*periods_per_year)/MortgageCalculator!$I$21,0)),MAX(MortgageCalculator!$I$20,start_rate+MortgageCalculator!$I$22*ROUNDUP((M1592-MortgageCalculator!$I$18*periods_per_year)/MortgageCalculator!$I$21,0)))),start_rate))</f>
        <v/>
      </c>
      <c r="P1592" s="20" t="str">
        <f>IF(M1592="","",ROUND((((1+O1592/CP)^(CP/periods_per_year))-1)*S1591,2))</f>
        <v/>
      </c>
      <c r="Q1592" s="20" t="str">
        <f>IF(M1592="","",IF(M1592=nper,S1591+P1592,MIN(S1591+P1592,IF(O1592=O1591,Q1591,ROUND(-PMT(((1+O1592/CP)^(CP/periods_per_year))-1,nper-M1592+1,S1591),2)))))</f>
        <v/>
      </c>
      <c r="R1592" s="20" t="str">
        <f t="shared" si="198"/>
        <v/>
      </c>
      <c r="S1592" s="20" t="str">
        <f t="shared" si="199"/>
        <v/>
      </c>
    </row>
    <row r="1593" spans="1:19" x14ac:dyDescent="0.2">
      <c r="A1593" s="10" t="str">
        <f t="shared" si="192"/>
        <v/>
      </c>
      <c r="B1593" s="11" t="str">
        <f t="shared" si="193"/>
        <v/>
      </c>
      <c r="C1593" s="15" t="str">
        <f t="shared" si="194"/>
        <v/>
      </c>
      <c r="D1593" s="12" t="str">
        <f>IF(A1593="","",IF(variable,IF(OR(A1593=1,A1593&lt;$I$18*periods_per_year),start_rate,MIN($I$19,IF(MOD(A1593-1,$I$21)=0,MAX($I$20,D1592+$I$22),D1592))),start_rate))</f>
        <v/>
      </c>
      <c r="E1593" s="13" t="str">
        <f t="shared" si="195"/>
        <v/>
      </c>
      <c r="F1593" s="13" t="str">
        <f>IF(A1593="","",IF(A1593=nper,J1592+E1593,MIN(J1592+E1593,IF(D1593=D1592,F1592,IF($E$8="Acc Bi-Weekly",ROUND((-PMT(((1+D1593/CP)^(CP/12))-1,(nper-A1593+1)*12/26,J1592))/2,2),IF($E$8="Acc Weekly",ROUND((-PMT(((1+D1593/CP)^(CP/12))-1,(nper-A1593+1)*12/52,J1592))/4,2),ROUND(-PMT(((1+D1593/CP)^(CP/periods_per_year))-1,nper-A1593+1,J1592),2)))))))</f>
        <v/>
      </c>
      <c r="G1593" s="13" t="str">
        <f>IF(OR(A1593="",A1593&lt;$X$2),"",IF(J1592&lt;=F1593,0,IF(IF(AND(A1593&gt;=$X$2,MOD(A1593-$X$2,int)=0),$X$3,0)+F1593&gt;=J1592+E1593,J1592+E1593-F1593,IF(AND(A1593&gt;=$X$2,MOD(A1593-$X$2,int)=0),$X$3,0)+IF(IF(AND(A1593&gt;=$X$2,MOD(A1593-$X$2,int)=0),$X$3,0)+IF(MOD(A1593-$X$6,periods_per_year)=0,$X$5,0)+F1593&lt;J1592+E1593,IF(MOD(A1593-$X$6,periods_per_year)=0,$X$5,0),J1592+E1593-IF(AND(A1593&gt;=$X$2,MOD(A1593-$X$2,int)=0),$X$3,0)-F1593))))</f>
        <v/>
      </c>
      <c r="H1593" s="14"/>
      <c r="I1593" s="13" t="str">
        <f t="shared" si="196"/>
        <v/>
      </c>
      <c r="J1593" s="13" t="str">
        <f t="shared" si="197"/>
        <v/>
      </c>
      <c r="M1593" s="17" t="str">
        <f>IF(S1592="","",IF(OR(M1592&gt;=nper,ROUND(S1592,2)&lt;=0),"",M1592+1))</f>
        <v/>
      </c>
      <c r="N1593" s="18" t="str">
        <f>IF(M1593="","",IF(OR(periods_per_year=26,periods_per_year=52),IF(periods_per_year=26,IF(M1593=1,fpdate,N1592+14),IF(periods_per_year=52,IF(M1593=1,fpdate,N1592+7),"n/a")),IF(periods_per_year=24,DATE(YEAR(fpdate),MONTH(fpdate)+(M1593-1)/2+IF(AND(DAY(fpdate)&gt;=15,MOD(M1593,2)=0),1,0),IF(MOD(M1593,2)=0,IF(DAY(fpdate)&gt;=15,DAY(fpdate)-14,DAY(fpdate)+14),DAY(fpdate))),IF(DAY(DATE(YEAR(fpdate),MONTH(fpdate)+M1593-1,DAY(fpdate)))&lt;&gt;DAY(fpdate),DATE(YEAR(fpdate),MONTH(fpdate)+M1593,0),DATE(YEAR(fpdate),MONTH(fpdate)+M1593-1,DAY(fpdate))))))</f>
        <v/>
      </c>
      <c r="O1593" s="19" t="str">
        <f>IF(M1593="","",IF(variable,IF(M1593&lt;MortgageCalculator!$I$18*periods_per_year,start_rate,IF(MortgageCalculator!$I$22&gt;=0,MIN(MortgageCalculator!$I$19,start_rate+MortgageCalculator!$I$22*ROUNDUP((M1593-MortgageCalculator!$I$18*periods_per_year)/MortgageCalculator!$I$21,0)),MAX(MortgageCalculator!$I$20,start_rate+MortgageCalculator!$I$22*ROUNDUP((M1593-MortgageCalculator!$I$18*periods_per_year)/MortgageCalculator!$I$21,0)))),start_rate))</f>
        <v/>
      </c>
      <c r="P1593" s="20" t="str">
        <f>IF(M1593="","",ROUND((((1+O1593/CP)^(CP/periods_per_year))-1)*S1592,2))</f>
        <v/>
      </c>
      <c r="Q1593" s="20" t="str">
        <f>IF(M1593="","",IF(M1593=nper,S1592+P1593,MIN(S1592+P1593,IF(O1593=O1592,Q1592,ROUND(-PMT(((1+O1593/CP)^(CP/periods_per_year))-1,nper-M1593+1,S1592),2)))))</f>
        <v/>
      </c>
      <c r="R1593" s="20" t="str">
        <f t="shared" si="198"/>
        <v/>
      </c>
      <c r="S1593" s="20" t="str">
        <f t="shared" si="199"/>
        <v/>
      </c>
    </row>
    <row r="1594" spans="1:19" x14ac:dyDescent="0.2">
      <c r="A1594" s="10" t="str">
        <f t="shared" si="192"/>
        <v/>
      </c>
      <c r="B1594" s="11" t="str">
        <f t="shared" si="193"/>
        <v/>
      </c>
      <c r="C1594" s="15" t="str">
        <f t="shared" si="194"/>
        <v/>
      </c>
      <c r="D1594" s="12" t="str">
        <f>IF(A1594="","",IF(variable,IF(OR(A1594=1,A1594&lt;$I$18*periods_per_year),start_rate,MIN($I$19,IF(MOD(A1594-1,$I$21)=0,MAX($I$20,D1593+$I$22),D1593))),start_rate))</f>
        <v/>
      </c>
      <c r="E1594" s="13" t="str">
        <f t="shared" si="195"/>
        <v/>
      </c>
      <c r="F1594" s="13" t="str">
        <f>IF(A1594="","",IF(A1594=nper,J1593+E1594,MIN(J1593+E1594,IF(D1594=D1593,F1593,IF($E$8="Acc Bi-Weekly",ROUND((-PMT(((1+D1594/CP)^(CP/12))-1,(nper-A1594+1)*12/26,J1593))/2,2),IF($E$8="Acc Weekly",ROUND((-PMT(((1+D1594/CP)^(CP/12))-1,(nper-A1594+1)*12/52,J1593))/4,2),ROUND(-PMT(((1+D1594/CP)^(CP/periods_per_year))-1,nper-A1594+1,J1593),2)))))))</f>
        <v/>
      </c>
      <c r="G1594" s="13" t="str">
        <f>IF(OR(A1594="",A1594&lt;$X$2),"",IF(J1593&lt;=F1594,0,IF(IF(AND(A1594&gt;=$X$2,MOD(A1594-$X$2,int)=0),$X$3,0)+F1594&gt;=J1593+E1594,J1593+E1594-F1594,IF(AND(A1594&gt;=$X$2,MOD(A1594-$X$2,int)=0),$X$3,0)+IF(IF(AND(A1594&gt;=$X$2,MOD(A1594-$X$2,int)=0),$X$3,0)+IF(MOD(A1594-$X$6,periods_per_year)=0,$X$5,0)+F1594&lt;J1593+E1594,IF(MOD(A1594-$X$6,periods_per_year)=0,$X$5,0),J1593+E1594-IF(AND(A1594&gt;=$X$2,MOD(A1594-$X$2,int)=0),$X$3,0)-F1594))))</f>
        <v/>
      </c>
      <c r="H1594" s="14"/>
      <c r="I1594" s="13" t="str">
        <f t="shared" si="196"/>
        <v/>
      </c>
      <c r="J1594" s="13" t="str">
        <f t="shared" si="197"/>
        <v/>
      </c>
      <c r="M1594" s="17" t="str">
        <f>IF(S1593="","",IF(OR(M1593&gt;=nper,ROUND(S1593,2)&lt;=0),"",M1593+1))</f>
        <v/>
      </c>
      <c r="N1594" s="18" t="str">
        <f>IF(M1594="","",IF(OR(periods_per_year=26,periods_per_year=52),IF(periods_per_year=26,IF(M1594=1,fpdate,N1593+14),IF(periods_per_year=52,IF(M1594=1,fpdate,N1593+7),"n/a")),IF(periods_per_year=24,DATE(YEAR(fpdate),MONTH(fpdate)+(M1594-1)/2+IF(AND(DAY(fpdate)&gt;=15,MOD(M1594,2)=0),1,0),IF(MOD(M1594,2)=0,IF(DAY(fpdate)&gt;=15,DAY(fpdate)-14,DAY(fpdate)+14),DAY(fpdate))),IF(DAY(DATE(YEAR(fpdate),MONTH(fpdate)+M1594-1,DAY(fpdate)))&lt;&gt;DAY(fpdate),DATE(YEAR(fpdate),MONTH(fpdate)+M1594,0),DATE(YEAR(fpdate),MONTH(fpdate)+M1594-1,DAY(fpdate))))))</f>
        <v/>
      </c>
      <c r="O1594" s="19" t="str">
        <f>IF(M1594="","",IF(variable,IF(M1594&lt;MortgageCalculator!$I$18*periods_per_year,start_rate,IF(MortgageCalculator!$I$22&gt;=0,MIN(MortgageCalculator!$I$19,start_rate+MortgageCalculator!$I$22*ROUNDUP((M1594-MortgageCalculator!$I$18*periods_per_year)/MortgageCalculator!$I$21,0)),MAX(MortgageCalculator!$I$20,start_rate+MortgageCalculator!$I$22*ROUNDUP((M1594-MortgageCalculator!$I$18*periods_per_year)/MortgageCalculator!$I$21,0)))),start_rate))</f>
        <v/>
      </c>
      <c r="P1594" s="20" t="str">
        <f>IF(M1594="","",ROUND((((1+O1594/CP)^(CP/periods_per_year))-1)*S1593,2))</f>
        <v/>
      </c>
      <c r="Q1594" s="20" t="str">
        <f>IF(M1594="","",IF(M1594=nper,S1593+P1594,MIN(S1593+P1594,IF(O1594=O1593,Q1593,ROUND(-PMT(((1+O1594/CP)^(CP/periods_per_year))-1,nper-M1594+1,S1593),2)))))</f>
        <v/>
      </c>
      <c r="R1594" s="20" t="str">
        <f t="shared" si="198"/>
        <v/>
      </c>
      <c r="S1594" s="20" t="str">
        <f t="shared" si="199"/>
        <v/>
      </c>
    </row>
    <row r="1595" spans="1:19" x14ac:dyDescent="0.2">
      <c r="A1595" s="10" t="str">
        <f t="shared" si="192"/>
        <v/>
      </c>
      <c r="B1595" s="11" t="str">
        <f t="shared" si="193"/>
        <v/>
      </c>
      <c r="C1595" s="15" t="str">
        <f t="shared" si="194"/>
        <v/>
      </c>
      <c r="D1595" s="12" t="str">
        <f>IF(A1595="","",IF(variable,IF(OR(A1595=1,A1595&lt;$I$18*periods_per_year),start_rate,MIN($I$19,IF(MOD(A1595-1,$I$21)=0,MAX($I$20,D1594+$I$22),D1594))),start_rate))</f>
        <v/>
      </c>
      <c r="E1595" s="13" t="str">
        <f t="shared" si="195"/>
        <v/>
      </c>
      <c r="F1595" s="13" t="str">
        <f>IF(A1595="","",IF(A1595=nper,J1594+E1595,MIN(J1594+E1595,IF(D1595=D1594,F1594,IF($E$8="Acc Bi-Weekly",ROUND((-PMT(((1+D1595/CP)^(CP/12))-1,(nper-A1595+1)*12/26,J1594))/2,2),IF($E$8="Acc Weekly",ROUND((-PMT(((1+D1595/CP)^(CP/12))-1,(nper-A1595+1)*12/52,J1594))/4,2),ROUND(-PMT(((1+D1595/CP)^(CP/periods_per_year))-1,nper-A1595+1,J1594),2)))))))</f>
        <v/>
      </c>
      <c r="G1595" s="13" t="str">
        <f>IF(OR(A1595="",A1595&lt;$X$2),"",IF(J1594&lt;=F1595,0,IF(IF(AND(A1595&gt;=$X$2,MOD(A1595-$X$2,int)=0),$X$3,0)+F1595&gt;=J1594+E1595,J1594+E1595-F1595,IF(AND(A1595&gt;=$X$2,MOD(A1595-$X$2,int)=0),$X$3,0)+IF(IF(AND(A1595&gt;=$X$2,MOD(A1595-$X$2,int)=0),$X$3,0)+IF(MOD(A1595-$X$6,periods_per_year)=0,$X$5,0)+F1595&lt;J1594+E1595,IF(MOD(A1595-$X$6,periods_per_year)=0,$X$5,0),J1594+E1595-IF(AND(A1595&gt;=$X$2,MOD(A1595-$X$2,int)=0),$X$3,0)-F1595))))</f>
        <v/>
      </c>
      <c r="H1595" s="14"/>
      <c r="I1595" s="13" t="str">
        <f t="shared" si="196"/>
        <v/>
      </c>
      <c r="J1595" s="13" t="str">
        <f t="shared" si="197"/>
        <v/>
      </c>
      <c r="M1595" s="17" t="str">
        <f>IF(S1594="","",IF(OR(M1594&gt;=nper,ROUND(S1594,2)&lt;=0),"",M1594+1))</f>
        <v/>
      </c>
      <c r="N1595" s="18" t="str">
        <f>IF(M1595="","",IF(OR(periods_per_year=26,periods_per_year=52),IF(periods_per_year=26,IF(M1595=1,fpdate,N1594+14),IF(periods_per_year=52,IF(M1595=1,fpdate,N1594+7),"n/a")),IF(periods_per_year=24,DATE(YEAR(fpdate),MONTH(fpdate)+(M1595-1)/2+IF(AND(DAY(fpdate)&gt;=15,MOD(M1595,2)=0),1,0),IF(MOD(M1595,2)=0,IF(DAY(fpdate)&gt;=15,DAY(fpdate)-14,DAY(fpdate)+14),DAY(fpdate))),IF(DAY(DATE(YEAR(fpdate),MONTH(fpdate)+M1595-1,DAY(fpdate)))&lt;&gt;DAY(fpdate),DATE(YEAR(fpdate),MONTH(fpdate)+M1595,0),DATE(YEAR(fpdate),MONTH(fpdate)+M1595-1,DAY(fpdate))))))</f>
        <v/>
      </c>
      <c r="O1595" s="19" t="str">
        <f>IF(M1595="","",IF(variable,IF(M1595&lt;MortgageCalculator!$I$18*periods_per_year,start_rate,IF(MortgageCalculator!$I$22&gt;=0,MIN(MortgageCalculator!$I$19,start_rate+MortgageCalculator!$I$22*ROUNDUP((M1595-MortgageCalculator!$I$18*periods_per_year)/MortgageCalculator!$I$21,0)),MAX(MortgageCalculator!$I$20,start_rate+MortgageCalculator!$I$22*ROUNDUP((M1595-MortgageCalculator!$I$18*periods_per_year)/MortgageCalculator!$I$21,0)))),start_rate))</f>
        <v/>
      </c>
      <c r="P1595" s="20" t="str">
        <f>IF(M1595="","",ROUND((((1+O1595/CP)^(CP/periods_per_year))-1)*S1594,2))</f>
        <v/>
      </c>
      <c r="Q1595" s="20" t="str">
        <f>IF(M1595="","",IF(M1595=nper,S1594+P1595,MIN(S1594+P1595,IF(O1595=O1594,Q1594,ROUND(-PMT(((1+O1595/CP)^(CP/periods_per_year))-1,nper-M1595+1,S1594),2)))))</f>
        <v/>
      </c>
      <c r="R1595" s="20" t="str">
        <f t="shared" si="198"/>
        <v/>
      </c>
      <c r="S1595" s="20" t="str">
        <f t="shared" si="199"/>
        <v/>
      </c>
    </row>
    <row r="1596" spans="1:19" x14ac:dyDescent="0.2">
      <c r="A1596" s="10" t="str">
        <f t="shared" si="192"/>
        <v/>
      </c>
      <c r="B1596" s="11" t="str">
        <f t="shared" si="193"/>
        <v/>
      </c>
      <c r="C1596" s="15" t="str">
        <f t="shared" si="194"/>
        <v/>
      </c>
      <c r="D1596" s="12" t="str">
        <f>IF(A1596="","",IF(variable,IF(OR(A1596=1,A1596&lt;$I$18*periods_per_year),start_rate,MIN($I$19,IF(MOD(A1596-1,$I$21)=0,MAX($I$20,D1595+$I$22),D1595))),start_rate))</f>
        <v/>
      </c>
      <c r="E1596" s="13" t="str">
        <f t="shared" si="195"/>
        <v/>
      </c>
      <c r="F1596" s="13" t="str">
        <f>IF(A1596="","",IF(A1596=nper,J1595+E1596,MIN(J1595+E1596,IF(D1596=D1595,F1595,IF($E$8="Acc Bi-Weekly",ROUND((-PMT(((1+D1596/CP)^(CP/12))-1,(nper-A1596+1)*12/26,J1595))/2,2),IF($E$8="Acc Weekly",ROUND((-PMT(((1+D1596/CP)^(CP/12))-1,(nper-A1596+1)*12/52,J1595))/4,2),ROUND(-PMT(((1+D1596/CP)^(CP/periods_per_year))-1,nper-A1596+1,J1595),2)))))))</f>
        <v/>
      </c>
      <c r="G1596" s="13" t="str">
        <f>IF(OR(A1596="",A1596&lt;$X$2),"",IF(J1595&lt;=F1596,0,IF(IF(AND(A1596&gt;=$X$2,MOD(A1596-$X$2,int)=0),$X$3,0)+F1596&gt;=J1595+E1596,J1595+E1596-F1596,IF(AND(A1596&gt;=$X$2,MOD(A1596-$X$2,int)=0),$X$3,0)+IF(IF(AND(A1596&gt;=$X$2,MOD(A1596-$X$2,int)=0),$X$3,0)+IF(MOD(A1596-$X$6,periods_per_year)=0,$X$5,0)+F1596&lt;J1595+E1596,IF(MOD(A1596-$X$6,periods_per_year)=0,$X$5,0),J1595+E1596-IF(AND(A1596&gt;=$X$2,MOD(A1596-$X$2,int)=0),$X$3,0)-F1596))))</f>
        <v/>
      </c>
      <c r="H1596" s="14"/>
      <c r="I1596" s="13" t="str">
        <f t="shared" si="196"/>
        <v/>
      </c>
      <c r="J1596" s="13" t="str">
        <f t="shared" si="197"/>
        <v/>
      </c>
      <c r="M1596" s="17" t="str">
        <f>IF(S1595="","",IF(OR(M1595&gt;=nper,ROUND(S1595,2)&lt;=0),"",M1595+1))</f>
        <v/>
      </c>
      <c r="N1596" s="18" t="str">
        <f>IF(M1596="","",IF(OR(periods_per_year=26,periods_per_year=52),IF(periods_per_year=26,IF(M1596=1,fpdate,N1595+14),IF(periods_per_year=52,IF(M1596=1,fpdate,N1595+7),"n/a")),IF(periods_per_year=24,DATE(YEAR(fpdate),MONTH(fpdate)+(M1596-1)/2+IF(AND(DAY(fpdate)&gt;=15,MOD(M1596,2)=0),1,0),IF(MOD(M1596,2)=0,IF(DAY(fpdate)&gt;=15,DAY(fpdate)-14,DAY(fpdate)+14),DAY(fpdate))),IF(DAY(DATE(YEAR(fpdate),MONTH(fpdate)+M1596-1,DAY(fpdate)))&lt;&gt;DAY(fpdate),DATE(YEAR(fpdate),MONTH(fpdate)+M1596,0),DATE(YEAR(fpdate),MONTH(fpdate)+M1596-1,DAY(fpdate))))))</f>
        <v/>
      </c>
      <c r="O1596" s="19" t="str">
        <f>IF(M1596="","",IF(variable,IF(M1596&lt;MortgageCalculator!$I$18*periods_per_year,start_rate,IF(MortgageCalculator!$I$22&gt;=0,MIN(MortgageCalculator!$I$19,start_rate+MortgageCalculator!$I$22*ROUNDUP((M1596-MortgageCalculator!$I$18*periods_per_year)/MortgageCalculator!$I$21,0)),MAX(MortgageCalculator!$I$20,start_rate+MortgageCalculator!$I$22*ROUNDUP((M1596-MortgageCalculator!$I$18*periods_per_year)/MortgageCalculator!$I$21,0)))),start_rate))</f>
        <v/>
      </c>
      <c r="P1596" s="20" t="str">
        <f>IF(M1596="","",ROUND((((1+O1596/CP)^(CP/periods_per_year))-1)*S1595,2))</f>
        <v/>
      </c>
      <c r="Q1596" s="20" t="str">
        <f>IF(M1596="","",IF(M1596=nper,S1595+P1596,MIN(S1595+P1596,IF(O1596=O1595,Q1595,ROUND(-PMT(((1+O1596/CP)^(CP/periods_per_year))-1,nper-M1596+1,S1595),2)))))</f>
        <v/>
      </c>
      <c r="R1596" s="20" t="str">
        <f t="shared" si="198"/>
        <v/>
      </c>
      <c r="S1596" s="20" t="str">
        <f t="shared" si="199"/>
        <v/>
      </c>
    </row>
    <row r="1597" spans="1:19" x14ac:dyDescent="0.2">
      <c r="A1597" s="10" t="str">
        <f t="shared" si="192"/>
        <v/>
      </c>
      <c r="B1597" s="11" t="str">
        <f t="shared" si="193"/>
        <v/>
      </c>
      <c r="C1597" s="15" t="str">
        <f t="shared" si="194"/>
        <v/>
      </c>
      <c r="D1597" s="12" t="str">
        <f>IF(A1597="","",IF(variable,IF(OR(A1597=1,A1597&lt;$I$18*periods_per_year),start_rate,MIN($I$19,IF(MOD(A1597-1,$I$21)=0,MAX($I$20,D1596+$I$22),D1596))),start_rate))</f>
        <v/>
      </c>
      <c r="E1597" s="13" t="str">
        <f t="shared" si="195"/>
        <v/>
      </c>
      <c r="F1597" s="13" t="str">
        <f>IF(A1597="","",IF(A1597=nper,J1596+E1597,MIN(J1596+E1597,IF(D1597=D1596,F1596,IF($E$8="Acc Bi-Weekly",ROUND((-PMT(((1+D1597/CP)^(CP/12))-1,(nper-A1597+1)*12/26,J1596))/2,2),IF($E$8="Acc Weekly",ROUND((-PMT(((1+D1597/CP)^(CP/12))-1,(nper-A1597+1)*12/52,J1596))/4,2),ROUND(-PMT(((1+D1597/CP)^(CP/periods_per_year))-1,nper-A1597+1,J1596),2)))))))</f>
        <v/>
      </c>
      <c r="G1597" s="13" t="str">
        <f>IF(OR(A1597="",A1597&lt;$X$2),"",IF(J1596&lt;=F1597,0,IF(IF(AND(A1597&gt;=$X$2,MOD(A1597-$X$2,int)=0),$X$3,0)+F1597&gt;=J1596+E1597,J1596+E1597-F1597,IF(AND(A1597&gt;=$X$2,MOD(A1597-$X$2,int)=0),$X$3,0)+IF(IF(AND(A1597&gt;=$X$2,MOD(A1597-$X$2,int)=0),$X$3,0)+IF(MOD(A1597-$X$6,periods_per_year)=0,$X$5,0)+F1597&lt;J1596+E1597,IF(MOD(A1597-$X$6,periods_per_year)=0,$X$5,0),J1596+E1597-IF(AND(A1597&gt;=$X$2,MOD(A1597-$X$2,int)=0),$X$3,0)-F1597))))</f>
        <v/>
      </c>
      <c r="H1597" s="14"/>
      <c r="I1597" s="13" t="str">
        <f t="shared" si="196"/>
        <v/>
      </c>
      <c r="J1597" s="13" t="str">
        <f t="shared" si="197"/>
        <v/>
      </c>
      <c r="M1597" s="17" t="str">
        <f>IF(S1596="","",IF(OR(M1596&gt;=nper,ROUND(S1596,2)&lt;=0),"",M1596+1))</f>
        <v/>
      </c>
      <c r="N1597" s="18" t="str">
        <f>IF(M1597="","",IF(OR(periods_per_year=26,periods_per_year=52),IF(periods_per_year=26,IF(M1597=1,fpdate,N1596+14),IF(periods_per_year=52,IF(M1597=1,fpdate,N1596+7),"n/a")),IF(periods_per_year=24,DATE(YEAR(fpdate),MONTH(fpdate)+(M1597-1)/2+IF(AND(DAY(fpdate)&gt;=15,MOD(M1597,2)=0),1,0),IF(MOD(M1597,2)=0,IF(DAY(fpdate)&gt;=15,DAY(fpdate)-14,DAY(fpdate)+14),DAY(fpdate))),IF(DAY(DATE(YEAR(fpdate),MONTH(fpdate)+M1597-1,DAY(fpdate)))&lt;&gt;DAY(fpdate),DATE(YEAR(fpdate),MONTH(fpdate)+M1597,0),DATE(YEAR(fpdate),MONTH(fpdate)+M1597-1,DAY(fpdate))))))</f>
        <v/>
      </c>
      <c r="O1597" s="19" t="str">
        <f>IF(M1597="","",IF(variable,IF(M1597&lt;MortgageCalculator!$I$18*periods_per_year,start_rate,IF(MortgageCalculator!$I$22&gt;=0,MIN(MortgageCalculator!$I$19,start_rate+MortgageCalculator!$I$22*ROUNDUP((M1597-MortgageCalculator!$I$18*periods_per_year)/MortgageCalculator!$I$21,0)),MAX(MortgageCalculator!$I$20,start_rate+MortgageCalculator!$I$22*ROUNDUP((M1597-MortgageCalculator!$I$18*periods_per_year)/MortgageCalculator!$I$21,0)))),start_rate))</f>
        <v/>
      </c>
      <c r="P1597" s="20" t="str">
        <f>IF(M1597="","",ROUND((((1+O1597/CP)^(CP/periods_per_year))-1)*S1596,2))</f>
        <v/>
      </c>
      <c r="Q1597" s="20" t="str">
        <f>IF(M1597="","",IF(M1597=nper,S1596+P1597,MIN(S1596+P1597,IF(O1597=O1596,Q1596,ROUND(-PMT(((1+O1597/CP)^(CP/periods_per_year))-1,nper-M1597+1,S1596),2)))))</f>
        <v/>
      </c>
      <c r="R1597" s="20" t="str">
        <f t="shared" si="198"/>
        <v/>
      </c>
      <c r="S1597" s="20" t="str">
        <f t="shared" si="199"/>
        <v/>
      </c>
    </row>
    <row r="1598" spans="1:19" x14ac:dyDescent="0.2">
      <c r="A1598" s="10" t="str">
        <f t="shared" si="192"/>
        <v/>
      </c>
      <c r="B1598" s="11" t="str">
        <f t="shared" si="193"/>
        <v/>
      </c>
      <c r="C1598" s="15" t="str">
        <f t="shared" si="194"/>
        <v/>
      </c>
      <c r="D1598" s="12" t="str">
        <f>IF(A1598="","",IF(variable,IF(OR(A1598=1,A1598&lt;$I$18*periods_per_year),start_rate,MIN($I$19,IF(MOD(A1598-1,$I$21)=0,MAX($I$20,D1597+$I$22),D1597))),start_rate))</f>
        <v/>
      </c>
      <c r="E1598" s="13" t="str">
        <f t="shared" si="195"/>
        <v/>
      </c>
      <c r="F1598" s="13" t="str">
        <f>IF(A1598="","",IF(A1598=nper,J1597+E1598,MIN(J1597+E1598,IF(D1598=D1597,F1597,IF($E$8="Acc Bi-Weekly",ROUND((-PMT(((1+D1598/CP)^(CP/12))-1,(nper-A1598+1)*12/26,J1597))/2,2),IF($E$8="Acc Weekly",ROUND((-PMT(((1+D1598/CP)^(CP/12))-1,(nper-A1598+1)*12/52,J1597))/4,2),ROUND(-PMT(((1+D1598/CP)^(CP/periods_per_year))-1,nper-A1598+1,J1597),2)))))))</f>
        <v/>
      </c>
      <c r="G1598" s="13" t="str">
        <f>IF(OR(A1598="",A1598&lt;$X$2),"",IF(J1597&lt;=F1598,0,IF(IF(AND(A1598&gt;=$X$2,MOD(A1598-$X$2,int)=0),$X$3,0)+F1598&gt;=J1597+E1598,J1597+E1598-F1598,IF(AND(A1598&gt;=$X$2,MOD(A1598-$X$2,int)=0),$X$3,0)+IF(IF(AND(A1598&gt;=$X$2,MOD(A1598-$X$2,int)=0),$X$3,0)+IF(MOD(A1598-$X$6,periods_per_year)=0,$X$5,0)+F1598&lt;J1597+E1598,IF(MOD(A1598-$X$6,periods_per_year)=0,$X$5,0),J1597+E1598-IF(AND(A1598&gt;=$X$2,MOD(A1598-$X$2,int)=0),$X$3,0)-F1598))))</f>
        <v/>
      </c>
      <c r="H1598" s="14"/>
      <c r="I1598" s="13" t="str">
        <f t="shared" si="196"/>
        <v/>
      </c>
      <c r="J1598" s="13" t="str">
        <f t="shared" si="197"/>
        <v/>
      </c>
      <c r="M1598" s="17" t="str">
        <f>IF(S1597="","",IF(OR(M1597&gt;=nper,ROUND(S1597,2)&lt;=0),"",M1597+1))</f>
        <v/>
      </c>
      <c r="N1598" s="18" t="str">
        <f>IF(M1598="","",IF(OR(periods_per_year=26,periods_per_year=52),IF(periods_per_year=26,IF(M1598=1,fpdate,N1597+14),IF(periods_per_year=52,IF(M1598=1,fpdate,N1597+7),"n/a")),IF(periods_per_year=24,DATE(YEAR(fpdate),MONTH(fpdate)+(M1598-1)/2+IF(AND(DAY(fpdate)&gt;=15,MOD(M1598,2)=0),1,0),IF(MOD(M1598,2)=0,IF(DAY(fpdate)&gt;=15,DAY(fpdate)-14,DAY(fpdate)+14),DAY(fpdate))),IF(DAY(DATE(YEAR(fpdate),MONTH(fpdate)+M1598-1,DAY(fpdate)))&lt;&gt;DAY(fpdate),DATE(YEAR(fpdate),MONTH(fpdate)+M1598,0),DATE(YEAR(fpdate),MONTH(fpdate)+M1598-1,DAY(fpdate))))))</f>
        <v/>
      </c>
      <c r="O1598" s="19" t="str">
        <f>IF(M1598="","",IF(variable,IF(M1598&lt;MortgageCalculator!$I$18*periods_per_year,start_rate,IF(MortgageCalculator!$I$22&gt;=0,MIN(MortgageCalculator!$I$19,start_rate+MortgageCalculator!$I$22*ROUNDUP((M1598-MortgageCalculator!$I$18*periods_per_year)/MortgageCalculator!$I$21,0)),MAX(MortgageCalculator!$I$20,start_rate+MortgageCalculator!$I$22*ROUNDUP((M1598-MortgageCalculator!$I$18*periods_per_year)/MortgageCalculator!$I$21,0)))),start_rate))</f>
        <v/>
      </c>
      <c r="P1598" s="20" t="str">
        <f>IF(M1598="","",ROUND((((1+O1598/CP)^(CP/periods_per_year))-1)*S1597,2))</f>
        <v/>
      </c>
      <c r="Q1598" s="20" t="str">
        <f>IF(M1598="","",IF(M1598=nper,S1597+P1598,MIN(S1597+P1598,IF(O1598=O1597,Q1597,ROUND(-PMT(((1+O1598/CP)^(CP/periods_per_year))-1,nper-M1598+1,S1597),2)))))</f>
        <v/>
      </c>
      <c r="R1598" s="20" t="str">
        <f t="shared" si="198"/>
        <v/>
      </c>
      <c r="S1598" s="20" t="str">
        <f t="shared" si="199"/>
        <v/>
      </c>
    </row>
    <row r="1599" spans="1:19" x14ac:dyDescent="0.2">
      <c r="A1599" s="10" t="str">
        <f t="shared" si="192"/>
        <v/>
      </c>
      <c r="B1599" s="11" t="str">
        <f t="shared" si="193"/>
        <v/>
      </c>
      <c r="C1599" s="15" t="str">
        <f t="shared" si="194"/>
        <v/>
      </c>
      <c r="D1599" s="12" t="str">
        <f>IF(A1599="","",IF(variable,IF(OR(A1599=1,A1599&lt;$I$18*periods_per_year),start_rate,MIN($I$19,IF(MOD(A1599-1,$I$21)=0,MAX($I$20,D1598+$I$22),D1598))),start_rate))</f>
        <v/>
      </c>
      <c r="E1599" s="13" t="str">
        <f t="shared" si="195"/>
        <v/>
      </c>
      <c r="F1599" s="13" t="str">
        <f>IF(A1599="","",IF(A1599=nper,J1598+E1599,MIN(J1598+E1599,IF(D1599=D1598,F1598,IF($E$8="Acc Bi-Weekly",ROUND((-PMT(((1+D1599/CP)^(CP/12))-1,(nper-A1599+1)*12/26,J1598))/2,2),IF($E$8="Acc Weekly",ROUND((-PMT(((1+D1599/CP)^(CP/12))-1,(nper-A1599+1)*12/52,J1598))/4,2),ROUND(-PMT(((1+D1599/CP)^(CP/periods_per_year))-1,nper-A1599+1,J1598),2)))))))</f>
        <v/>
      </c>
      <c r="G1599" s="13" t="str">
        <f>IF(OR(A1599="",A1599&lt;$X$2),"",IF(J1598&lt;=F1599,0,IF(IF(AND(A1599&gt;=$X$2,MOD(A1599-$X$2,int)=0),$X$3,0)+F1599&gt;=J1598+E1599,J1598+E1599-F1599,IF(AND(A1599&gt;=$X$2,MOD(A1599-$X$2,int)=0),$X$3,0)+IF(IF(AND(A1599&gt;=$X$2,MOD(A1599-$X$2,int)=0),$X$3,0)+IF(MOD(A1599-$X$6,periods_per_year)=0,$X$5,0)+F1599&lt;J1598+E1599,IF(MOD(A1599-$X$6,periods_per_year)=0,$X$5,0),J1598+E1599-IF(AND(A1599&gt;=$X$2,MOD(A1599-$X$2,int)=0),$X$3,0)-F1599))))</f>
        <v/>
      </c>
      <c r="H1599" s="14"/>
      <c r="I1599" s="13" t="str">
        <f t="shared" si="196"/>
        <v/>
      </c>
      <c r="J1599" s="13" t="str">
        <f t="shared" si="197"/>
        <v/>
      </c>
      <c r="M1599" s="17" t="str">
        <f>IF(S1598="","",IF(OR(M1598&gt;=nper,ROUND(S1598,2)&lt;=0),"",M1598+1))</f>
        <v/>
      </c>
      <c r="N1599" s="18" t="str">
        <f>IF(M1599="","",IF(OR(periods_per_year=26,periods_per_year=52),IF(periods_per_year=26,IF(M1599=1,fpdate,N1598+14),IF(periods_per_year=52,IF(M1599=1,fpdate,N1598+7),"n/a")),IF(periods_per_year=24,DATE(YEAR(fpdate),MONTH(fpdate)+(M1599-1)/2+IF(AND(DAY(fpdate)&gt;=15,MOD(M1599,2)=0),1,0),IF(MOD(M1599,2)=0,IF(DAY(fpdate)&gt;=15,DAY(fpdate)-14,DAY(fpdate)+14),DAY(fpdate))),IF(DAY(DATE(YEAR(fpdate),MONTH(fpdate)+M1599-1,DAY(fpdate)))&lt;&gt;DAY(fpdate),DATE(YEAR(fpdate),MONTH(fpdate)+M1599,0),DATE(YEAR(fpdate),MONTH(fpdate)+M1599-1,DAY(fpdate))))))</f>
        <v/>
      </c>
      <c r="O1599" s="19" t="str">
        <f>IF(M1599="","",IF(variable,IF(M1599&lt;MortgageCalculator!$I$18*periods_per_year,start_rate,IF(MortgageCalculator!$I$22&gt;=0,MIN(MortgageCalculator!$I$19,start_rate+MortgageCalculator!$I$22*ROUNDUP((M1599-MortgageCalculator!$I$18*periods_per_year)/MortgageCalculator!$I$21,0)),MAX(MortgageCalculator!$I$20,start_rate+MortgageCalculator!$I$22*ROUNDUP((M1599-MortgageCalculator!$I$18*periods_per_year)/MortgageCalculator!$I$21,0)))),start_rate))</f>
        <v/>
      </c>
      <c r="P1599" s="20" t="str">
        <f>IF(M1599="","",ROUND((((1+O1599/CP)^(CP/periods_per_year))-1)*S1598,2))</f>
        <v/>
      </c>
      <c r="Q1599" s="20" t="str">
        <f>IF(M1599="","",IF(M1599=nper,S1598+P1599,MIN(S1598+P1599,IF(O1599=O1598,Q1598,ROUND(-PMT(((1+O1599/CP)^(CP/periods_per_year))-1,nper-M1599+1,S1598),2)))))</f>
        <v/>
      </c>
      <c r="R1599" s="20" t="str">
        <f t="shared" si="198"/>
        <v/>
      </c>
      <c r="S1599" s="20" t="str">
        <f t="shared" si="199"/>
        <v/>
      </c>
    </row>
    <row r="1600" spans="1:19" x14ac:dyDescent="0.2">
      <c r="A1600" s="10" t="str">
        <f t="shared" si="192"/>
        <v/>
      </c>
      <c r="B1600" s="11" t="str">
        <f t="shared" si="193"/>
        <v/>
      </c>
      <c r="C1600" s="15" t="str">
        <f t="shared" si="194"/>
        <v/>
      </c>
      <c r="D1600" s="12" t="str">
        <f>IF(A1600="","",IF(variable,IF(OR(A1600=1,A1600&lt;$I$18*periods_per_year),start_rate,MIN($I$19,IF(MOD(A1600-1,$I$21)=0,MAX($I$20,D1599+$I$22),D1599))),start_rate))</f>
        <v/>
      </c>
      <c r="E1600" s="13" t="str">
        <f t="shared" si="195"/>
        <v/>
      </c>
      <c r="F1600" s="13" t="str">
        <f>IF(A1600="","",IF(A1600=nper,J1599+E1600,MIN(J1599+E1600,IF(D1600=D1599,F1599,IF($E$8="Acc Bi-Weekly",ROUND((-PMT(((1+D1600/CP)^(CP/12))-1,(nper-A1600+1)*12/26,J1599))/2,2),IF($E$8="Acc Weekly",ROUND((-PMT(((1+D1600/CP)^(CP/12))-1,(nper-A1600+1)*12/52,J1599))/4,2),ROUND(-PMT(((1+D1600/CP)^(CP/periods_per_year))-1,nper-A1600+1,J1599),2)))))))</f>
        <v/>
      </c>
      <c r="G1600" s="13" t="str">
        <f>IF(OR(A1600="",A1600&lt;$X$2),"",IF(J1599&lt;=F1600,0,IF(IF(AND(A1600&gt;=$X$2,MOD(A1600-$X$2,int)=0),$X$3,0)+F1600&gt;=J1599+E1600,J1599+E1600-F1600,IF(AND(A1600&gt;=$X$2,MOD(A1600-$X$2,int)=0),$X$3,0)+IF(IF(AND(A1600&gt;=$X$2,MOD(A1600-$X$2,int)=0),$X$3,0)+IF(MOD(A1600-$X$6,periods_per_year)=0,$X$5,0)+F1600&lt;J1599+E1600,IF(MOD(A1600-$X$6,periods_per_year)=0,$X$5,0),J1599+E1600-IF(AND(A1600&gt;=$X$2,MOD(A1600-$X$2,int)=0),$X$3,0)-F1600))))</f>
        <v/>
      </c>
      <c r="H1600" s="14"/>
      <c r="I1600" s="13" t="str">
        <f t="shared" si="196"/>
        <v/>
      </c>
      <c r="J1600" s="13" t="str">
        <f t="shared" si="197"/>
        <v/>
      </c>
      <c r="M1600" s="17" t="str">
        <f>IF(S1599="","",IF(OR(M1599&gt;=nper,ROUND(S1599,2)&lt;=0),"",M1599+1))</f>
        <v/>
      </c>
      <c r="N1600" s="18" t="str">
        <f>IF(M1600="","",IF(OR(periods_per_year=26,periods_per_year=52),IF(periods_per_year=26,IF(M1600=1,fpdate,N1599+14),IF(periods_per_year=52,IF(M1600=1,fpdate,N1599+7),"n/a")),IF(periods_per_year=24,DATE(YEAR(fpdate),MONTH(fpdate)+(M1600-1)/2+IF(AND(DAY(fpdate)&gt;=15,MOD(M1600,2)=0),1,0),IF(MOD(M1600,2)=0,IF(DAY(fpdate)&gt;=15,DAY(fpdate)-14,DAY(fpdate)+14),DAY(fpdate))),IF(DAY(DATE(YEAR(fpdate),MONTH(fpdate)+M1600-1,DAY(fpdate)))&lt;&gt;DAY(fpdate),DATE(YEAR(fpdate),MONTH(fpdate)+M1600,0),DATE(YEAR(fpdate),MONTH(fpdate)+M1600-1,DAY(fpdate))))))</f>
        <v/>
      </c>
      <c r="O1600" s="19" t="str">
        <f>IF(M1600="","",IF(variable,IF(M1600&lt;MortgageCalculator!$I$18*periods_per_year,start_rate,IF(MortgageCalculator!$I$22&gt;=0,MIN(MortgageCalculator!$I$19,start_rate+MortgageCalculator!$I$22*ROUNDUP((M1600-MortgageCalculator!$I$18*periods_per_year)/MortgageCalculator!$I$21,0)),MAX(MortgageCalculator!$I$20,start_rate+MortgageCalculator!$I$22*ROUNDUP((M1600-MortgageCalculator!$I$18*periods_per_year)/MortgageCalculator!$I$21,0)))),start_rate))</f>
        <v/>
      </c>
      <c r="P1600" s="20" t="str">
        <f>IF(M1600="","",ROUND((((1+O1600/CP)^(CP/periods_per_year))-1)*S1599,2))</f>
        <v/>
      </c>
      <c r="Q1600" s="20" t="str">
        <f>IF(M1600="","",IF(M1600=nper,S1599+P1600,MIN(S1599+P1600,IF(O1600=O1599,Q1599,ROUND(-PMT(((1+O1600/CP)^(CP/periods_per_year))-1,nper-M1600+1,S1599),2)))))</f>
        <v/>
      </c>
      <c r="R1600" s="20" t="str">
        <f t="shared" si="198"/>
        <v/>
      </c>
      <c r="S1600" s="20" t="str">
        <f t="shared" si="199"/>
        <v/>
      </c>
    </row>
    <row r="1601" spans="1:19" x14ac:dyDescent="0.2">
      <c r="A1601" s="10" t="str">
        <f t="shared" si="192"/>
        <v/>
      </c>
      <c r="B1601" s="11" t="str">
        <f t="shared" si="193"/>
        <v/>
      </c>
      <c r="C1601" s="15" t="str">
        <f t="shared" si="194"/>
        <v/>
      </c>
      <c r="D1601" s="12" t="str">
        <f>IF(A1601="","",IF(variable,IF(OR(A1601=1,A1601&lt;$I$18*periods_per_year),start_rate,MIN($I$19,IF(MOD(A1601-1,$I$21)=0,MAX($I$20,D1600+$I$22),D1600))),start_rate))</f>
        <v/>
      </c>
      <c r="E1601" s="13" t="str">
        <f t="shared" si="195"/>
        <v/>
      </c>
      <c r="F1601" s="13" t="str">
        <f>IF(A1601="","",IF(A1601=nper,J1600+E1601,MIN(J1600+E1601,IF(D1601=D1600,F1600,IF($E$8="Acc Bi-Weekly",ROUND((-PMT(((1+D1601/CP)^(CP/12))-1,(nper-A1601+1)*12/26,J1600))/2,2),IF($E$8="Acc Weekly",ROUND((-PMT(((1+D1601/CP)^(CP/12))-1,(nper-A1601+1)*12/52,J1600))/4,2),ROUND(-PMT(((1+D1601/CP)^(CP/periods_per_year))-1,nper-A1601+1,J1600),2)))))))</f>
        <v/>
      </c>
      <c r="G1601" s="13" t="str">
        <f>IF(OR(A1601="",A1601&lt;$X$2),"",IF(J1600&lt;=F1601,0,IF(IF(AND(A1601&gt;=$X$2,MOD(A1601-$X$2,int)=0),$X$3,0)+F1601&gt;=J1600+E1601,J1600+E1601-F1601,IF(AND(A1601&gt;=$X$2,MOD(A1601-$X$2,int)=0),$X$3,0)+IF(IF(AND(A1601&gt;=$X$2,MOD(A1601-$X$2,int)=0),$X$3,0)+IF(MOD(A1601-$X$6,periods_per_year)=0,$X$5,0)+F1601&lt;J1600+E1601,IF(MOD(A1601-$X$6,periods_per_year)=0,$X$5,0),J1600+E1601-IF(AND(A1601&gt;=$X$2,MOD(A1601-$X$2,int)=0),$X$3,0)-F1601))))</f>
        <v/>
      </c>
      <c r="H1601" s="14"/>
      <c r="I1601" s="13" t="str">
        <f t="shared" si="196"/>
        <v/>
      </c>
      <c r="J1601" s="13" t="str">
        <f t="shared" si="197"/>
        <v/>
      </c>
      <c r="M1601" s="17" t="str">
        <f>IF(S1600="","",IF(OR(M1600&gt;=nper,ROUND(S1600,2)&lt;=0),"",M1600+1))</f>
        <v/>
      </c>
      <c r="N1601" s="18" t="str">
        <f>IF(M1601="","",IF(OR(periods_per_year=26,periods_per_year=52),IF(periods_per_year=26,IF(M1601=1,fpdate,N1600+14),IF(periods_per_year=52,IF(M1601=1,fpdate,N1600+7),"n/a")),IF(periods_per_year=24,DATE(YEAR(fpdate),MONTH(fpdate)+(M1601-1)/2+IF(AND(DAY(fpdate)&gt;=15,MOD(M1601,2)=0),1,0),IF(MOD(M1601,2)=0,IF(DAY(fpdate)&gt;=15,DAY(fpdate)-14,DAY(fpdate)+14),DAY(fpdate))),IF(DAY(DATE(YEAR(fpdate),MONTH(fpdate)+M1601-1,DAY(fpdate)))&lt;&gt;DAY(fpdate),DATE(YEAR(fpdate),MONTH(fpdate)+M1601,0),DATE(YEAR(fpdate),MONTH(fpdate)+M1601-1,DAY(fpdate))))))</f>
        <v/>
      </c>
      <c r="O1601" s="19" t="str">
        <f>IF(M1601="","",IF(variable,IF(M1601&lt;MortgageCalculator!$I$18*periods_per_year,start_rate,IF(MortgageCalculator!$I$22&gt;=0,MIN(MortgageCalculator!$I$19,start_rate+MortgageCalculator!$I$22*ROUNDUP((M1601-MortgageCalculator!$I$18*periods_per_year)/MortgageCalculator!$I$21,0)),MAX(MortgageCalculator!$I$20,start_rate+MortgageCalculator!$I$22*ROUNDUP((M1601-MortgageCalculator!$I$18*periods_per_year)/MortgageCalculator!$I$21,0)))),start_rate))</f>
        <v/>
      </c>
      <c r="P1601" s="20" t="str">
        <f>IF(M1601="","",ROUND((((1+O1601/CP)^(CP/periods_per_year))-1)*S1600,2))</f>
        <v/>
      </c>
      <c r="Q1601" s="20" t="str">
        <f>IF(M1601="","",IF(M1601=nper,S1600+P1601,MIN(S1600+P1601,IF(O1601=O1600,Q1600,ROUND(-PMT(((1+O1601/CP)^(CP/periods_per_year))-1,nper-M1601+1,S1600),2)))))</f>
        <v/>
      </c>
      <c r="R1601" s="20" t="str">
        <f t="shared" si="198"/>
        <v/>
      </c>
      <c r="S1601" s="20" t="str">
        <f t="shared" si="199"/>
        <v/>
      </c>
    </row>
    <row r="1602" spans="1:19" x14ac:dyDescent="0.2">
      <c r="A1602" s="10" t="str">
        <f t="shared" si="192"/>
        <v/>
      </c>
      <c r="B1602" s="11" t="str">
        <f t="shared" si="193"/>
        <v/>
      </c>
      <c r="C1602" s="15" t="str">
        <f t="shared" si="194"/>
        <v/>
      </c>
      <c r="D1602" s="12" t="str">
        <f>IF(A1602="","",IF(variable,IF(OR(A1602=1,A1602&lt;$I$18*periods_per_year),start_rate,MIN($I$19,IF(MOD(A1602-1,$I$21)=0,MAX($I$20,D1601+$I$22),D1601))),start_rate))</f>
        <v/>
      </c>
      <c r="E1602" s="13" t="str">
        <f t="shared" si="195"/>
        <v/>
      </c>
      <c r="F1602" s="13" t="str">
        <f>IF(A1602="","",IF(A1602=nper,J1601+E1602,MIN(J1601+E1602,IF(D1602=D1601,F1601,IF($E$8="Acc Bi-Weekly",ROUND((-PMT(((1+D1602/CP)^(CP/12))-1,(nper-A1602+1)*12/26,J1601))/2,2),IF($E$8="Acc Weekly",ROUND((-PMT(((1+D1602/CP)^(CP/12))-1,(nper-A1602+1)*12/52,J1601))/4,2),ROUND(-PMT(((1+D1602/CP)^(CP/periods_per_year))-1,nper-A1602+1,J1601),2)))))))</f>
        <v/>
      </c>
      <c r="G1602" s="13" t="str">
        <f>IF(OR(A1602="",A1602&lt;$X$2),"",IF(J1601&lt;=F1602,0,IF(IF(AND(A1602&gt;=$X$2,MOD(A1602-$X$2,int)=0),$X$3,0)+F1602&gt;=J1601+E1602,J1601+E1602-F1602,IF(AND(A1602&gt;=$X$2,MOD(A1602-$X$2,int)=0),$X$3,0)+IF(IF(AND(A1602&gt;=$X$2,MOD(A1602-$X$2,int)=0),$X$3,0)+IF(MOD(A1602-$X$6,periods_per_year)=0,$X$5,0)+F1602&lt;J1601+E1602,IF(MOD(A1602-$X$6,periods_per_year)=0,$X$5,0),J1601+E1602-IF(AND(A1602&gt;=$X$2,MOD(A1602-$X$2,int)=0),$X$3,0)-F1602))))</f>
        <v/>
      </c>
      <c r="H1602" s="14"/>
      <c r="I1602" s="13" t="str">
        <f t="shared" si="196"/>
        <v/>
      </c>
      <c r="J1602" s="13" t="str">
        <f t="shared" si="197"/>
        <v/>
      </c>
      <c r="M1602" s="17" t="str">
        <f>IF(S1601="","",IF(OR(M1601&gt;=nper,ROUND(S1601,2)&lt;=0),"",M1601+1))</f>
        <v/>
      </c>
      <c r="N1602" s="18" t="str">
        <f>IF(M1602="","",IF(OR(periods_per_year=26,periods_per_year=52),IF(periods_per_year=26,IF(M1602=1,fpdate,N1601+14),IF(periods_per_year=52,IF(M1602=1,fpdate,N1601+7),"n/a")),IF(periods_per_year=24,DATE(YEAR(fpdate),MONTH(fpdate)+(M1602-1)/2+IF(AND(DAY(fpdate)&gt;=15,MOD(M1602,2)=0),1,0),IF(MOD(M1602,2)=0,IF(DAY(fpdate)&gt;=15,DAY(fpdate)-14,DAY(fpdate)+14),DAY(fpdate))),IF(DAY(DATE(YEAR(fpdate),MONTH(fpdate)+M1602-1,DAY(fpdate)))&lt;&gt;DAY(fpdate),DATE(YEAR(fpdate),MONTH(fpdate)+M1602,0),DATE(YEAR(fpdate),MONTH(fpdate)+M1602-1,DAY(fpdate))))))</f>
        <v/>
      </c>
      <c r="O1602" s="19" t="str">
        <f>IF(M1602="","",IF(variable,IF(M1602&lt;MortgageCalculator!$I$18*periods_per_year,start_rate,IF(MortgageCalculator!$I$22&gt;=0,MIN(MortgageCalculator!$I$19,start_rate+MortgageCalculator!$I$22*ROUNDUP((M1602-MortgageCalculator!$I$18*periods_per_year)/MortgageCalculator!$I$21,0)),MAX(MortgageCalculator!$I$20,start_rate+MortgageCalculator!$I$22*ROUNDUP((M1602-MortgageCalculator!$I$18*periods_per_year)/MortgageCalculator!$I$21,0)))),start_rate))</f>
        <v/>
      </c>
      <c r="P1602" s="20" t="str">
        <f>IF(M1602="","",ROUND((((1+O1602/CP)^(CP/periods_per_year))-1)*S1601,2))</f>
        <v/>
      </c>
      <c r="Q1602" s="20" t="str">
        <f>IF(M1602="","",IF(M1602=nper,S1601+P1602,MIN(S1601+P1602,IF(O1602=O1601,Q1601,ROUND(-PMT(((1+O1602/CP)^(CP/periods_per_year))-1,nper-M1602+1,S1601),2)))))</f>
        <v/>
      </c>
      <c r="R1602" s="20" t="str">
        <f t="shared" si="198"/>
        <v/>
      </c>
      <c r="S1602" s="20" t="str">
        <f t="shared" si="199"/>
        <v/>
      </c>
    </row>
    <row r="1603" spans="1:19" x14ac:dyDescent="0.2">
      <c r="A1603" s="10" t="str">
        <f t="shared" si="192"/>
        <v/>
      </c>
      <c r="B1603" s="11" t="str">
        <f t="shared" si="193"/>
        <v/>
      </c>
      <c r="C1603" s="15" t="str">
        <f t="shared" si="194"/>
        <v/>
      </c>
      <c r="D1603" s="12" t="str">
        <f>IF(A1603="","",IF(variable,IF(OR(A1603=1,A1603&lt;$I$18*periods_per_year),start_rate,MIN($I$19,IF(MOD(A1603-1,$I$21)=0,MAX($I$20,D1602+$I$22),D1602))),start_rate))</f>
        <v/>
      </c>
      <c r="E1603" s="13" t="str">
        <f t="shared" si="195"/>
        <v/>
      </c>
      <c r="F1603" s="13" t="str">
        <f>IF(A1603="","",IF(A1603=nper,J1602+E1603,MIN(J1602+E1603,IF(D1603=D1602,F1602,IF($E$8="Acc Bi-Weekly",ROUND((-PMT(((1+D1603/CP)^(CP/12))-1,(nper-A1603+1)*12/26,J1602))/2,2),IF($E$8="Acc Weekly",ROUND((-PMT(((1+D1603/CP)^(CP/12))-1,(nper-A1603+1)*12/52,J1602))/4,2),ROUND(-PMT(((1+D1603/CP)^(CP/periods_per_year))-1,nper-A1603+1,J1602),2)))))))</f>
        <v/>
      </c>
      <c r="G1603" s="13" t="str">
        <f>IF(OR(A1603="",A1603&lt;$X$2),"",IF(J1602&lt;=F1603,0,IF(IF(AND(A1603&gt;=$X$2,MOD(A1603-$X$2,int)=0),$X$3,0)+F1603&gt;=J1602+E1603,J1602+E1603-F1603,IF(AND(A1603&gt;=$X$2,MOD(A1603-$X$2,int)=0),$X$3,0)+IF(IF(AND(A1603&gt;=$X$2,MOD(A1603-$X$2,int)=0),$X$3,0)+IF(MOD(A1603-$X$6,periods_per_year)=0,$X$5,0)+F1603&lt;J1602+E1603,IF(MOD(A1603-$X$6,periods_per_year)=0,$X$5,0),J1602+E1603-IF(AND(A1603&gt;=$X$2,MOD(A1603-$X$2,int)=0),$X$3,0)-F1603))))</f>
        <v/>
      </c>
      <c r="H1603" s="14"/>
      <c r="I1603" s="13" t="str">
        <f t="shared" si="196"/>
        <v/>
      </c>
      <c r="J1603" s="13" t="str">
        <f t="shared" si="197"/>
        <v/>
      </c>
      <c r="M1603" s="17" t="str">
        <f>IF(S1602="","",IF(OR(M1602&gt;=nper,ROUND(S1602,2)&lt;=0),"",M1602+1))</f>
        <v/>
      </c>
      <c r="N1603" s="18" t="str">
        <f>IF(M1603="","",IF(OR(periods_per_year=26,periods_per_year=52),IF(periods_per_year=26,IF(M1603=1,fpdate,N1602+14),IF(periods_per_year=52,IF(M1603=1,fpdate,N1602+7),"n/a")),IF(periods_per_year=24,DATE(YEAR(fpdate),MONTH(fpdate)+(M1603-1)/2+IF(AND(DAY(fpdate)&gt;=15,MOD(M1603,2)=0),1,0),IF(MOD(M1603,2)=0,IF(DAY(fpdate)&gt;=15,DAY(fpdate)-14,DAY(fpdate)+14),DAY(fpdate))),IF(DAY(DATE(YEAR(fpdate),MONTH(fpdate)+M1603-1,DAY(fpdate)))&lt;&gt;DAY(fpdate),DATE(YEAR(fpdate),MONTH(fpdate)+M1603,0),DATE(YEAR(fpdate),MONTH(fpdate)+M1603-1,DAY(fpdate))))))</f>
        <v/>
      </c>
      <c r="O1603" s="19" t="str">
        <f>IF(M1603="","",IF(variable,IF(M1603&lt;MortgageCalculator!$I$18*periods_per_year,start_rate,IF(MortgageCalculator!$I$22&gt;=0,MIN(MortgageCalculator!$I$19,start_rate+MortgageCalculator!$I$22*ROUNDUP((M1603-MortgageCalculator!$I$18*periods_per_year)/MortgageCalculator!$I$21,0)),MAX(MortgageCalculator!$I$20,start_rate+MortgageCalculator!$I$22*ROUNDUP((M1603-MortgageCalculator!$I$18*periods_per_year)/MortgageCalculator!$I$21,0)))),start_rate))</f>
        <v/>
      </c>
      <c r="P1603" s="20" t="str">
        <f>IF(M1603="","",ROUND((((1+O1603/CP)^(CP/periods_per_year))-1)*S1602,2))</f>
        <v/>
      </c>
      <c r="Q1603" s="20" t="str">
        <f>IF(M1603="","",IF(M1603=nper,S1602+P1603,MIN(S1602+P1603,IF(O1603=O1602,Q1602,ROUND(-PMT(((1+O1603/CP)^(CP/periods_per_year))-1,nper-M1603+1,S1602),2)))))</f>
        <v/>
      </c>
      <c r="R1603" s="20" t="str">
        <f t="shared" si="198"/>
        <v/>
      </c>
      <c r="S1603" s="20" t="str">
        <f t="shared" si="199"/>
        <v/>
      </c>
    </row>
    <row r="1604" spans="1:19" x14ac:dyDescent="0.2">
      <c r="A1604" s="2"/>
      <c r="B1604" s="2"/>
      <c r="D1604" s="2"/>
      <c r="E1604" s="2"/>
      <c r="F1604" s="2"/>
      <c r="G1604" s="2"/>
      <c r="H1604" s="2"/>
      <c r="I1604" s="2"/>
      <c r="J1604" s="2"/>
      <c r="M1604" s="2"/>
      <c r="N1604" s="2"/>
      <c r="O1604" s="2"/>
      <c r="P1604" s="2"/>
      <c r="Q1604" s="2"/>
      <c r="R1604" s="2"/>
      <c r="S1604" s="21" t="str">
        <f ca="1">IF(OFFSET(S1604,-1,0,1,1)="","",ROUND(OFFSET(S1604,-1,0,1,1),0))</f>
        <v/>
      </c>
    </row>
    <row r="1605" spans="1:19" x14ac:dyDescent="0.2">
      <c r="A1605" s="5" t="s">
        <v>11</v>
      </c>
      <c r="M1605"/>
      <c r="N1605"/>
      <c r="O1605"/>
      <c r="P1605"/>
      <c r="Q1605"/>
      <c r="R1605"/>
      <c r="S1605"/>
    </row>
    <row r="1606" spans="1:19" x14ac:dyDescent="0.2">
      <c r="M1606"/>
      <c r="N1606"/>
      <c r="O1606"/>
      <c r="P1606"/>
      <c r="Q1606"/>
      <c r="R1606"/>
      <c r="S1606"/>
    </row>
    <row r="1607" spans="1:19" x14ac:dyDescent="0.2">
      <c r="M1607"/>
      <c r="N1607"/>
      <c r="O1607"/>
      <c r="P1607"/>
      <c r="Q1607"/>
      <c r="R1607"/>
      <c r="S1607"/>
    </row>
    <row r="1608" spans="1:19" x14ac:dyDescent="0.2">
      <c r="M1608"/>
      <c r="N1608"/>
      <c r="O1608"/>
      <c r="P1608"/>
      <c r="Q1608"/>
      <c r="R1608"/>
      <c r="S1608"/>
    </row>
    <row r="1609" spans="1:19" x14ac:dyDescent="0.2">
      <c r="M1609"/>
      <c r="N1609"/>
      <c r="O1609"/>
      <c r="P1609"/>
      <c r="Q1609"/>
      <c r="R1609"/>
      <c r="S1609"/>
    </row>
    <row r="1610" spans="1:19" x14ac:dyDescent="0.2">
      <c r="M1610"/>
      <c r="N1610"/>
      <c r="O1610"/>
      <c r="P1610"/>
      <c r="Q1610"/>
      <c r="R1610"/>
      <c r="S1610"/>
    </row>
    <row r="1611" spans="1:19" x14ac:dyDescent="0.2">
      <c r="M1611"/>
      <c r="N1611"/>
      <c r="O1611"/>
      <c r="P1611"/>
      <c r="Q1611"/>
      <c r="R1611"/>
      <c r="S1611"/>
    </row>
    <row r="1612" spans="1:19" x14ac:dyDescent="0.2">
      <c r="M1612"/>
      <c r="N1612"/>
      <c r="O1612"/>
      <c r="P1612"/>
      <c r="Q1612"/>
      <c r="R1612"/>
      <c r="S1612"/>
    </row>
    <row r="1613" spans="1:19" x14ac:dyDescent="0.2">
      <c r="M1613"/>
      <c r="N1613"/>
      <c r="O1613"/>
      <c r="P1613"/>
      <c r="Q1613"/>
      <c r="R1613"/>
      <c r="S1613"/>
    </row>
    <row r="1614" spans="1:19" x14ac:dyDescent="0.2">
      <c r="M1614"/>
      <c r="N1614"/>
      <c r="O1614"/>
      <c r="P1614"/>
      <c r="Q1614"/>
      <c r="R1614"/>
      <c r="S1614"/>
    </row>
    <row r="1615" spans="1:19" x14ac:dyDescent="0.2">
      <c r="M1615"/>
      <c r="N1615"/>
      <c r="O1615"/>
      <c r="P1615"/>
      <c r="Q1615"/>
      <c r="R1615"/>
      <c r="S1615"/>
    </row>
    <row r="1616" spans="1:19" x14ac:dyDescent="0.2">
      <c r="M1616"/>
      <c r="N1616"/>
      <c r="O1616"/>
      <c r="P1616"/>
      <c r="Q1616"/>
      <c r="R1616"/>
      <c r="S1616"/>
    </row>
    <row r="1617" spans="13:19" x14ac:dyDescent="0.2">
      <c r="M1617"/>
      <c r="N1617"/>
      <c r="O1617"/>
      <c r="P1617"/>
      <c r="Q1617"/>
      <c r="R1617"/>
      <c r="S1617"/>
    </row>
    <row r="1618" spans="13:19" x14ac:dyDescent="0.2">
      <c r="M1618"/>
      <c r="N1618"/>
      <c r="O1618"/>
      <c r="P1618"/>
      <c r="Q1618"/>
      <c r="R1618"/>
      <c r="S1618"/>
    </row>
    <row r="1619" spans="13:19" x14ac:dyDescent="0.2">
      <c r="M1619"/>
      <c r="N1619"/>
      <c r="O1619"/>
      <c r="P1619"/>
      <c r="Q1619"/>
      <c r="R1619"/>
      <c r="S1619"/>
    </row>
    <row r="1620" spans="13:19" x14ac:dyDescent="0.2">
      <c r="M1620"/>
      <c r="N1620"/>
      <c r="O1620"/>
      <c r="P1620"/>
      <c r="Q1620"/>
      <c r="R1620"/>
      <c r="S1620"/>
    </row>
    <row r="1621" spans="13:19" x14ac:dyDescent="0.2">
      <c r="M1621"/>
      <c r="N1621"/>
      <c r="O1621"/>
      <c r="P1621"/>
      <c r="Q1621"/>
      <c r="R1621"/>
      <c r="S1621"/>
    </row>
    <row r="1622" spans="13:19" x14ac:dyDescent="0.2">
      <c r="M1622"/>
      <c r="N1622"/>
      <c r="O1622"/>
      <c r="P1622"/>
      <c r="Q1622"/>
      <c r="R1622"/>
      <c r="S1622"/>
    </row>
    <row r="1623" spans="13:19" x14ac:dyDescent="0.2">
      <c r="M1623"/>
      <c r="N1623"/>
      <c r="O1623"/>
      <c r="P1623"/>
      <c r="Q1623"/>
      <c r="R1623"/>
      <c r="S1623"/>
    </row>
    <row r="1624" spans="13:19" x14ac:dyDescent="0.2">
      <c r="M1624"/>
      <c r="N1624"/>
      <c r="O1624"/>
      <c r="P1624"/>
      <c r="Q1624"/>
      <c r="R1624"/>
      <c r="S1624"/>
    </row>
    <row r="1625" spans="13:19" x14ac:dyDescent="0.2">
      <c r="M1625"/>
      <c r="N1625"/>
      <c r="O1625"/>
      <c r="P1625"/>
      <c r="Q1625"/>
      <c r="R1625"/>
      <c r="S1625"/>
    </row>
    <row r="1626" spans="13:19" x14ac:dyDescent="0.2">
      <c r="M1626"/>
      <c r="N1626"/>
      <c r="O1626"/>
      <c r="P1626"/>
      <c r="Q1626"/>
      <c r="R1626"/>
      <c r="S1626"/>
    </row>
    <row r="1627" spans="13:19" x14ac:dyDescent="0.2">
      <c r="M1627"/>
      <c r="N1627"/>
      <c r="O1627"/>
      <c r="P1627"/>
      <c r="Q1627"/>
      <c r="R1627"/>
      <c r="S1627"/>
    </row>
    <row r="1628" spans="13:19" x14ac:dyDescent="0.2">
      <c r="M1628"/>
      <c r="N1628"/>
      <c r="O1628"/>
      <c r="P1628"/>
      <c r="Q1628"/>
      <c r="R1628"/>
      <c r="S1628"/>
    </row>
    <row r="1629" spans="13:19" x14ac:dyDescent="0.2">
      <c r="M1629"/>
      <c r="N1629"/>
      <c r="O1629"/>
      <c r="P1629"/>
      <c r="Q1629"/>
      <c r="R1629"/>
      <c r="S1629"/>
    </row>
    <row r="1630" spans="13:19" x14ac:dyDescent="0.2">
      <c r="M1630"/>
      <c r="N1630"/>
      <c r="O1630"/>
      <c r="P1630"/>
      <c r="Q1630"/>
      <c r="R1630"/>
      <c r="S1630"/>
    </row>
    <row r="1631" spans="13:19" x14ac:dyDescent="0.2">
      <c r="M1631"/>
      <c r="N1631"/>
      <c r="O1631"/>
      <c r="P1631"/>
      <c r="Q1631"/>
      <c r="R1631"/>
      <c r="S1631"/>
    </row>
    <row r="1632" spans="13:19" x14ac:dyDescent="0.2">
      <c r="M1632"/>
      <c r="N1632"/>
      <c r="O1632"/>
      <c r="P1632"/>
      <c r="Q1632"/>
      <c r="R1632"/>
      <c r="S1632"/>
    </row>
    <row r="1633" spans="13:19" x14ac:dyDescent="0.2">
      <c r="M1633"/>
      <c r="N1633"/>
      <c r="O1633"/>
      <c r="P1633"/>
      <c r="Q1633"/>
      <c r="R1633"/>
      <c r="S1633"/>
    </row>
    <row r="1634" spans="13:19" x14ac:dyDescent="0.2">
      <c r="M1634"/>
      <c r="N1634"/>
      <c r="O1634"/>
      <c r="P1634"/>
      <c r="Q1634"/>
      <c r="R1634"/>
      <c r="S1634"/>
    </row>
    <row r="1635" spans="13:19" x14ac:dyDescent="0.2">
      <c r="M1635"/>
      <c r="N1635"/>
      <c r="O1635"/>
      <c r="P1635"/>
      <c r="Q1635"/>
      <c r="R1635"/>
      <c r="S1635"/>
    </row>
    <row r="1636" spans="13:19" x14ac:dyDescent="0.2">
      <c r="M1636"/>
      <c r="N1636"/>
      <c r="O1636"/>
      <c r="P1636"/>
      <c r="Q1636"/>
      <c r="R1636"/>
      <c r="S1636"/>
    </row>
    <row r="1637" spans="13:19" x14ac:dyDescent="0.2">
      <c r="M1637"/>
      <c r="N1637"/>
      <c r="O1637"/>
      <c r="P1637"/>
      <c r="Q1637"/>
      <c r="R1637"/>
      <c r="S1637"/>
    </row>
    <row r="1638" spans="13:19" x14ac:dyDescent="0.2">
      <c r="M1638"/>
      <c r="N1638"/>
      <c r="O1638"/>
      <c r="P1638"/>
      <c r="Q1638"/>
      <c r="R1638"/>
      <c r="S1638"/>
    </row>
    <row r="1639" spans="13:19" x14ac:dyDescent="0.2">
      <c r="M1639"/>
      <c r="N1639"/>
      <c r="O1639"/>
      <c r="P1639"/>
      <c r="Q1639"/>
      <c r="R1639"/>
      <c r="S1639"/>
    </row>
    <row r="1640" spans="13:19" x14ac:dyDescent="0.2">
      <c r="M1640"/>
      <c r="N1640"/>
      <c r="O1640"/>
      <c r="P1640"/>
      <c r="Q1640"/>
      <c r="R1640"/>
      <c r="S1640"/>
    </row>
    <row r="1641" spans="13:19" x14ac:dyDescent="0.2">
      <c r="M1641"/>
      <c r="N1641"/>
      <c r="O1641"/>
      <c r="P1641"/>
      <c r="Q1641"/>
      <c r="R1641"/>
      <c r="S1641"/>
    </row>
    <row r="1642" spans="13:19" x14ac:dyDescent="0.2">
      <c r="M1642"/>
      <c r="N1642"/>
      <c r="O1642"/>
      <c r="P1642"/>
      <c r="Q1642"/>
      <c r="R1642"/>
      <c r="S1642"/>
    </row>
    <row r="1643" spans="13:19" x14ac:dyDescent="0.2">
      <c r="M1643"/>
      <c r="N1643"/>
      <c r="O1643"/>
      <c r="P1643"/>
      <c r="Q1643"/>
      <c r="R1643"/>
      <c r="S1643"/>
    </row>
    <row r="1644" spans="13:19" x14ac:dyDescent="0.2">
      <c r="M1644"/>
      <c r="N1644"/>
      <c r="O1644"/>
      <c r="P1644"/>
      <c r="Q1644"/>
      <c r="R1644"/>
      <c r="S1644"/>
    </row>
    <row r="1645" spans="13:19" x14ac:dyDescent="0.2">
      <c r="M1645"/>
      <c r="N1645"/>
      <c r="O1645"/>
      <c r="P1645"/>
      <c r="Q1645"/>
      <c r="R1645"/>
      <c r="S1645"/>
    </row>
    <row r="1646" spans="13:19" x14ac:dyDescent="0.2">
      <c r="M1646"/>
      <c r="N1646"/>
      <c r="O1646"/>
      <c r="P1646"/>
      <c r="Q1646"/>
      <c r="R1646"/>
      <c r="S1646"/>
    </row>
    <row r="1647" spans="13:19" x14ac:dyDescent="0.2">
      <c r="M1647"/>
      <c r="N1647"/>
      <c r="O1647"/>
      <c r="P1647"/>
      <c r="Q1647"/>
      <c r="R1647"/>
      <c r="S1647"/>
    </row>
    <row r="1648" spans="13:19" x14ac:dyDescent="0.2">
      <c r="M1648"/>
      <c r="N1648"/>
      <c r="O1648"/>
      <c r="P1648"/>
      <c r="Q1648"/>
      <c r="R1648"/>
      <c r="S1648"/>
    </row>
    <row r="1649" spans="13:19" x14ac:dyDescent="0.2">
      <c r="M1649"/>
      <c r="N1649"/>
      <c r="O1649"/>
      <c r="P1649"/>
      <c r="Q1649"/>
      <c r="R1649"/>
      <c r="S1649"/>
    </row>
    <row r="1650" spans="13:19" x14ac:dyDescent="0.2">
      <c r="M1650"/>
      <c r="N1650"/>
      <c r="O1650"/>
      <c r="P1650"/>
      <c r="Q1650"/>
      <c r="R1650"/>
      <c r="S1650"/>
    </row>
    <row r="1651" spans="13:19" x14ac:dyDescent="0.2">
      <c r="M1651"/>
      <c r="N1651"/>
      <c r="O1651"/>
      <c r="P1651"/>
      <c r="Q1651"/>
      <c r="R1651"/>
      <c r="S1651"/>
    </row>
    <row r="1652" spans="13:19" x14ac:dyDescent="0.2">
      <c r="M1652"/>
      <c r="N1652"/>
      <c r="O1652"/>
      <c r="P1652"/>
      <c r="Q1652"/>
      <c r="R1652"/>
      <c r="S1652"/>
    </row>
    <row r="1653" spans="13:19" x14ac:dyDescent="0.2">
      <c r="M1653"/>
      <c r="N1653"/>
      <c r="O1653"/>
      <c r="P1653"/>
      <c r="Q1653"/>
      <c r="R1653"/>
      <c r="S1653"/>
    </row>
    <row r="1654" spans="13:19" x14ac:dyDescent="0.2">
      <c r="M1654"/>
      <c r="N1654"/>
      <c r="O1654"/>
      <c r="P1654"/>
      <c r="Q1654"/>
      <c r="R1654"/>
      <c r="S1654"/>
    </row>
    <row r="1655" spans="13:19" x14ac:dyDescent="0.2">
      <c r="M1655"/>
      <c r="N1655"/>
      <c r="O1655"/>
      <c r="P1655"/>
      <c r="Q1655"/>
      <c r="R1655"/>
      <c r="S1655"/>
    </row>
    <row r="1656" spans="13:19" x14ac:dyDescent="0.2">
      <c r="M1656"/>
      <c r="N1656"/>
      <c r="O1656"/>
      <c r="P1656"/>
      <c r="Q1656"/>
      <c r="R1656"/>
      <c r="S1656"/>
    </row>
    <row r="1657" spans="13:19" x14ac:dyDescent="0.2">
      <c r="M1657"/>
      <c r="N1657"/>
      <c r="O1657"/>
      <c r="P1657"/>
      <c r="Q1657"/>
      <c r="R1657"/>
      <c r="S1657"/>
    </row>
    <row r="1658" spans="13:19" x14ac:dyDescent="0.2">
      <c r="M1658"/>
      <c r="N1658"/>
      <c r="O1658"/>
      <c r="P1658"/>
      <c r="Q1658"/>
      <c r="R1658"/>
      <c r="S1658"/>
    </row>
    <row r="1659" spans="13:19" x14ac:dyDescent="0.2">
      <c r="M1659"/>
      <c r="N1659"/>
      <c r="O1659"/>
      <c r="P1659"/>
      <c r="Q1659"/>
      <c r="R1659"/>
      <c r="S1659"/>
    </row>
    <row r="1660" spans="13:19" x14ac:dyDescent="0.2">
      <c r="M1660"/>
      <c r="N1660"/>
      <c r="O1660"/>
      <c r="P1660"/>
      <c r="Q1660"/>
      <c r="R1660"/>
      <c r="S1660"/>
    </row>
    <row r="1661" spans="13:19" x14ac:dyDescent="0.2">
      <c r="M1661"/>
      <c r="N1661"/>
      <c r="O1661"/>
      <c r="P1661"/>
      <c r="Q1661"/>
      <c r="R1661"/>
      <c r="S1661"/>
    </row>
    <row r="1662" spans="13:19" x14ac:dyDescent="0.2">
      <c r="M1662"/>
      <c r="N1662"/>
      <c r="O1662"/>
      <c r="P1662"/>
      <c r="Q1662"/>
      <c r="R1662"/>
      <c r="S1662"/>
    </row>
    <row r="1663" spans="13:19" x14ac:dyDescent="0.2">
      <c r="M1663"/>
      <c r="N1663"/>
      <c r="O1663"/>
      <c r="P1663"/>
      <c r="Q1663"/>
      <c r="R1663"/>
      <c r="S1663"/>
    </row>
    <row r="1664" spans="13:19" x14ac:dyDescent="0.2">
      <c r="M1664"/>
      <c r="N1664"/>
      <c r="O1664"/>
      <c r="P1664"/>
      <c r="Q1664"/>
      <c r="R1664"/>
      <c r="S1664"/>
    </row>
    <row r="1665" spans="13:19" x14ac:dyDescent="0.2">
      <c r="M1665"/>
      <c r="N1665"/>
      <c r="O1665"/>
      <c r="P1665"/>
      <c r="Q1665"/>
      <c r="R1665"/>
      <c r="S1665"/>
    </row>
    <row r="1666" spans="13:19" x14ac:dyDescent="0.2">
      <c r="M1666"/>
      <c r="N1666"/>
      <c r="O1666"/>
      <c r="P1666"/>
      <c r="Q1666"/>
      <c r="R1666"/>
      <c r="S1666"/>
    </row>
    <row r="1667" spans="13:19" x14ac:dyDescent="0.2">
      <c r="M1667"/>
      <c r="N1667"/>
      <c r="O1667"/>
      <c r="P1667"/>
      <c r="Q1667"/>
      <c r="R1667"/>
      <c r="S1667"/>
    </row>
    <row r="1668" spans="13:19" x14ac:dyDescent="0.2">
      <c r="M1668"/>
      <c r="N1668"/>
      <c r="O1668"/>
      <c r="P1668"/>
      <c r="Q1668"/>
      <c r="R1668"/>
      <c r="S1668"/>
    </row>
    <row r="1669" spans="13:19" x14ac:dyDescent="0.2">
      <c r="M1669"/>
      <c r="N1669"/>
      <c r="O1669"/>
      <c r="P1669"/>
      <c r="Q1669"/>
      <c r="R1669"/>
      <c r="S1669"/>
    </row>
    <row r="1670" spans="13:19" x14ac:dyDescent="0.2">
      <c r="M1670"/>
      <c r="N1670"/>
      <c r="O1670"/>
      <c r="P1670"/>
      <c r="Q1670"/>
      <c r="R1670"/>
      <c r="S1670"/>
    </row>
    <row r="1671" spans="13:19" x14ac:dyDescent="0.2">
      <c r="M1671"/>
      <c r="N1671"/>
      <c r="O1671"/>
      <c r="P1671"/>
      <c r="Q1671"/>
      <c r="R1671"/>
      <c r="S1671"/>
    </row>
    <row r="1672" spans="13:19" x14ac:dyDescent="0.2">
      <c r="M1672"/>
      <c r="N1672"/>
      <c r="O1672"/>
      <c r="P1672"/>
      <c r="Q1672"/>
      <c r="R1672"/>
      <c r="S1672"/>
    </row>
    <row r="1673" spans="13:19" x14ac:dyDescent="0.2">
      <c r="M1673"/>
      <c r="N1673"/>
      <c r="O1673"/>
      <c r="P1673"/>
      <c r="Q1673"/>
      <c r="R1673"/>
      <c r="S1673"/>
    </row>
    <row r="1674" spans="13:19" x14ac:dyDescent="0.2">
      <c r="M1674"/>
      <c r="N1674"/>
      <c r="O1674"/>
      <c r="P1674"/>
      <c r="Q1674"/>
      <c r="R1674"/>
      <c r="S1674"/>
    </row>
    <row r="1675" spans="13:19" x14ac:dyDescent="0.2">
      <c r="M1675"/>
      <c r="N1675"/>
      <c r="O1675"/>
      <c r="P1675"/>
      <c r="Q1675"/>
      <c r="R1675"/>
      <c r="S1675"/>
    </row>
    <row r="1676" spans="13:19" x14ac:dyDescent="0.2">
      <c r="M1676"/>
      <c r="N1676"/>
      <c r="O1676"/>
      <c r="P1676"/>
      <c r="Q1676"/>
      <c r="R1676"/>
      <c r="S1676"/>
    </row>
    <row r="1677" spans="13:19" x14ac:dyDescent="0.2">
      <c r="M1677"/>
      <c r="N1677"/>
      <c r="O1677"/>
      <c r="P1677"/>
      <c r="Q1677"/>
      <c r="R1677"/>
      <c r="S1677"/>
    </row>
    <row r="1678" spans="13:19" x14ac:dyDescent="0.2">
      <c r="M1678"/>
      <c r="N1678"/>
      <c r="O1678"/>
      <c r="P1678"/>
      <c r="Q1678"/>
      <c r="R1678"/>
      <c r="S1678"/>
    </row>
    <row r="1679" spans="13:19" x14ac:dyDescent="0.2">
      <c r="M1679"/>
      <c r="N1679"/>
      <c r="O1679"/>
      <c r="P1679"/>
      <c r="Q1679"/>
      <c r="R1679"/>
      <c r="S1679"/>
    </row>
    <row r="1680" spans="13:19" x14ac:dyDescent="0.2">
      <c r="M1680"/>
      <c r="N1680"/>
      <c r="O1680"/>
      <c r="P1680"/>
      <c r="Q1680"/>
      <c r="R1680"/>
      <c r="S1680"/>
    </row>
    <row r="1681" spans="13:19" x14ac:dyDescent="0.2">
      <c r="M1681"/>
      <c r="N1681"/>
      <c r="O1681"/>
      <c r="P1681"/>
      <c r="Q1681"/>
      <c r="R1681"/>
      <c r="S1681"/>
    </row>
    <row r="1682" spans="13:19" x14ac:dyDescent="0.2">
      <c r="M1682"/>
      <c r="N1682"/>
      <c r="O1682"/>
      <c r="P1682"/>
      <c r="Q1682"/>
      <c r="R1682"/>
      <c r="S1682"/>
    </row>
    <row r="1683" spans="13:19" x14ac:dyDescent="0.2">
      <c r="M1683"/>
      <c r="N1683"/>
      <c r="O1683"/>
      <c r="P1683"/>
      <c r="Q1683"/>
      <c r="R1683"/>
      <c r="S1683"/>
    </row>
    <row r="1684" spans="13:19" x14ac:dyDescent="0.2">
      <c r="M1684"/>
      <c r="N1684"/>
      <c r="O1684"/>
      <c r="P1684"/>
      <c r="Q1684"/>
      <c r="R1684"/>
      <c r="S1684"/>
    </row>
    <row r="1685" spans="13:19" x14ac:dyDescent="0.2">
      <c r="M1685"/>
      <c r="N1685"/>
      <c r="O1685"/>
      <c r="P1685"/>
      <c r="Q1685"/>
      <c r="R1685"/>
      <c r="S1685"/>
    </row>
    <row r="1686" spans="13:19" x14ac:dyDescent="0.2">
      <c r="M1686"/>
      <c r="N1686"/>
      <c r="O1686"/>
      <c r="P1686"/>
      <c r="Q1686"/>
      <c r="R1686"/>
      <c r="S1686"/>
    </row>
    <row r="1687" spans="13:19" x14ac:dyDescent="0.2">
      <c r="M1687"/>
      <c r="N1687"/>
      <c r="O1687"/>
      <c r="P1687"/>
      <c r="Q1687"/>
      <c r="R1687"/>
      <c r="S1687"/>
    </row>
    <row r="1688" spans="13:19" x14ac:dyDescent="0.2">
      <c r="M1688"/>
      <c r="N1688"/>
      <c r="O1688"/>
      <c r="P1688"/>
      <c r="Q1688"/>
      <c r="R1688"/>
      <c r="S1688"/>
    </row>
    <row r="1689" spans="13:19" x14ac:dyDescent="0.2">
      <c r="M1689"/>
      <c r="N1689"/>
      <c r="O1689"/>
      <c r="P1689"/>
      <c r="Q1689"/>
      <c r="R1689"/>
      <c r="S1689"/>
    </row>
    <row r="1690" spans="13:19" x14ac:dyDescent="0.2">
      <c r="M1690"/>
      <c r="N1690"/>
      <c r="O1690"/>
      <c r="P1690"/>
      <c r="Q1690"/>
      <c r="R1690"/>
      <c r="S1690"/>
    </row>
    <row r="1691" spans="13:19" x14ac:dyDescent="0.2">
      <c r="M1691"/>
      <c r="N1691"/>
      <c r="O1691"/>
      <c r="P1691"/>
      <c r="Q1691"/>
      <c r="R1691"/>
      <c r="S1691"/>
    </row>
    <row r="1692" spans="13:19" x14ac:dyDescent="0.2">
      <c r="M1692"/>
      <c r="N1692"/>
      <c r="O1692"/>
      <c r="P1692"/>
      <c r="Q1692"/>
      <c r="R1692"/>
      <c r="S1692"/>
    </row>
    <row r="1693" spans="13:19" x14ac:dyDescent="0.2">
      <c r="M1693"/>
      <c r="N1693"/>
      <c r="O1693"/>
      <c r="P1693"/>
      <c r="Q1693"/>
      <c r="R1693"/>
      <c r="S1693"/>
    </row>
  </sheetData>
  <phoneticPr fontId="2" type="noConversion"/>
  <conditionalFormatting sqref="A402:B1603 A37:B394 I402:J1603 I37:J394 D402:G1603 D37:G394">
    <cfRule type="expression" dxfId="5" priority="4" stopIfTrue="1">
      <formula>MOD($A37,periods_per_year)=0</formula>
    </cfRule>
  </conditionalFormatting>
  <conditionalFormatting sqref="C402:C1603 C37:C394">
    <cfRule type="expression" dxfId="4" priority="5" stopIfTrue="1">
      <formula>MOD($A37,periods_per_year)=0</formula>
    </cfRule>
  </conditionalFormatting>
  <conditionalFormatting sqref="I18:I22">
    <cfRule type="expression" dxfId="3" priority="3">
      <formula>variable</formula>
    </cfRule>
  </conditionalFormatting>
  <conditionalFormatting sqref="G18:I23">
    <cfRule type="expression" dxfId="2" priority="2">
      <formula>variable</formula>
    </cfRule>
  </conditionalFormatting>
  <conditionalFormatting sqref="N402:N1603">
    <cfRule type="expression" dxfId="1" priority="6" stopIfTrue="1">
      <formula>($E402=#REF!+1)</formula>
    </cfRule>
  </conditionalFormatting>
  <conditionalFormatting sqref="N44:N401">
    <cfRule type="expression" dxfId="0" priority="20" stopIfTrue="1">
      <formula>($E37=#REF!+1)</formula>
    </cfRule>
  </conditionalFormatting>
  <dataValidations count="5">
    <dataValidation type="whole" errorStyle="information" showErrorMessage="1" errorTitle="Invalid Entry" error="The Payment # cannot be larger than the total number of payments made each year (monthly=12, biweekly=26, etc)." sqref="X6" xr:uid="{00000000-0002-0000-0000-000000000000}">
      <formula1>0</formula1>
      <formula2>E32</formula2>
    </dataValidation>
    <dataValidation type="list" showInputMessage="1" showErrorMessage="1" sqref="I17" xr:uid="{00000000-0002-0000-0000-000001000000}">
      <formula1>"Variable Rate,Fixed Rate"</formula1>
    </dataValidation>
    <dataValidation type="whole" errorStyle="warning" operator="greaterThanOrEqual" allowBlank="1" showInputMessage="1" showErrorMessage="1" errorTitle="Invalid Payment Interval" error="Payment Interval must be a positive integer (1,2,3,4,etc.) or blank." sqref="X4 X2" xr:uid="{00000000-0002-0000-0000-000002000000}">
      <formula1>0</formula1>
    </dataValidation>
    <dataValidation type="list" showInputMessage="1" showErrorMessage="1" sqref="E8" xr:uid="{00000000-0002-0000-0000-000003000000}">
      <formula1>"Monthly,Semi-Monthly,Bi-Weekly,Weekly,Acc Bi-Weekly,Acc Weekly"</formula1>
    </dataValidation>
    <dataValidation type="list" showInputMessage="1" showErrorMessage="1" sqref="E7" xr:uid="{00000000-0002-0000-0000-000004000000}">
      <formula1>"Semi-Annually,Monthly"</formula1>
    </dataValidation>
  </dataValidations>
  <printOptions horizontalCentered="1"/>
  <pageMargins left="0.5" right="0.5" top="0.5" bottom="0.5" header="0.25" footer="0.25"/>
  <pageSetup scale="78" fitToHeight="0" orientation="portrait" r:id="rId1"/>
  <headerFooter scaleWithDoc="0">
    <oddFooter>&amp;L&amp;"Arial,Regular"&amp;8&amp;K01+034https://www.vertex42.com/Calculators/home-mortgage-calculator.html&amp;R&amp;"Arial,Regular"&amp;8Page &amp;P of &amp;N</oddFooter>
    <firstFooter>&amp;R&amp;"Arial,Regular"&amp;8Page &amp;P of &amp;N</firstFooter>
  </headerFooter>
  <ignoredErrors>
    <ignoredError sqref="E11"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4"/>
  <sheetViews>
    <sheetView showGridLines="0" workbookViewId="0">
      <selection activeCell="A2" sqref="A2"/>
    </sheetView>
  </sheetViews>
  <sheetFormatPr defaultColWidth="9.28515625" defaultRowHeight="12.75" x14ac:dyDescent="0.2"/>
  <cols>
    <col min="1" max="1" width="10.28515625" style="42" customWidth="1"/>
    <col min="2" max="2" width="78.5703125" style="42" customWidth="1"/>
    <col min="3" max="3" width="5.28515625" style="42" customWidth="1"/>
    <col min="4" max="4" width="10.28515625" style="42" customWidth="1"/>
    <col min="5" max="16384" width="9.28515625" style="42"/>
  </cols>
  <sheetData>
    <row r="1" spans="1:4" ht="30" customHeight="1" x14ac:dyDescent="0.2">
      <c r="A1" s="38" t="s">
        <v>39</v>
      </c>
      <c r="B1" s="39"/>
      <c r="C1" s="40"/>
      <c r="D1" s="41"/>
    </row>
    <row r="2" spans="1:4" s="45" customFormat="1" x14ac:dyDescent="0.2">
      <c r="A2" s="108" t="s">
        <v>62</v>
      </c>
      <c r="B2" s="43"/>
      <c r="C2" s="44" t="s">
        <v>64</v>
      </c>
    </row>
    <row r="3" spans="1:4" x14ac:dyDescent="0.2">
      <c r="B3" s="46"/>
    </row>
    <row r="4" spans="1:4" ht="15" x14ac:dyDescent="0.25">
      <c r="A4" s="47" t="s">
        <v>51</v>
      </c>
      <c r="B4" s="48"/>
      <c r="C4" s="49"/>
    </row>
    <row r="5" spans="1:4" ht="85.5" x14ac:dyDescent="0.2">
      <c r="B5" s="90" t="s">
        <v>53</v>
      </c>
    </row>
    <row r="6" spans="1:4" ht="14.25" x14ac:dyDescent="0.2">
      <c r="B6" s="50"/>
    </row>
    <row r="7" spans="1:4" ht="43.5" x14ac:dyDescent="0.2">
      <c r="B7" s="50" t="s">
        <v>60</v>
      </c>
    </row>
    <row r="8" spans="1:4" ht="14.25" x14ac:dyDescent="0.2">
      <c r="B8" s="50"/>
    </row>
    <row r="9" spans="1:4" ht="15" x14ac:dyDescent="0.25">
      <c r="A9" s="47" t="s">
        <v>52</v>
      </c>
      <c r="B9" s="48"/>
      <c r="C9" s="49"/>
    </row>
    <row r="10" spans="1:4" ht="14.25" x14ac:dyDescent="0.2">
      <c r="B10" s="50" t="s">
        <v>54</v>
      </c>
    </row>
    <row r="11" spans="1:4" ht="14.25" x14ac:dyDescent="0.2">
      <c r="B11" s="50"/>
    </row>
    <row r="12" spans="1:4" ht="14.25" x14ac:dyDescent="0.2">
      <c r="B12" s="91" t="s">
        <v>59</v>
      </c>
    </row>
    <row r="13" spans="1:4" ht="14.25" x14ac:dyDescent="0.2">
      <c r="B13" s="91"/>
    </row>
    <row r="14" spans="1:4" ht="28.5" x14ac:dyDescent="0.2">
      <c r="B14" s="50" t="s">
        <v>55</v>
      </c>
    </row>
    <row r="15" spans="1:4" ht="14.25" x14ac:dyDescent="0.2">
      <c r="B15" s="91"/>
    </row>
    <row r="16" spans="1:4" ht="14.25" x14ac:dyDescent="0.2">
      <c r="B16" s="91" t="s">
        <v>56</v>
      </c>
    </row>
    <row r="17" spans="1:5" ht="14.25" x14ac:dyDescent="0.2">
      <c r="B17" s="91"/>
    </row>
    <row r="18" spans="1:5" ht="28.5" x14ac:dyDescent="0.2">
      <c r="B18" s="50" t="s">
        <v>61</v>
      </c>
    </row>
    <row r="19" spans="1:5" ht="14.25" x14ac:dyDescent="0.2">
      <c r="B19" s="91"/>
    </row>
    <row r="20" spans="1:5" ht="29.25" x14ac:dyDescent="0.25">
      <c r="B20" s="50" t="s">
        <v>57</v>
      </c>
      <c r="E20" s="52"/>
    </row>
    <row r="21" spans="1:5" ht="14.25" x14ac:dyDescent="0.2">
      <c r="A21" s="53"/>
      <c r="B21" s="54"/>
    </row>
    <row r="22" spans="1:5" ht="15" x14ac:dyDescent="0.25">
      <c r="A22" s="47" t="s">
        <v>40</v>
      </c>
      <c r="B22" s="48"/>
      <c r="C22" s="49"/>
      <c r="E22" s="51"/>
    </row>
    <row r="23" spans="1:5" ht="28.5" x14ac:dyDescent="0.2">
      <c r="B23" s="55" t="s">
        <v>41</v>
      </c>
      <c r="E23" s="51"/>
    </row>
    <row r="24" spans="1:5" ht="14.25" x14ac:dyDescent="0.2">
      <c r="B24" s="55"/>
      <c r="E24" s="51"/>
    </row>
    <row r="25" spans="1:5" ht="15.75" x14ac:dyDescent="0.25">
      <c r="A25" s="56"/>
      <c r="B25" s="57" t="s">
        <v>42</v>
      </c>
      <c r="C25" s="58"/>
      <c r="E25" s="51"/>
    </row>
    <row r="27" spans="1:5" ht="15" x14ac:dyDescent="0.25">
      <c r="A27" s="59" t="s">
        <v>43</v>
      </c>
      <c r="B27" s="60" t="s">
        <v>44</v>
      </c>
    </row>
    <row r="28" spans="1:5" x14ac:dyDescent="0.2">
      <c r="A28" s="61"/>
      <c r="E28" s="62"/>
    </row>
    <row r="29" spans="1:5" ht="15" x14ac:dyDescent="0.25">
      <c r="A29" s="59" t="s">
        <v>43</v>
      </c>
      <c r="B29" s="60" t="s">
        <v>45</v>
      </c>
      <c r="E29" s="62"/>
    </row>
    <row r="30" spans="1:5" x14ac:dyDescent="0.2">
      <c r="A30" s="61"/>
      <c r="E30" s="62"/>
    </row>
    <row r="31" spans="1:5" ht="15" x14ac:dyDescent="0.25">
      <c r="A31" s="59" t="s">
        <v>46</v>
      </c>
      <c r="B31" s="63" t="s">
        <v>47</v>
      </c>
      <c r="E31" s="62"/>
    </row>
    <row r="32" spans="1:5" ht="14.25" x14ac:dyDescent="0.2">
      <c r="B32" s="64"/>
      <c r="E32" s="62"/>
    </row>
    <row r="33" spans="5:5" x14ac:dyDescent="0.2">
      <c r="E33" s="65"/>
    </row>
    <row r="34" spans="5:5" x14ac:dyDescent="0.2">
      <c r="E34" s="62"/>
    </row>
  </sheetData>
  <hyperlinks>
    <hyperlink ref="A2" r:id="rId1" xr:uid="{00000000-0004-0000-0100-000000000000}"/>
    <hyperlink ref="B31" r:id="rId2" display="Spreadsheet Tips Workbook" xr:uid="{00000000-0004-0000-0100-000001000000}"/>
    <hyperlink ref="B29" r:id="rId3" display="https://www.vertex42.com/ExcelTemplates/personal-budget-spreadsheet.html" xr:uid="{00000000-0004-0000-0100-000002000000}"/>
    <hyperlink ref="B27" r:id="rId4" display="https://www.vertex42.com/ExcelTemplates/loan-amortization-schedule.html" xr:uid="{00000000-0004-0000-0100-000003000000}"/>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2"/>
  <sheetViews>
    <sheetView showGridLines="0" workbookViewId="0">
      <selection activeCell="A2" sqref="A2"/>
    </sheetView>
  </sheetViews>
  <sheetFormatPr defaultColWidth="9.28515625" defaultRowHeight="12.75" x14ac:dyDescent="0.2"/>
  <cols>
    <col min="1" max="1" width="5.7109375" customWidth="1"/>
    <col min="2" max="2" width="78.5703125" customWidth="1"/>
    <col min="3" max="3" width="5.28515625" customWidth="1"/>
    <col min="4" max="4" width="10.28515625" customWidth="1"/>
  </cols>
  <sheetData>
    <row r="1" spans="1:4" s="68" customFormat="1" ht="30" customHeight="1" x14ac:dyDescent="0.2">
      <c r="A1" s="66" t="s">
        <v>0</v>
      </c>
      <c r="B1" s="66"/>
      <c r="C1" s="66"/>
      <c r="D1" s="67"/>
    </row>
    <row r="2" spans="1:4" ht="16.5" x14ac:dyDescent="0.2">
      <c r="A2" s="42"/>
      <c r="B2" s="69"/>
      <c r="C2" s="42"/>
    </row>
    <row r="3" spans="1:4" s="72" customFormat="1" ht="14.25" x14ac:dyDescent="0.2">
      <c r="A3" s="70"/>
      <c r="B3" s="71" t="s">
        <v>48</v>
      </c>
      <c r="C3" s="70"/>
    </row>
    <row r="4" spans="1:4" s="72" customFormat="1" x14ac:dyDescent="0.2">
      <c r="A4" s="70"/>
      <c r="B4" s="73" t="s">
        <v>62</v>
      </c>
      <c r="C4" s="70"/>
    </row>
    <row r="5" spans="1:4" s="72" customFormat="1" ht="15" x14ac:dyDescent="0.2">
      <c r="A5" s="70"/>
      <c r="B5" s="74"/>
      <c r="C5" s="70"/>
    </row>
    <row r="6" spans="1:4" s="72" customFormat="1" ht="15.75" x14ac:dyDescent="0.25">
      <c r="A6" s="70"/>
      <c r="B6" s="75" t="s">
        <v>64</v>
      </c>
      <c r="C6" s="70"/>
    </row>
    <row r="7" spans="1:4" s="72" customFormat="1" ht="15.75" x14ac:dyDescent="0.25">
      <c r="A7" s="76"/>
      <c r="B7" s="77"/>
      <c r="C7" s="78"/>
    </row>
    <row r="8" spans="1:4" s="72" customFormat="1" ht="30" x14ac:dyDescent="0.2">
      <c r="A8" s="79"/>
      <c r="B8" s="77" t="s">
        <v>58</v>
      </c>
      <c r="C8" s="70"/>
    </row>
    <row r="9" spans="1:4" s="72" customFormat="1" ht="15" x14ac:dyDescent="0.2">
      <c r="A9" s="79"/>
      <c r="B9" s="77"/>
      <c r="C9" s="70"/>
    </row>
    <row r="10" spans="1:4" s="72" customFormat="1" ht="30" x14ac:dyDescent="0.2">
      <c r="A10" s="79"/>
      <c r="B10" s="77" t="s">
        <v>49</v>
      </c>
      <c r="C10" s="70"/>
    </row>
    <row r="11" spans="1:4" s="72" customFormat="1" ht="15" x14ac:dyDescent="0.2">
      <c r="A11" s="79"/>
      <c r="B11" s="77"/>
      <c r="C11" s="70"/>
    </row>
    <row r="12" spans="1:4" s="72" customFormat="1" ht="30" x14ac:dyDescent="0.2">
      <c r="A12" s="79"/>
      <c r="B12" s="77" t="s">
        <v>50</v>
      </c>
      <c r="C12" s="70"/>
    </row>
    <row r="13" spans="1:4" s="72" customFormat="1" ht="15" x14ac:dyDescent="0.2">
      <c r="A13" s="79"/>
      <c r="B13" s="77"/>
      <c r="C13" s="70"/>
    </row>
    <row r="14" spans="1:4" s="72" customFormat="1" ht="15" x14ac:dyDescent="0.2">
      <c r="A14" s="79"/>
      <c r="B14" s="113" t="s">
        <v>63</v>
      </c>
      <c r="C14" s="70"/>
    </row>
    <row r="15" spans="1:4" s="72" customFormat="1" ht="15" x14ac:dyDescent="0.2">
      <c r="A15" s="79"/>
      <c r="B15" s="80"/>
      <c r="C15" s="70"/>
    </row>
    <row r="16" spans="1:4" s="72" customFormat="1" ht="15.75" x14ac:dyDescent="0.25">
      <c r="A16" s="79"/>
      <c r="B16" s="114" t="s">
        <v>65</v>
      </c>
      <c r="C16" s="70"/>
    </row>
    <row r="17" spans="1:3" s="72" customFormat="1" ht="16.5" x14ac:dyDescent="0.2">
      <c r="A17" s="79"/>
      <c r="B17" s="81"/>
      <c r="C17" s="70"/>
    </row>
    <row r="18" spans="1:3" s="72" customFormat="1" ht="16.5" x14ac:dyDescent="0.2">
      <c r="A18" s="79"/>
      <c r="B18" s="81"/>
      <c r="C18" s="70"/>
    </row>
    <row r="19" spans="1:3" s="72" customFormat="1" ht="14.25" x14ac:dyDescent="0.2">
      <c r="A19" s="79"/>
      <c r="B19" s="82"/>
      <c r="C19" s="70"/>
    </row>
    <row r="20" spans="1:3" s="72" customFormat="1" ht="15" x14ac:dyDescent="0.25">
      <c r="A20" s="76"/>
      <c r="B20" s="82"/>
      <c r="C20" s="78"/>
    </row>
    <row r="21" spans="1:3" s="72" customFormat="1" ht="14.25" x14ac:dyDescent="0.2">
      <c r="A21" s="70"/>
      <c r="B21" s="83"/>
      <c r="C21" s="70"/>
    </row>
    <row r="22" spans="1:3" s="72" customFormat="1" ht="14.25" x14ac:dyDescent="0.2">
      <c r="A22" s="70"/>
      <c r="B22" s="83"/>
      <c r="C22" s="70"/>
    </row>
    <row r="23" spans="1:3" s="72" customFormat="1" ht="15.75" x14ac:dyDescent="0.25">
      <c r="A23" s="84"/>
      <c r="B23" s="85"/>
    </row>
    <row r="24" spans="1:3" s="72" customFormat="1" x14ac:dyDescent="0.2"/>
    <row r="25" spans="1:3" s="72" customFormat="1" ht="15" x14ac:dyDescent="0.25">
      <c r="A25" s="86"/>
      <c r="B25" s="87"/>
    </row>
    <row r="26" spans="1:3" s="72" customFormat="1" x14ac:dyDescent="0.2"/>
    <row r="27" spans="1:3" s="72" customFormat="1" ht="15" x14ac:dyDescent="0.25">
      <c r="A27" s="86"/>
      <c r="B27" s="87"/>
    </row>
    <row r="28" spans="1:3" s="72" customFormat="1" x14ac:dyDescent="0.2"/>
    <row r="29" spans="1:3" s="72" customFormat="1" ht="15" x14ac:dyDescent="0.25">
      <c r="A29" s="86"/>
      <c r="B29" s="88"/>
    </row>
    <row r="30" spans="1:3" s="72" customFormat="1" ht="14.25" x14ac:dyDescent="0.2">
      <c r="B30" s="89"/>
    </row>
    <row r="31" spans="1:3" s="72" customFormat="1" x14ac:dyDescent="0.2"/>
    <row r="32" spans="1:3" s="72" customFormat="1" x14ac:dyDescent="0.2"/>
  </sheetData>
  <hyperlinks>
    <hyperlink ref="B4" r:id="rId1" xr:uid="{00000000-0004-0000-0200-000000000000}"/>
    <hyperlink ref="B14" r:id="rId2" xr:uid="{00000000-0004-0000-0200-000001000000}"/>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MortgageCalculator</vt:lpstr>
      <vt:lpstr>Help</vt:lpstr>
      <vt:lpstr>©</vt:lpstr>
      <vt:lpstr>d</vt:lpstr>
      <vt:lpstr>fpdate</vt:lpstr>
      <vt:lpstr>int</vt:lpstr>
      <vt:lpstr>loan_amount</vt:lpstr>
      <vt:lpstr>payment</vt:lpstr>
      <vt:lpstr>MortgageCalculator!Print_Titles</vt:lpstr>
      <vt:lpstr>start_rate</vt:lpstr>
      <vt:lpstr>term</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 Mortgage Calculator</dc:title>
  <dc:creator>Vertex42.com</dc:creator>
  <dc:description>(c) 2007-2017 Vertex42 LLC. All Rights Reserved.</dc:description>
  <cp:lastModifiedBy>McKeown, Sean (ISBC C&amp;A SNI&amp;NE)</cp:lastModifiedBy>
  <cp:lastPrinted>2015-03-09T20:36:20Z</cp:lastPrinted>
  <dcterms:created xsi:type="dcterms:W3CDTF">2009-02-13T18:46:17Z</dcterms:created>
  <dcterms:modified xsi:type="dcterms:W3CDTF">2020-06-25T09:18:57Z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2007-2017 Vertex42 LLC</vt:lpwstr>
  </property>
  <property fmtid="{D5CDD505-2E9C-101B-9397-08002B2CF9AE}" pid="3" name="Version">
    <vt:lpwstr>3.0.0</vt:lpwstr>
  </property>
</Properties>
</file>